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fassihi/Documents/Data Analytics Course/Module 1/Kickstarter/"/>
    </mc:Choice>
  </mc:AlternateContent>
  <xr:revisionPtr revIDLastSave="0" documentId="13_ncr:1_{1E4F5C04-A792-9C4B-953D-6024A5F360BE}" xr6:coauthVersionLast="47" xr6:coauthVersionMax="47" xr10:uidLastSave="{00000000-0000-0000-0000-000000000000}"/>
  <bookViews>
    <workbookView xWindow="7760" yWindow="480" windowWidth="33600" windowHeight="20540" firstSheet="1" activeTab="4" xr2:uid="{00000000-000D-0000-FFFF-FFFF00000000}"/>
  </bookViews>
  <sheets>
    <sheet name="Outcomes Based on Categories" sheetId="2" r:id="rId1"/>
    <sheet name="Outcomes Based on Subcategories" sheetId="3" r:id="rId2"/>
    <sheet name="Outcomes Based on Launch Date" sheetId="4" r:id="rId3"/>
    <sheet name="Edinburgh Research" sheetId="5" r:id="rId4"/>
    <sheet name="Theater Outcomes by Launch Date" sheetId="7" r:id="rId5"/>
    <sheet name="Outcomes Based on Goals" sheetId="8" r:id="rId6"/>
    <sheet name="Data" sheetId="1" r:id="rId7"/>
  </sheets>
  <definedNames>
    <definedName name="_xlnm._FilterDatabase" localSheetId="6" hidden="1">Data!$A$1:$Q$4115</definedName>
  </definedNames>
  <calcPr calcId="191029"/>
  <pivotCaches>
    <pivotCache cacheId="22" r:id="rId8"/>
    <pivotCache cacheId="6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6" i="8" l="1"/>
  <c r="F6" i="8" s="1"/>
  <c r="G6" i="8"/>
  <c r="H6" i="8"/>
  <c r="E7" i="8"/>
  <c r="F7" i="8" s="1"/>
  <c r="E8" i="8"/>
  <c r="F8" i="8" s="1"/>
  <c r="G8" i="8"/>
  <c r="H8" i="8"/>
  <c r="E9" i="8"/>
  <c r="F9" i="8"/>
  <c r="G9" i="8"/>
  <c r="H9" i="8"/>
  <c r="E10" i="8"/>
  <c r="F10" i="8" s="1"/>
  <c r="E11" i="8"/>
  <c r="F11" i="8"/>
  <c r="G11" i="8"/>
  <c r="H11" i="8"/>
  <c r="E12" i="8"/>
  <c r="F12" i="8"/>
  <c r="G12" i="8"/>
  <c r="H12" i="8"/>
  <c r="E13" i="8"/>
  <c r="F13" i="8" s="1"/>
  <c r="D13" i="8"/>
  <c r="D12" i="8"/>
  <c r="D11" i="8"/>
  <c r="D10" i="8"/>
  <c r="D9" i="8"/>
  <c r="D8" i="8"/>
  <c r="D7" i="8"/>
  <c r="D6" i="8"/>
  <c r="C13" i="8"/>
  <c r="C12" i="8"/>
  <c r="C11" i="8"/>
  <c r="C10" i="8"/>
  <c r="C9" i="8"/>
  <c r="C8" i="8"/>
  <c r="C7" i="8"/>
  <c r="C6" i="8"/>
  <c r="B13" i="8"/>
  <c r="B12" i="8"/>
  <c r="B11" i="8"/>
  <c r="B10" i="8"/>
  <c r="B9" i="8"/>
  <c r="B8" i="8"/>
  <c r="B7" i="8"/>
  <c r="B6" i="8"/>
  <c r="D5" i="8"/>
  <c r="C5" i="8"/>
  <c r="B5" i="8"/>
  <c r="E5" i="8" s="1"/>
  <c r="F5" i="8" s="1"/>
  <c r="D4" i="8"/>
  <c r="C4" i="8"/>
  <c r="B4" i="8"/>
  <c r="D3" i="8"/>
  <c r="C3" i="8"/>
  <c r="B3" i="8"/>
  <c r="C2" i="8"/>
  <c r="D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13" i="8" l="1"/>
  <c r="H10" i="8"/>
  <c r="H7" i="8"/>
  <c r="G13" i="8"/>
  <c r="G10" i="8"/>
  <c r="G7" i="8"/>
  <c r="E2" i="8"/>
  <c r="F2" i="8" s="1"/>
  <c r="E3" i="8"/>
  <c r="F3" i="8" s="1"/>
  <c r="E4" i="8"/>
  <c r="F4" i="8" s="1"/>
  <c r="H2" i="8"/>
  <c r="G2" i="8"/>
  <c r="G4" i="8"/>
  <c r="H4" i="8"/>
  <c r="G5" i="8"/>
  <c r="H5" i="8"/>
  <c r="H3" i="8"/>
  <c r="G3" i="8"/>
  <c r="T4107" i="1"/>
  <c r="U4107" i="1"/>
  <c r="T4095" i="1"/>
  <c r="U4095" i="1"/>
  <c r="T4083" i="1"/>
  <c r="U4083" i="1"/>
  <c r="T4071" i="1"/>
  <c r="U4071" i="1"/>
  <c r="T4059" i="1"/>
  <c r="U4059" i="1"/>
  <c r="T4047" i="1"/>
  <c r="U4047" i="1"/>
  <c r="T4035" i="1"/>
  <c r="U4035" i="1"/>
  <c r="T4023" i="1"/>
  <c r="U4023" i="1"/>
  <c r="T4011" i="1"/>
  <c r="U4011" i="1"/>
  <c r="T3999" i="1"/>
  <c r="U3999" i="1"/>
  <c r="T3987" i="1"/>
  <c r="U3987" i="1"/>
  <c r="T3975" i="1"/>
  <c r="U3975" i="1"/>
  <c r="T3963" i="1"/>
  <c r="U3963" i="1"/>
  <c r="T3951" i="1"/>
  <c r="U3951" i="1"/>
  <c r="T3939" i="1"/>
  <c r="U3939" i="1"/>
  <c r="T3927" i="1"/>
  <c r="U3927" i="1"/>
  <c r="T3915" i="1"/>
  <c r="U3915" i="1"/>
  <c r="T3903" i="1"/>
  <c r="U3903" i="1"/>
  <c r="T3891" i="1"/>
  <c r="U3891" i="1"/>
  <c r="T3879" i="1"/>
  <c r="U3879" i="1"/>
  <c r="T3867" i="1"/>
  <c r="U3867" i="1"/>
  <c r="T3855" i="1"/>
  <c r="U3855" i="1"/>
  <c r="T3843" i="1"/>
  <c r="U3843" i="1"/>
  <c r="T3831" i="1"/>
  <c r="U3831" i="1"/>
  <c r="T3819" i="1"/>
  <c r="U3819" i="1"/>
  <c r="T3807" i="1"/>
  <c r="U3807" i="1"/>
  <c r="T3795" i="1"/>
  <c r="U3795" i="1"/>
  <c r="T3783" i="1"/>
  <c r="U3783" i="1"/>
  <c r="T3771" i="1"/>
  <c r="U3771" i="1"/>
  <c r="T3759" i="1"/>
  <c r="U3759" i="1"/>
  <c r="T3747" i="1"/>
  <c r="U3747" i="1"/>
  <c r="T3735" i="1"/>
  <c r="U3735" i="1"/>
  <c r="T3723" i="1"/>
  <c r="U3723" i="1"/>
  <c r="T3711" i="1"/>
  <c r="U3711" i="1"/>
  <c r="T3699" i="1"/>
  <c r="U3699" i="1"/>
  <c r="T3687" i="1"/>
  <c r="U3687" i="1"/>
  <c r="T3675" i="1"/>
  <c r="U3675" i="1"/>
  <c r="T3663" i="1"/>
  <c r="U3663" i="1"/>
  <c r="T3651" i="1"/>
  <c r="U3651" i="1"/>
  <c r="T3639" i="1"/>
  <c r="U3639" i="1"/>
  <c r="T3627" i="1"/>
  <c r="U3627" i="1"/>
  <c r="T3615" i="1"/>
  <c r="U3615" i="1"/>
  <c r="T3603" i="1"/>
  <c r="U3603" i="1"/>
  <c r="T3591" i="1"/>
  <c r="U3591" i="1"/>
  <c r="T3579" i="1"/>
  <c r="U3579" i="1"/>
  <c r="T3567" i="1"/>
  <c r="U3567" i="1"/>
  <c r="T3555" i="1"/>
  <c r="U3555" i="1"/>
  <c r="T3543" i="1"/>
  <c r="U3543" i="1"/>
  <c r="T3531" i="1"/>
  <c r="U3531" i="1"/>
  <c r="T3519" i="1"/>
  <c r="U3519" i="1"/>
  <c r="T3507" i="1"/>
  <c r="U3507" i="1"/>
  <c r="T3495" i="1"/>
  <c r="U3495" i="1"/>
  <c r="T3483" i="1"/>
  <c r="U3483" i="1"/>
  <c r="T3471" i="1"/>
  <c r="U3471" i="1"/>
  <c r="T3459" i="1"/>
  <c r="U3459" i="1"/>
  <c r="T3447" i="1"/>
  <c r="U3447" i="1"/>
  <c r="T3435" i="1"/>
  <c r="U3435" i="1"/>
  <c r="T3423" i="1"/>
  <c r="U3423" i="1"/>
  <c r="T3411" i="1"/>
  <c r="U3411" i="1"/>
  <c r="T3399" i="1"/>
  <c r="U3399" i="1"/>
  <c r="T3387" i="1"/>
  <c r="U3387" i="1"/>
  <c r="T3375" i="1"/>
  <c r="U3375" i="1"/>
  <c r="T3363" i="1"/>
  <c r="U3363" i="1"/>
  <c r="T3351" i="1"/>
  <c r="U3351" i="1"/>
  <c r="T3339" i="1"/>
  <c r="U3339" i="1"/>
  <c r="T3327" i="1"/>
  <c r="U3327" i="1"/>
  <c r="T3315" i="1"/>
  <c r="U3315" i="1"/>
  <c r="T3303" i="1"/>
  <c r="U3303" i="1"/>
  <c r="T3291" i="1"/>
  <c r="U3291" i="1"/>
  <c r="T3279" i="1"/>
  <c r="U3279" i="1"/>
  <c r="T3267" i="1"/>
  <c r="U3267" i="1"/>
  <c r="T3255" i="1"/>
  <c r="U3255" i="1"/>
  <c r="T3243" i="1"/>
  <c r="U3243" i="1"/>
  <c r="T3231" i="1"/>
  <c r="U3231" i="1"/>
  <c r="T3219" i="1"/>
  <c r="U3219" i="1"/>
  <c r="T3207" i="1"/>
  <c r="U3207" i="1"/>
  <c r="T3195" i="1"/>
  <c r="U3195" i="1"/>
  <c r="T3183" i="1"/>
  <c r="U3183" i="1"/>
  <c r="T3171" i="1"/>
  <c r="U3171" i="1"/>
  <c r="T3159" i="1"/>
  <c r="U3159" i="1"/>
  <c r="T3147" i="1"/>
  <c r="U3147" i="1"/>
  <c r="T3135" i="1"/>
  <c r="U3135" i="1"/>
  <c r="T3123" i="1"/>
  <c r="U3123" i="1"/>
  <c r="T3111" i="1"/>
  <c r="U3111" i="1"/>
  <c r="T3099" i="1"/>
  <c r="U3099" i="1"/>
  <c r="T3087" i="1"/>
  <c r="U3087" i="1"/>
  <c r="T3075" i="1"/>
  <c r="U3075" i="1"/>
  <c r="T3063" i="1"/>
  <c r="U3063" i="1"/>
  <c r="T3051" i="1"/>
  <c r="U3051" i="1"/>
  <c r="U3039" i="1"/>
  <c r="T3039" i="1"/>
  <c r="T3027" i="1"/>
  <c r="U3027" i="1"/>
  <c r="T3015" i="1"/>
  <c r="U3015" i="1"/>
  <c r="U3003" i="1"/>
  <c r="T3003" i="1"/>
  <c r="T2991" i="1"/>
  <c r="U2991" i="1"/>
  <c r="T2979" i="1"/>
  <c r="U2979" i="1"/>
  <c r="U2967" i="1"/>
  <c r="T2967" i="1"/>
  <c r="T2955" i="1"/>
  <c r="U2955" i="1"/>
  <c r="T2943" i="1"/>
  <c r="U2943" i="1"/>
  <c r="U2931" i="1"/>
  <c r="T2931" i="1"/>
  <c r="T2919" i="1"/>
  <c r="U2919" i="1"/>
  <c r="T2907" i="1"/>
  <c r="U2907" i="1"/>
  <c r="U2895" i="1"/>
  <c r="T2895" i="1"/>
  <c r="T2883" i="1"/>
  <c r="U2883" i="1"/>
  <c r="T2871" i="1"/>
  <c r="U2871" i="1"/>
  <c r="U2859" i="1"/>
  <c r="T2859" i="1"/>
  <c r="T2847" i="1"/>
  <c r="U2847" i="1"/>
  <c r="T2835" i="1"/>
  <c r="U2835" i="1"/>
  <c r="U2823" i="1"/>
  <c r="T2823" i="1"/>
  <c r="T2811" i="1"/>
  <c r="U2811" i="1"/>
  <c r="T2799" i="1"/>
  <c r="U2799" i="1"/>
  <c r="U2787" i="1"/>
  <c r="T2787" i="1"/>
  <c r="T2775" i="1"/>
  <c r="U2775" i="1"/>
  <c r="T2763" i="1"/>
  <c r="U2763" i="1"/>
  <c r="U2751" i="1"/>
  <c r="T2751" i="1"/>
  <c r="T4106" i="1"/>
  <c r="U4106" i="1"/>
  <c r="T4094" i="1"/>
  <c r="U4094" i="1"/>
  <c r="T4082" i="1"/>
  <c r="U4082" i="1"/>
  <c r="T4070" i="1"/>
  <c r="U4070" i="1"/>
  <c r="T4058" i="1"/>
  <c r="U4058" i="1"/>
  <c r="T4046" i="1"/>
  <c r="U4046" i="1"/>
  <c r="T4034" i="1"/>
  <c r="U4034" i="1"/>
  <c r="T4022" i="1"/>
  <c r="U4022" i="1"/>
  <c r="T4010" i="1"/>
  <c r="U4010" i="1"/>
  <c r="T3998" i="1"/>
  <c r="U3998" i="1"/>
  <c r="T3986" i="1"/>
  <c r="U3986" i="1"/>
  <c r="T3974" i="1"/>
  <c r="U3974" i="1"/>
  <c r="T3962" i="1"/>
  <c r="U3962" i="1"/>
  <c r="T3950" i="1"/>
  <c r="U3950" i="1"/>
  <c r="T3938" i="1"/>
  <c r="U3938" i="1"/>
  <c r="T3926" i="1"/>
  <c r="U3926" i="1"/>
  <c r="T3914" i="1"/>
  <c r="U3914" i="1"/>
  <c r="T3902" i="1"/>
  <c r="U3902" i="1"/>
  <c r="T3890" i="1"/>
  <c r="U3890" i="1"/>
  <c r="T3878" i="1"/>
  <c r="U3878" i="1"/>
  <c r="T3866" i="1"/>
  <c r="U3866" i="1"/>
  <c r="T3854" i="1"/>
  <c r="U3854" i="1"/>
  <c r="T3842" i="1"/>
  <c r="U3842" i="1"/>
  <c r="T3830" i="1"/>
  <c r="U3830" i="1"/>
  <c r="T3818" i="1"/>
  <c r="U3818" i="1"/>
  <c r="T3806" i="1"/>
  <c r="U3806" i="1"/>
  <c r="T3794" i="1"/>
  <c r="U3794" i="1"/>
  <c r="T3782" i="1"/>
  <c r="U3782" i="1"/>
  <c r="T3770" i="1"/>
  <c r="U3770" i="1"/>
  <c r="T3758" i="1"/>
  <c r="U3758" i="1"/>
  <c r="T3746" i="1"/>
  <c r="U3746" i="1"/>
  <c r="T3734" i="1"/>
  <c r="U3734" i="1"/>
  <c r="T3722" i="1"/>
  <c r="U3722" i="1"/>
  <c r="T3710" i="1"/>
  <c r="U3710" i="1"/>
  <c r="T4105" i="1"/>
  <c r="U4105" i="1"/>
  <c r="T4093" i="1"/>
  <c r="U4093" i="1"/>
  <c r="T4081" i="1"/>
  <c r="U4081" i="1"/>
  <c r="T4069" i="1"/>
  <c r="U4069" i="1"/>
  <c r="T4057" i="1"/>
  <c r="U4057" i="1"/>
  <c r="T4045" i="1"/>
  <c r="U4045" i="1"/>
  <c r="T4033" i="1"/>
  <c r="U4033" i="1"/>
  <c r="T4021" i="1"/>
  <c r="U4021" i="1"/>
  <c r="T4009" i="1"/>
  <c r="U4009" i="1"/>
  <c r="T3997" i="1"/>
  <c r="U3997" i="1"/>
  <c r="T3985" i="1"/>
  <c r="U3985" i="1"/>
  <c r="T3973" i="1"/>
  <c r="U3973" i="1"/>
  <c r="T3961" i="1"/>
  <c r="U3961" i="1"/>
  <c r="T3949" i="1"/>
  <c r="U3949" i="1"/>
  <c r="T3937" i="1"/>
  <c r="U3937" i="1"/>
  <c r="T3925" i="1"/>
  <c r="U3925" i="1"/>
  <c r="T3913" i="1"/>
  <c r="U3913" i="1"/>
  <c r="T3901" i="1"/>
  <c r="U3901" i="1"/>
  <c r="T3889" i="1"/>
  <c r="U3889" i="1"/>
  <c r="T3877" i="1"/>
  <c r="U3877" i="1"/>
  <c r="T3865" i="1"/>
  <c r="U3865" i="1"/>
  <c r="T3853" i="1"/>
  <c r="U3853" i="1"/>
  <c r="T3841" i="1"/>
  <c r="U3841" i="1"/>
  <c r="T3829" i="1"/>
  <c r="U3829" i="1"/>
  <c r="T3817" i="1"/>
  <c r="U3817" i="1"/>
  <c r="T3805" i="1"/>
  <c r="U3805" i="1"/>
  <c r="T3793" i="1"/>
  <c r="U3793" i="1"/>
  <c r="T3781" i="1"/>
  <c r="U3781" i="1"/>
  <c r="T3769" i="1"/>
  <c r="U3769" i="1"/>
  <c r="T3757" i="1"/>
  <c r="U3757" i="1"/>
  <c r="T3745" i="1"/>
  <c r="U3745" i="1"/>
  <c r="T3733" i="1"/>
  <c r="U3733" i="1"/>
  <c r="T3721" i="1"/>
  <c r="U3721" i="1"/>
  <c r="T3709" i="1"/>
  <c r="U3709" i="1"/>
  <c r="T3697" i="1"/>
  <c r="U3697" i="1"/>
  <c r="T3685" i="1"/>
  <c r="U3685" i="1"/>
  <c r="T3673" i="1"/>
  <c r="U3673" i="1"/>
  <c r="T3661" i="1"/>
  <c r="U3661" i="1"/>
  <c r="T3649" i="1"/>
  <c r="U3649" i="1"/>
  <c r="T3637" i="1"/>
  <c r="U3637" i="1"/>
  <c r="T3625" i="1"/>
  <c r="U3625" i="1"/>
  <c r="T3613" i="1"/>
  <c r="U3613" i="1"/>
  <c r="T3601" i="1"/>
  <c r="U3601" i="1"/>
  <c r="T3589" i="1"/>
  <c r="U3589" i="1"/>
  <c r="T3577" i="1"/>
  <c r="U3577" i="1"/>
  <c r="T3565" i="1"/>
  <c r="U3565" i="1"/>
  <c r="T3553" i="1"/>
  <c r="U3553" i="1"/>
  <c r="T3541" i="1"/>
  <c r="U3541" i="1"/>
  <c r="T3529" i="1"/>
  <c r="U3529" i="1"/>
  <c r="T3517" i="1"/>
  <c r="U3517" i="1"/>
  <c r="T3505" i="1"/>
  <c r="U3505" i="1"/>
  <c r="T3493" i="1"/>
  <c r="U3493" i="1"/>
  <c r="T3481" i="1"/>
  <c r="U3481" i="1"/>
  <c r="T3469" i="1"/>
  <c r="U3469" i="1"/>
  <c r="T3457" i="1"/>
  <c r="U3457" i="1"/>
  <c r="T3445" i="1"/>
  <c r="U3445" i="1"/>
  <c r="T3433" i="1"/>
  <c r="U3433" i="1"/>
  <c r="T3421" i="1"/>
  <c r="U3421" i="1"/>
  <c r="T3409" i="1"/>
  <c r="U3409" i="1"/>
  <c r="T3397" i="1"/>
  <c r="U3397" i="1"/>
  <c r="T3385" i="1"/>
  <c r="U3385" i="1"/>
  <c r="T3373" i="1"/>
  <c r="U3373" i="1"/>
  <c r="T3361" i="1"/>
  <c r="U3361" i="1"/>
  <c r="T3349" i="1"/>
  <c r="U3349" i="1"/>
  <c r="T3337" i="1"/>
  <c r="U3337" i="1"/>
  <c r="T3325" i="1"/>
  <c r="U3325" i="1"/>
  <c r="T3313" i="1"/>
  <c r="U3313" i="1"/>
  <c r="T3301" i="1"/>
  <c r="U3301" i="1"/>
  <c r="T3289" i="1"/>
  <c r="U3289" i="1"/>
  <c r="T3277" i="1"/>
  <c r="U3277" i="1"/>
  <c r="T3265" i="1"/>
  <c r="U3265" i="1"/>
  <c r="T3253" i="1"/>
  <c r="U3253" i="1"/>
  <c r="T3241" i="1"/>
  <c r="U3241" i="1"/>
  <c r="T3229" i="1"/>
  <c r="U3229" i="1"/>
  <c r="T3217" i="1"/>
  <c r="U3217" i="1"/>
  <c r="T3205" i="1"/>
  <c r="U3205" i="1"/>
  <c r="T3193" i="1"/>
  <c r="U3193" i="1"/>
  <c r="T3181" i="1"/>
  <c r="U3181" i="1"/>
  <c r="T3169" i="1"/>
  <c r="U3169" i="1"/>
  <c r="T3157" i="1"/>
  <c r="U3157" i="1"/>
  <c r="T3145" i="1"/>
  <c r="U3145" i="1"/>
  <c r="T3133" i="1"/>
  <c r="U3133" i="1"/>
  <c r="T3121" i="1"/>
  <c r="U3121" i="1"/>
  <c r="T3109" i="1"/>
  <c r="U3109" i="1"/>
  <c r="T3097" i="1"/>
  <c r="U3097" i="1"/>
  <c r="T3085" i="1"/>
  <c r="U3085" i="1"/>
  <c r="T3073" i="1"/>
  <c r="U3073" i="1"/>
  <c r="T3061" i="1"/>
  <c r="U3061" i="1"/>
  <c r="U3049" i="1"/>
  <c r="T3049" i="1"/>
  <c r="U3037" i="1"/>
  <c r="T3037" i="1"/>
  <c r="T3025" i="1"/>
  <c r="U3025" i="1"/>
  <c r="T3013" i="1"/>
  <c r="U3013" i="1"/>
  <c r="T3001" i="1"/>
  <c r="U3001" i="1"/>
  <c r="T2989" i="1"/>
  <c r="U2989" i="1"/>
  <c r="T2977" i="1"/>
  <c r="U2977" i="1"/>
  <c r="T2965" i="1"/>
  <c r="U2965" i="1"/>
  <c r="T2953" i="1"/>
  <c r="U2953" i="1"/>
  <c r="U2941" i="1"/>
  <c r="T2941" i="1"/>
  <c r="U2929" i="1"/>
  <c r="T2929" i="1"/>
  <c r="T4104" i="1"/>
  <c r="U4104" i="1"/>
  <c r="T4092" i="1"/>
  <c r="U4092" i="1"/>
  <c r="T4080" i="1"/>
  <c r="U4080" i="1"/>
  <c r="T4068" i="1"/>
  <c r="U4068" i="1"/>
  <c r="T4056" i="1"/>
  <c r="U4056" i="1"/>
  <c r="T4044" i="1"/>
  <c r="U4044" i="1"/>
  <c r="T4032" i="1"/>
  <c r="U4032" i="1"/>
  <c r="T4020" i="1"/>
  <c r="U4020" i="1"/>
  <c r="T4008" i="1"/>
  <c r="U4008" i="1"/>
  <c r="T3996" i="1"/>
  <c r="U3996" i="1"/>
  <c r="T3984" i="1"/>
  <c r="U3984" i="1"/>
  <c r="T3972" i="1"/>
  <c r="U3972" i="1"/>
  <c r="T3960" i="1"/>
  <c r="U3960" i="1"/>
  <c r="T3948" i="1"/>
  <c r="U3948" i="1"/>
  <c r="T3936" i="1"/>
  <c r="U3936" i="1"/>
  <c r="T3924" i="1"/>
  <c r="U3924" i="1"/>
  <c r="T3912" i="1"/>
  <c r="U3912" i="1"/>
  <c r="T3900" i="1"/>
  <c r="U3900" i="1"/>
  <c r="T3888" i="1"/>
  <c r="U3888" i="1"/>
  <c r="T3876" i="1"/>
  <c r="U3876" i="1"/>
  <c r="T3864" i="1"/>
  <c r="U3864" i="1"/>
  <c r="T3852" i="1"/>
  <c r="U3852" i="1"/>
  <c r="T3840" i="1"/>
  <c r="U3840" i="1"/>
  <c r="T3828" i="1"/>
  <c r="U3828" i="1"/>
  <c r="T3816" i="1"/>
  <c r="U3816" i="1"/>
  <c r="T3804" i="1"/>
  <c r="U3804" i="1"/>
  <c r="T3792" i="1"/>
  <c r="U3792" i="1"/>
  <c r="T3780" i="1"/>
  <c r="U3780" i="1"/>
  <c r="T3768" i="1"/>
  <c r="U3768" i="1"/>
  <c r="T3756" i="1"/>
  <c r="U3756" i="1"/>
  <c r="T3744" i="1"/>
  <c r="U3744" i="1"/>
  <c r="T3732" i="1"/>
  <c r="U3732" i="1"/>
  <c r="T3720" i="1"/>
  <c r="U3720" i="1"/>
  <c r="T3708" i="1"/>
  <c r="U3708" i="1"/>
  <c r="T3696" i="1"/>
  <c r="U3696" i="1"/>
  <c r="T3684" i="1"/>
  <c r="U3684" i="1"/>
  <c r="T3672" i="1"/>
  <c r="U3672" i="1"/>
  <c r="T3660" i="1"/>
  <c r="U3660" i="1"/>
  <c r="T3648" i="1"/>
  <c r="U3648" i="1"/>
  <c r="T3636" i="1"/>
  <c r="U3636" i="1"/>
  <c r="T3624" i="1"/>
  <c r="U3624" i="1"/>
  <c r="T3612" i="1"/>
  <c r="U3612" i="1"/>
  <c r="T3600" i="1"/>
  <c r="U3600" i="1"/>
  <c r="T3588" i="1"/>
  <c r="U3588" i="1"/>
  <c r="T3576" i="1"/>
  <c r="U3576" i="1"/>
  <c r="T3564" i="1"/>
  <c r="U3564" i="1"/>
  <c r="T3552" i="1"/>
  <c r="U3552" i="1"/>
  <c r="T3540" i="1"/>
  <c r="U3540" i="1"/>
  <c r="T3528" i="1"/>
  <c r="U3528" i="1"/>
  <c r="T3516" i="1"/>
  <c r="U3516" i="1"/>
  <c r="T3504" i="1"/>
  <c r="U3504" i="1"/>
  <c r="T3492" i="1"/>
  <c r="U3492" i="1"/>
  <c r="T3480" i="1"/>
  <c r="U3480" i="1"/>
  <c r="T3468" i="1"/>
  <c r="U3468" i="1"/>
  <c r="T3456" i="1"/>
  <c r="U3456" i="1"/>
  <c r="T3444" i="1"/>
  <c r="U3444" i="1"/>
  <c r="T3432" i="1"/>
  <c r="U3432" i="1"/>
  <c r="T3420" i="1"/>
  <c r="U3420" i="1"/>
  <c r="T3408" i="1"/>
  <c r="U3408" i="1"/>
  <c r="T3396" i="1"/>
  <c r="U3396" i="1"/>
  <c r="T3384" i="1"/>
  <c r="U3384" i="1"/>
  <c r="T3372" i="1"/>
  <c r="U3372" i="1"/>
  <c r="T3360" i="1"/>
  <c r="U3360" i="1"/>
  <c r="T3348" i="1"/>
  <c r="U3348" i="1"/>
  <c r="T3336" i="1"/>
  <c r="U3336" i="1"/>
  <c r="T3324" i="1"/>
  <c r="U3324" i="1"/>
  <c r="T3312" i="1"/>
  <c r="U3312" i="1"/>
  <c r="T3300" i="1"/>
  <c r="U3300" i="1"/>
  <c r="T3288" i="1"/>
  <c r="U3288" i="1"/>
  <c r="T3276" i="1"/>
  <c r="U3276" i="1"/>
  <c r="T3264" i="1"/>
  <c r="U3264" i="1"/>
  <c r="T3252" i="1"/>
  <c r="U3252" i="1"/>
  <c r="T3240" i="1"/>
  <c r="U3240" i="1"/>
  <c r="T3228" i="1"/>
  <c r="U3228" i="1"/>
  <c r="T3216" i="1"/>
  <c r="U3216" i="1"/>
  <c r="T3204" i="1"/>
  <c r="U3204" i="1"/>
  <c r="T3192" i="1"/>
  <c r="U3192" i="1"/>
  <c r="T3180" i="1"/>
  <c r="U3180" i="1"/>
  <c r="T3168" i="1"/>
  <c r="U3168" i="1"/>
  <c r="T3156" i="1"/>
  <c r="U3156" i="1"/>
  <c r="T3144" i="1"/>
  <c r="U3144" i="1"/>
  <c r="T3132" i="1"/>
  <c r="U3132" i="1"/>
  <c r="T3120" i="1"/>
  <c r="U3120" i="1"/>
  <c r="T3108" i="1"/>
  <c r="U3108" i="1"/>
  <c r="T3096" i="1"/>
  <c r="U3096" i="1"/>
  <c r="T3084" i="1"/>
  <c r="U3084" i="1"/>
  <c r="T3072" i="1"/>
  <c r="U3072" i="1"/>
  <c r="T3060" i="1"/>
  <c r="U3060" i="1"/>
  <c r="T3048" i="1"/>
  <c r="U3048" i="1"/>
  <c r="T3036" i="1"/>
  <c r="U3036" i="1"/>
  <c r="U3024" i="1"/>
  <c r="T3024" i="1"/>
  <c r="T3012" i="1"/>
  <c r="U3012" i="1"/>
  <c r="T3000" i="1"/>
  <c r="U3000" i="1"/>
  <c r="U2988" i="1"/>
  <c r="T2988" i="1"/>
  <c r="T2976" i="1"/>
  <c r="U2976" i="1"/>
  <c r="T2964" i="1"/>
  <c r="U2964" i="1"/>
  <c r="U2952" i="1"/>
  <c r="T2952" i="1"/>
  <c r="T2940" i="1"/>
  <c r="U2940" i="1"/>
  <c r="T2928" i="1"/>
  <c r="U2928" i="1"/>
  <c r="U2916" i="1"/>
  <c r="T2916" i="1"/>
  <c r="T2904" i="1"/>
  <c r="U2904" i="1"/>
  <c r="T2892" i="1"/>
  <c r="U2892" i="1"/>
  <c r="U2880" i="1"/>
  <c r="T2880" i="1"/>
  <c r="T2868" i="1"/>
  <c r="U2868" i="1"/>
  <c r="T2856" i="1"/>
  <c r="U2856" i="1"/>
  <c r="U2844" i="1"/>
  <c r="T2844" i="1"/>
  <c r="T2832" i="1"/>
  <c r="U2832" i="1"/>
  <c r="T4115" i="1"/>
  <c r="U4115" i="1"/>
  <c r="T4103" i="1"/>
  <c r="U4103" i="1"/>
  <c r="T4091" i="1"/>
  <c r="U4091" i="1"/>
  <c r="T4079" i="1"/>
  <c r="U4079" i="1"/>
  <c r="T4067" i="1"/>
  <c r="U4067" i="1"/>
  <c r="T4055" i="1"/>
  <c r="U4055" i="1"/>
  <c r="T4043" i="1"/>
  <c r="U4043" i="1"/>
  <c r="T4031" i="1"/>
  <c r="U4031" i="1"/>
  <c r="T4019" i="1"/>
  <c r="U4019" i="1"/>
  <c r="T4007" i="1"/>
  <c r="U4007" i="1"/>
  <c r="T3995" i="1"/>
  <c r="U3995" i="1"/>
  <c r="T3983" i="1"/>
  <c r="U3983" i="1"/>
  <c r="T3971" i="1"/>
  <c r="U3971" i="1"/>
  <c r="T3959" i="1"/>
  <c r="U3959" i="1"/>
  <c r="T3947" i="1"/>
  <c r="U3947" i="1"/>
  <c r="T3935" i="1"/>
  <c r="U3935" i="1"/>
  <c r="T3923" i="1"/>
  <c r="U3923" i="1"/>
  <c r="T3911" i="1"/>
  <c r="U3911" i="1"/>
  <c r="T3899" i="1"/>
  <c r="U3899" i="1"/>
  <c r="T3887" i="1"/>
  <c r="U3887" i="1"/>
  <c r="T3875" i="1"/>
  <c r="U3875" i="1"/>
  <c r="T3863" i="1"/>
  <c r="U3863" i="1"/>
  <c r="T3851" i="1"/>
  <c r="U3851" i="1"/>
  <c r="T3839" i="1"/>
  <c r="U3839" i="1"/>
  <c r="T3827" i="1"/>
  <c r="U3827" i="1"/>
  <c r="T3815" i="1"/>
  <c r="U3815" i="1"/>
  <c r="T3803" i="1"/>
  <c r="U3803" i="1"/>
  <c r="T3791" i="1"/>
  <c r="U3791" i="1"/>
  <c r="T3779" i="1"/>
  <c r="U3779" i="1"/>
  <c r="T3767" i="1"/>
  <c r="U3767" i="1"/>
  <c r="T3755" i="1"/>
  <c r="U3755" i="1"/>
  <c r="T3743" i="1"/>
  <c r="U3743" i="1"/>
  <c r="T3731" i="1"/>
  <c r="U3731" i="1"/>
  <c r="T3719" i="1"/>
  <c r="U3719" i="1"/>
  <c r="T3707" i="1"/>
  <c r="U3707" i="1"/>
  <c r="T3695" i="1"/>
  <c r="U3695" i="1"/>
  <c r="T3683" i="1"/>
  <c r="U3683" i="1"/>
  <c r="T3671" i="1"/>
  <c r="U3671" i="1"/>
  <c r="T3659" i="1"/>
  <c r="U3659" i="1"/>
  <c r="T3647" i="1"/>
  <c r="U3647" i="1"/>
  <c r="T3635" i="1"/>
  <c r="U3635" i="1"/>
  <c r="T3623" i="1"/>
  <c r="U3623" i="1"/>
  <c r="T3611" i="1"/>
  <c r="U3611" i="1"/>
  <c r="T3599" i="1"/>
  <c r="U3599" i="1"/>
  <c r="T3587" i="1"/>
  <c r="U3587" i="1"/>
  <c r="T3575" i="1"/>
  <c r="U3575" i="1"/>
  <c r="T3563" i="1"/>
  <c r="U3563" i="1"/>
  <c r="T3551" i="1"/>
  <c r="U3551" i="1"/>
  <c r="T3539" i="1"/>
  <c r="U3539" i="1"/>
  <c r="T3527" i="1"/>
  <c r="U3527" i="1"/>
  <c r="T3515" i="1"/>
  <c r="U3515" i="1"/>
  <c r="T3503" i="1"/>
  <c r="U3503" i="1"/>
  <c r="T3491" i="1"/>
  <c r="U3491" i="1"/>
  <c r="T3479" i="1"/>
  <c r="U3479" i="1"/>
  <c r="T3467" i="1"/>
  <c r="U3467" i="1"/>
  <c r="U3455" i="1"/>
  <c r="T3455" i="1"/>
  <c r="U3443" i="1"/>
  <c r="T3443" i="1"/>
  <c r="U3431" i="1"/>
  <c r="T3431" i="1"/>
  <c r="U3419" i="1"/>
  <c r="T3419" i="1"/>
  <c r="U3407" i="1"/>
  <c r="T3407" i="1"/>
  <c r="U3395" i="1"/>
  <c r="T3395" i="1"/>
  <c r="U3383" i="1"/>
  <c r="T3383" i="1"/>
  <c r="U3371" i="1"/>
  <c r="T3371" i="1"/>
  <c r="U3359" i="1"/>
  <c r="T3359" i="1"/>
  <c r="U3347" i="1"/>
  <c r="T3347" i="1"/>
  <c r="U3335" i="1"/>
  <c r="T3335" i="1"/>
  <c r="U3323" i="1"/>
  <c r="T3323" i="1"/>
  <c r="U3311" i="1"/>
  <c r="T3311" i="1"/>
  <c r="U3299" i="1"/>
  <c r="T3299" i="1"/>
  <c r="U3287" i="1"/>
  <c r="T3287" i="1"/>
  <c r="U3275" i="1"/>
  <c r="T3275" i="1"/>
  <c r="U3263" i="1"/>
  <c r="T3263" i="1"/>
  <c r="U3251" i="1"/>
  <c r="T3251" i="1"/>
  <c r="U3239" i="1"/>
  <c r="T3239" i="1"/>
  <c r="U3227" i="1"/>
  <c r="T3227" i="1"/>
  <c r="U3215" i="1"/>
  <c r="T3215" i="1"/>
  <c r="U3203" i="1"/>
  <c r="T3203" i="1"/>
  <c r="U3191" i="1"/>
  <c r="T3191" i="1"/>
  <c r="U3179" i="1"/>
  <c r="T3179" i="1"/>
  <c r="U3167" i="1"/>
  <c r="T3167" i="1"/>
  <c r="U3155" i="1"/>
  <c r="T3155" i="1"/>
  <c r="U3143" i="1"/>
  <c r="T3143" i="1"/>
  <c r="U3131" i="1"/>
  <c r="T3131" i="1"/>
  <c r="U3119" i="1"/>
  <c r="T3119" i="1"/>
  <c r="U3107" i="1"/>
  <c r="T3107" i="1"/>
  <c r="U3095" i="1"/>
  <c r="T3095" i="1"/>
  <c r="U3083" i="1"/>
  <c r="T3083" i="1"/>
  <c r="U3071" i="1"/>
  <c r="T3071" i="1"/>
  <c r="U3059" i="1"/>
  <c r="T3059" i="1"/>
  <c r="T3047" i="1"/>
  <c r="U3047" i="1"/>
  <c r="T3035" i="1"/>
  <c r="U3035" i="1"/>
  <c r="T3023" i="1"/>
  <c r="U3023" i="1"/>
  <c r="T3011" i="1"/>
  <c r="U3011" i="1"/>
  <c r="T2999" i="1"/>
  <c r="U2999" i="1"/>
  <c r="T2987" i="1"/>
  <c r="U2987" i="1"/>
  <c r="T2975" i="1"/>
  <c r="U2975" i="1"/>
  <c r="U2963" i="1"/>
  <c r="T2963" i="1"/>
  <c r="U2951" i="1"/>
  <c r="T2951" i="1"/>
  <c r="T2939" i="1"/>
  <c r="U2939" i="1"/>
  <c r="T2927" i="1"/>
  <c r="U2927" i="1"/>
  <c r="T2915" i="1"/>
  <c r="U2915" i="1"/>
  <c r="T2903" i="1"/>
  <c r="U2903" i="1"/>
  <c r="T2891" i="1"/>
  <c r="U2891" i="1"/>
  <c r="T2879" i="1"/>
  <c r="U2879" i="1"/>
  <c r="T2867" i="1"/>
  <c r="U2867" i="1"/>
  <c r="T2855" i="1"/>
  <c r="U2855" i="1"/>
  <c r="T2843" i="1"/>
  <c r="U2843" i="1"/>
  <c r="T2831" i="1"/>
  <c r="U2831" i="1"/>
  <c r="T2819" i="1"/>
  <c r="U2819" i="1"/>
  <c r="T2807" i="1"/>
  <c r="U2807" i="1"/>
  <c r="T2795" i="1"/>
  <c r="U2795" i="1"/>
  <c r="T2783" i="1"/>
  <c r="U2783" i="1"/>
  <c r="T2771" i="1"/>
  <c r="U2771" i="1"/>
  <c r="T2759" i="1"/>
  <c r="U2759" i="1"/>
  <c r="T2747" i="1"/>
  <c r="U2747" i="1"/>
  <c r="T2735" i="1"/>
  <c r="U2735" i="1"/>
  <c r="T2723" i="1"/>
  <c r="U2723" i="1"/>
  <c r="T2711" i="1"/>
  <c r="U2711" i="1"/>
  <c r="T2699" i="1"/>
  <c r="U2699" i="1"/>
  <c r="T2687" i="1"/>
  <c r="U2687" i="1"/>
  <c r="T2675" i="1"/>
  <c r="U2675" i="1"/>
  <c r="T2663" i="1"/>
  <c r="U2663" i="1"/>
  <c r="T2651" i="1"/>
  <c r="U2651" i="1"/>
  <c r="T2639" i="1"/>
  <c r="U2639" i="1"/>
  <c r="T2627" i="1"/>
  <c r="U2627" i="1"/>
  <c r="T2615" i="1"/>
  <c r="U2615" i="1"/>
  <c r="T2603" i="1"/>
  <c r="U2603" i="1"/>
  <c r="T2591" i="1"/>
  <c r="U2591" i="1"/>
  <c r="T2579" i="1"/>
  <c r="U2579" i="1"/>
  <c r="T2567" i="1"/>
  <c r="U2567" i="1"/>
  <c r="T2555" i="1"/>
  <c r="U2555" i="1"/>
  <c r="T2543" i="1"/>
  <c r="U2543" i="1"/>
  <c r="T2531" i="1"/>
  <c r="U2531" i="1"/>
  <c r="T2519" i="1"/>
  <c r="U2519" i="1"/>
  <c r="T4114" i="1"/>
  <c r="U4114" i="1"/>
  <c r="T4102" i="1"/>
  <c r="U4102" i="1"/>
  <c r="T4090" i="1"/>
  <c r="U4090" i="1"/>
  <c r="T4078" i="1"/>
  <c r="U4078" i="1"/>
  <c r="T4066" i="1"/>
  <c r="U4066" i="1"/>
  <c r="T4054" i="1"/>
  <c r="U4054" i="1"/>
  <c r="T4042" i="1"/>
  <c r="U4042" i="1"/>
  <c r="T4030" i="1"/>
  <c r="U4030" i="1"/>
  <c r="T4018" i="1"/>
  <c r="U4018" i="1"/>
  <c r="T4006" i="1"/>
  <c r="U4006" i="1"/>
  <c r="T3994" i="1"/>
  <c r="U3994" i="1"/>
  <c r="T3982" i="1"/>
  <c r="U3982" i="1"/>
  <c r="T3970" i="1"/>
  <c r="U3970" i="1"/>
  <c r="T3958" i="1"/>
  <c r="U3958" i="1"/>
  <c r="T3946" i="1"/>
  <c r="U3946" i="1"/>
  <c r="T3934" i="1"/>
  <c r="U3934" i="1"/>
  <c r="T3922" i="1"/>
  <c r="U3922" i="1"/>
  <c r="T3910" i="1"/>
  <c r="U3910" i="1"/>
  <c r="T4113" i="1"/>
  <c r="U4113" i="1"/>
  <c r="T4101" i="1"/>
  <c r="U4101" i="1"/>
  <c r="T4089" i="1"/>
  <c r="U4089" i="1"/>
  <c r="T4077" i="1"/>
  <c r="U4077" i="1"/>
  <c r="T4065" i="1"/>
  <c r="U4065" i="1"/>
  <c r="T4053" i="1"/>
  <c r="U4053" i="1"/>
  <c r="T4041" i="1"/>
  <c r="U4041" i="1"/>
  <c r="T4029" i="1"/>
  <c r="U4029" i="1"/>
  <c r="T4017" i="1"/>
  <c r="U4017" i="1"/>
  <c r="T4005" i="1"/>
  <c r="U4005" i="1"/>
  <c r="T3993" i="1"/>
  <c r="U3993" i="1"/>
  <c r="T3981" i="1"/>
  <c r="U3981" i="1"/>
  <c r="T3969" i="1"/>
  <c r="U3969" i="1"/>
  <c r="T3957" i="1"/>
  <c r="U3957" i="1"/>
  <c r="T3945" i="1"/>
  <c r="U3945" i="1"/>
  <c r="T3933" i="1"/>
  <c r="U3933" i="1"/>
  <c r="T3921" i="1"/>
  <c r="U3921" i="1"/>
  <c r="T3909" i="1"/>
  <c r="U3909" i="1"/>
  <c r="T3897" i="1"/>
  <c r="U3897" i="1"/>
  <c r="T3885" i="1"/>
  <c r="U3885" i="1"/>
  <c r="T3873" i="1"/>
  <c r="U3873" i="1"/>
  <c r="T3861" i="1"/>
  <c r="U3861" i="1"/>
  <c r="T3849" i="1"/>
  <c r="U3849" i="1"/>
  <c r="T3837" i="1"/>
  <c r="U3837" i="1"/>
  <c r="T3825" i="1"/>
  <c r="U3825" i="1"/>
  <c r="T3813" i="1"/>
  <c r="U3813" i="1"/>
  <c r="T3801" i="1"/>
  <c r="U3801" i="1"/>
  <c r="T3789" i="1"/>
  <c r="U3789" i="1"/>
  <c r="T3777" i="1"/>
  <c r="U3777" i="1"/>
  <c r="T3765" i="1"/>
  <c r="U3765" i="1"/>
  <c r="T3753" i="1"/>
  <c r="U3753" i="1"/>
  <c r="T3741" i="1"/>
  <c r="U3741" i="1"/>
  <c r="T3729" i="1"/>
  <c r="U3729" i="1"/>
  <c r="T3717" i="1"/>
  <c r="U3717" i="1"/>
  <c r="T3705" i="1"/>
  <c r="U3705" i="1"/>
  <c r="T3693" i="1"/>
  <c r="U3693" i="1"/>
  <c r="T3681" i="1"/>
  <c r="U3681" i="1"/>
  <c r="T4112" i="1"/>
  <c r="U4112" i="1"/>
  <c r="T4100" i="1"/>
  <c r="U4100" i="1"/>
  <c r="T4088" i="1"/>
  <c r="U4088" i="1"/>
  <c r="T4076" i="1"/>
  <c r="U4076" i="1"/>
  <c r="T4064" i="1"/>
  <c r="U4064" i="1"/>
  <c r="T4052" i="1"/>
  <c r="U4052" i="1"/>
  <c r="T4040" i="1"/>
  <c r="U4040" i="1"/>
  <c r="T4028" i="1"/>
  <c r="U4028" i="1"/>
  <c r="T4016" i="1"/>
  <c r="U4016" i="1"/>
  <c r="T4004" i="1"/>
  <c r="U4004" i="1"/>
  <c r="T3992" i="1"/>
  <c r="U3992" i="1"/>
  <c r="T3980" i="1"/>
  <c r="U3980" i="1"/>
  <c r="T3968" i="1"/>
  <c r="U3968" i="1"/>
  <c r="T3956" i="1"/>
  <c r="U3956" i="1"/>
  <c r="T3944" i="1"/>
  <c r="U3944" i="1"/>
  <c r="T3932" i="1"/>
  <c r="U3932" i="1"/>
  <c r="T3920" i="1"/>
  <c r="U3920" i="1"/>
  <c r="T3908" i="1"/>
  <c r="U3908" i="1"/>
  <c r="T3896" i="1"/>
  <c r="U3896" i="1"/>
  <c r="T3884" i="1"/>
  <c r="U3884" i="1"/>
  <c r="T3872" i="1"/>
  <c r="U3872" i="1"/>
  <c r="T3860" i="1"/>
  <c r="U3860" i="1"/>
  <c r="T3848" i="1"/>
  <c r="U3848" i="1"/>
  <c r="T3836" i="1"/>
  <c r="U3836" i="1"/>
  <c r="T3824" i="1"/>
  <c r="U3824" i="1"/>
  <c r="T3812" i="1"/>
  <c r="U3812" i="1"/>
  <c r="T3800" i="1"/>
  <c r="U3800" i="1"/>
  <c r="T3788" i="1"/>
  <c r="U3788" i="1"/>
  <c r="T3776" i="1"/>
  <c r="U3776" i="1"/>
  <c r="T3764" i="1"/>
  <c r="U3764" i="1"/>
  <c r="T3752" i="1"/>
  <c r="U3752" i="1"/>
  <c r="T3740" i="1"/>
  <c r="U3740" i="1"/>
  <c r="T4111" i="1"/>
  <c r="U4111" i="1"/>
  <c r="T4099" i="1"/>
  <c r="U4099" i="1"/>
  <c r="T4087" i="1"/>
  <c r="U4087" i="1"/>
  <c r="T4075" i="1"/>
  <c r="U4075" i="1"/>
  <c r="T4063" i="1"/>
  <c r="U4063" i="1"/>
  <c r="T4051" i="1"/>
  <c r="U4051" i="1"/>
  <c r="T4039" i="1"/>
  <c r="U4039" i="1"/>
  <c r="T4027" i="1"/>
  <c r="U4027" i="1"/>
  <c r="T4015" i="1"/>
  <c r="U4015" i="1"/>
  <c r="T4003" i="1"/>
  <c r="U4003" i="1"/>
  <c r="T3991" i="1"/>
  <c r="U3991" i="1"/>
  <c r="T3979" i="1"/>
  <c r="U3979" i="1"/>
  <c r="T3967" i="1"/>
  <c r="U3967" i="1"/>
  <c r="T3955" i="1"/>
  <c r="U3955" i="1"/>
  <c r="T3943" i="1"/>
  <c r="U3943" i="1"/>
  <c r="T3931" i="1"/>
  <c r="U3931" i="1"/>
  <c r="T3919" i="1"/>
  <c r="U3919" i="1"/>
  <c r="T3907" i="1"/>
  <c r="U3907" i="1"/>
  <c r="T3895" i="1"/>
  <c r="U3895" i="1"/>
  <c r="T3883" i="1"/>
  <c r="U3883" i="1"/>
  <c r="T3871" i="1"/>
  <c r="U3871" i="1"/>
  <c r="T3859" i="1"/>
  <c r="U3859" i="1"/>
  <c r="T3847" i="1"/>
  <c r="U3847" i="1"/>
  <c r="T3835" i="1"/>
  <c r="U3835" i="1"/>
  <c r="T3823" i="1"/>
  <c r="U3823" i="1"/>
  <c r="T3811" i="1"/>
  <c r="U3811" i="1"/>
  <c r="T3799" i="1"/>
  <c r="U3799" i="1"/>
  <c r="T3787" i="1"/>
  <c r="U3787" i="1"/>
  <c r="T3775" i="1"/>
  <c r="U3775" i="1"/>
  <c r="T3763" i="1"/>
  <c r="U3763" i="1"/>
  <c r="T3751" i="1"/>
  <c r="U3751" i="1"/>
  <c r="T3739" i="1"/>
  <c r="U3739" i="1"/>
  <c r="T3727" i="1"/>
  <c r="U3727" i="1"/>
  <c r="T3715" i="1"/>
  <c r="U3715" i="1"/>
  <c r="T3703" i="1"/>
  <c r="U3703" i="1"/>
  <c r="T3691" i="1"/>
  <c r="U3691" i="1"/>
  <c r="T3679" i="1"/>
  <c r="U3679" i="1"/>
  <c r="T3667" i="1"/>
  <c r="U3667" i="1"/>
  <c r="T3655" i="1"/>
  <c r="U3655" i="1"/>
  <c r="T3643" i="1"/>
  <c r="U3643" i="1"/>
  <c r="T3631" i="1"/>
  <c r="U3631" i="1"/>
  <c r="T3619" i="1"/>
  <c r="U3619" i="1"/>
  <c r="T3607" i="1"/>
  <c r="U3607" i="1"/>
  <c r="T3595" i="1"/>
  <c r="U3595" i="1"/>
  <c r="T3583" i="1"/>
  <c r="U3583" i="1"/>
  <c r="T3571" i="1"/>
  <c r="U3571" i="1"/>
  <c r="T3559" i="1"/>
  <c r="U3559" i="1"/>
  <c r="T3547" i="1"/>
  <c r="U3547" i="1"/>
  <c r="T3535" i="1"/>
  <c r="U3535" i="1"/>
  <c r="T3523" i="1"/>
  <c r="U3523" i="1"/>
  <c r="T3511" i="1"/>
  <c r="U3511" i="1"/>
  <c r="T3499" i="1"/>
  <c r="U3499" i="1"/>
  <c r="T3487" i="1"/>
  <c r="U3487" i="1"/>
  <c r="T3475" i="1"/>
  <c r="U3475" i="1"/>
  <c r="T3463" i="1"/>
  <c r="U3463" i="1"/>
  <c r="T3451" i="1"/>
  <c r="U3451" i="1"/>
  <c r="T3439" i="1"/>
  <c r="U3439" i="1"/>
  <c r="T3427" i="1"/>
  <c r="U3427" i="1"/>
  <c r="T3415" i="1"/>
  <c r="U3415" i="1"/>
  <c r="T3403" i="1"/>
  <c r="U3403" i="1"/>
  <c r="T3391" i="1"/>
  <c r="U3391" i="1"/>
  <c r="T3379" i="1"/>
  <c r="U3379" i="1"/>
  <c r="T3367" i="1"/>
  <c r="U3367" i="1"/>
  <c r="T3355" i="1"/>
  <c r="U3355" i="1"/>
  <c r="T3343" i="1"/>
  <c r="U3343" i="1"/>
  <c r="T3331" i="1"/>
  <c r="U3331" i="1"/>
  <c r="T3319" i="1"/>
  <c r="U3319" i="1"/>
  <c r="T3307" i="1"/>
  <c r="U3307" i="1"/>
  <c r="T3295" i="1"/>
  <c r="U3295" i="1"/>
  <c r="T3283" i="1"/>
  <c r="U3283" i="1"/>
  <c r="T3271" i="1"/>
  <c r="U3271" i="1"/>
  <c r="T3259" i="1"/>
  <c r="U3259" i="1"/>
  <c r="T3247" i="1"/>
  <c r="U3247" i="1"/>
  <c r="T4110" i="1"/>
  <c r="U4110" i="1"/>
  <c r="T4098" i="1"/>
  <c r="U4098" i="1"/>
  <c r="T4086" i="1"/>
  <c r="U4086" i="1"/>
  <c r="T4074" i="1"/>
  <c r="U4074" i="1"/>
  <c r="T4062" i="1"/>
  <c r="U4062" i="1"/>
  <c r="T4050" i="1"/>
  <c r="U4050" i="1"/>
  <c r="T4038" i="1"/>
  <c r="U4038" i="1"/>
  <c r="T4026" i="1"/>
  <c r="U4026" i="1"/>
  <c r="T4014" i="1"/>
  <c r="U4014" i="1"/>
  <c r="T4002" i="1"/>
  <c r="U4002" i="1"/>
  <c r="T3990" i="1"/>
  <c r="U3990" i="1"/>
  <c r="T3978" i="1"/>
  <c r="U3978" i="1"/>
  <c r="T3966" i="1"/>
  <c r="U3966" i="1"/>
  <c r="T3954" i="1"/>
  <c r="U3954" i="1"/>
  <c r="T3942" i="1"/>
  <c r="U3942" i="1"/>
  <c r="T3930" i="1"/>
  <c r="U3930" i="1"/>
  <c r="T3918" i="1"/>
  <c r="U3918" i="1"/>
  <c r="T3906" i="1"/>
  <c r="U3906" i="1"/>
  <c r="T3894" i="1"/>
  <c r="U3894" i="1"/>
  <c r="T3882" i="1"/>
  <c r="U3882" i="1"/>
  <c r="T3870" i="1"/>
  <c r="U3870" i="1"/>
  <c r="T3858" i="1"/>
  <c r="U3858" i="1"/>
  <c r="T3846" i="1"/>
  <c r="U3846" i="1"/>
  <c r="T3834" i="1"/>
  <c r="U3834" i="1"/>
  <c r="T3822" i="1"/>
  <c r="U3822" i="1"/>
  <c r="T3810" i="1"/>
  <c r="U3810" i="1"/>
  <c r="T3798" i="1"/>
  <c r="U3798" i="1"/>
  <c r="T3786" i="1"/>
  <c r="U3786" i="1"/>
  <c r="T3774" i="1"/>
  <c r="U3774" i="1"/>
  <c r="T3762" i="1"/>
  <c r="U3762" i="1"/>
  <c r="T3750" i="1"/>
  <c r="U3750" i="1"/>
  <c r="T3738" i="1"/>
  <c r="U3738" i="1"/>
  <c r="T3726" i="1"/>
  <c r="U3726" i="1"/>
  <c r="T3714" i="1"/>
  <c r="U3714" i="1"/>
  <c r="T3702" i="1"/>
  <c r="U3702" i="1"/>
  <c r="T3690" i="1"/>
  <c r="U3690" i="1"/>
  <c r="T3678" i="1"/>
  <c r="U3678" i="1"/>
  <c r="T3666" i="1"/>
  <c r="U3666" i="1"/>
  <c r="T3654" i="1"/>
  <c r="U3654" i="1"/>
  <c r="T3642" i="1"/>
  <c r="U3642" i="1"/>
  <c r="T4109" i="1"/>
  <c r="U4109" i="1"/>
  <c r="T4097" i="1"/>
  <c r="U4097" i="1"/>
  <c r="T4085" i="1"/>
  <c r="U4085" i="1"/>
  <c r="T4073" i="1"/>
  <c r="U4073" i="1"/>
  <c r="T4061" i="1"/>
  <c r="U4061" i="1"/>
  <c r="T4049" i="1"/>
  <c r="U4049" i="1"/>
  <c r="T4037" i="1"/>
  <c r="U4037" i="1"/>
  <c r="T4025" i="1"/>
  <c r="U4025" i="1"/>
  <c r="T4013" i="1"/>
  <c r="U4013" i="1"/>
  <c r="T4001" i="1"/>
  <c r="U4001" i="1"/>
  <c r="T3989" i="1"/>
  <c r="U3989" i="1"/>
  <c r="T3977" i="1"/>
  <c r="U3977" i="1"/>
  <c r="T3965" i="1"/>
  <c r="U3965" i="1"/>
  <c r="T3953" i="1"/>
  <c r="U3953" i="1"/>
  <c r="T3941" i="1"/>
  <c r="U3941" i="1"/>
  <c r="T3929" i="1"/>
  <c r="U3929" i="1"/>
  <c r="T3917" i="1"/>
  <c r="U3917" i="1"/>
  <c r="T3905" i="1"/>
  <c r="U3905" i="1"/>
  <c r="T3893" i="1"/>
  <c r="U3893" i="1"/>
  <c r="T3881" i="1"/>
  <c r="U3881" i="1"/>
  <c r="T3869" i="1"/>
  <c r="U3869" i="1"/>
  <c r="T3857" i="1"/>
  <c r="U3857" i="1"/>
  <c r="T3845" i="1"/>
  <c r="U3845" i="1"/>
  <c r="T3833" i="1"/>
  <c r="U3833" i="1"/>
  <c r="T3821" i="1"/>
  <c r="U3821" i="1"/>
  <c r="T3809" i="1"/>
  <c r="U3809" i="1"/>
  <c r="T3797" i="1"/>
  <c r="U3797" i="1"/>
  <c r="T3785" i="1"/>
  <c r="U3785" i="1"/>
  <c r="T3773" i="1"/>
  <c r="U3773" i="1"/>
  <c r="T3761" i="1"/>
  <c r="U3761" i="1"/>
  <c r="T3749" i="1"/>
  <c r="U3749" i="1"/>
  <c r="T3737" i="1"/>
  <c r="U3737" i="1"/>
  <c r="T3725" i="1"/>
  <c r="U3725" i="1"/>
  <c r="T3713" i="1"/>
  <c r="U3713" i="1"/>
  <c r="T3701" i="1"/>
  <c r="U3701" i="1"/>
  <c r="T3689" i="1"/>
  <c r="U3689" i="1"/>
  <c r="T3677" i="1"/>
  <c r="U3677" i="1"/>
  <c r="T3665" i="1"/>
  <c r="U3665" i="1"/>
  <c r="T3653" i="1"/>
  <c r="U3653" i="1"/>
  <c r="T3641" i="1"/>
  <c r="U3641" i="1"/>
  <c r="T3629" i="1"/>
  <c r="U3629" i="1"/>
  <c r="T3617" i="1"/>
  <c r="U3617" i="1"/>
  <c r="T3605" i="1"/>
  <c r="U3605" i="1"/>
  <c r="T3593" i="1"/>
  <c r="U3593" i="1"/>
  <c r="T3581" i="1"/>
  <c r="U3581" i="1"/>
  <c r="T3569" i="1"/>
  <c r="U3569" i="1"/>
  <c r="T3557" i="1"/>
  <c r="U3557" i="1"/>
  <c r="T3545" i="1"/>
  <c r="U3545" i="1"/>
  <c r="T3533" i="1"/>
  <c r="U3533" i="1"/>
  <c r="T3521" i="1"/>
  <c r="U3521" i="1"/>
  <c r="T3509" i="1"/>
  <c r="U3509" i="1"/>
  <c r="T3497" i="1"/>
  <c r="U3497" i="1"/>
  <c r="T3485" i="1"/>
  <c r="U3485" i="1"/>
  <c r="T3473" i="1"/>
  <c r="U3473" i="1"/>
  <c r="U3461" i="1"/>
  <c r="T3461" i="1"/>
  <c r="U3449" i="1"/>
  <c r="T3449" i="1"/>
  <c r="U3437" i="1"/>
  <c r="T3437" i="1"/>
  <c r="U3425" i="1"/>
  <c r="T3425" i="1"/>
  <c r="U3413" i="1"/>
  <c r="T3413" i="1"/>
  <c r="U3401" i="1"/>
  <c r="T3401" i="1"/>
  <c r="T4108" i="1"/>
  <c r="U4108" i="1"/>
  <c r="T4096" i="1"/>
  <c r="U4096" i="1"/>
  <c r="T4084" i="1"/>
  <c r="U4084" i="1"/>
  <c r="T4072" i="1"/>
  <c r="U4072" i="1"/>
  <c r="T4060" i="1"/>
  <c r="U4060" i="1"/>
  <c r="T4048" i="1"/>
  <c r="U4048" i="1"/>
  <c r="T4036" i="1"/>
  <c r="U4036" i="1"/>
  <c r="T4024" i="1"/>
  <c r="U4024" i="1"/>
  <c r="T4012" i="1"/>
  <c r="U4012" i="1"/>
  <c r="T4000" i="1"/>
  <c r="U4000" i="1"/>
  <c r="T3988" i="1"/>
  <c r="U3988" i="1"/>
  <c r="T3976" i="1"/>
  <c r="U3976" i="1"/>
  <c r="T3964" i="1"/>
  <c r="U3964" i="1"/>
  <c r="T3952" i="1"/>
  <c r="U3952" i="1"/>
  <c r="T3940" i="1"/>
  <c r="U3940" i="1"/>
  <c r="T3928" i="1"/>
  <c r="U3928" i="1"/>
  <c r="T3916" i="1"/>
  <c r="U3916" i="1"/>
  <c r="T3904" i="1"/>
  <c r="U3904" i="1"/>
  <c r="T3892" i="1"/>
  <c r="U3892" i="1"/>
  <c r="T3880" i="1"/>
  <c r="U3880" i="1"/>
  <c r="T3868" i="1"/>
  <c r="U3868" i="1"/>
  <c r="T3856" i="1"/>
  <c r="U3856" i="1"/>
  <c r="T3844" i="1"/>
  <c r="U3844" i="1"/>
  <c r="T3832" i="1"/>
  <c r="U3832" i="1"/>
  <c r="T3820" i="1"/>
  <c r="U3820" i="1"/>
  <c r="T3808" i="1"/>
  <c r="U3808" i="1"/>
  <c r="T3796" i="1"/>
  <c r="U3796" i="1"/>
  <c r="T3784" i="1"/>
  <c r="U3784" i="1"/>
  <c r="T3772" i="1"/>
  <c r="U3772" i="1"/>
  <c r="T3760" i="1"/>
  <c r="U3760" i="1"/>
  <c r="T3748" i="1"/>
  <c r="U3748" i="1"/>
  <c r="T3736" i="1"/>
  <c r="U3736" i="1"/>
  <c r="T3724" i="1"/>
  <c r="U3724" i="1"/>
  <c r="T3712" i="1"/>
  <c r="U3712" i="1"/>
  <c r="T3700" i="1"/>
  <c r="U3700" i="1"/>
  <c r="T3688" i="1"/>
  <c r="U3688" i="1"/>
  <c r="T3676" i="1"/>
  <c r="U3676" i="1"/>
  <c r="T3664" i="1"/>
  <c r="U3664" i="1"/>
  <c r="T3652" i="1"/>
  <c r="U3652" i="1"/>
  <c r="T3640" i="1"/>
  <c r="U3640" i="1"/>
  <c r="T3628" i="1"/>
  <c r="U3628" i="1"/>
  <c r="T3616" i="1"/>
  <c r="U3616" i="1"/>
  <c r="T3604" i="1"/>
  <c r="U3604" i="1"/>
  <c r="T3592" i="1"/>
  <c r="U3592" i="1"/>
  <c r="T3580" i="1"/>
  <c r="U3580" i="1"/>
  <c r="T3568" i="1"/>
  <c r="U3568" i="1"/>
  <c r="T3556" i="1"/>
  <c r="U3556" i="1"/>
  <c r="T3544" i="1"/>
  <c r="U3544" i="1"/>
  <c r="T3532" i="1"/>
  <c r="U3532" i="1"/>
  <c r="T3520" i="1"/>
  <c r="U3520" i="1"/>
  <c r="T3508" i="1"/>
  <c r="U3508" i="1"/>
  <c r="T3496" i="1"/>
  <c r="U3496" i="1"/>
  <c r="T3484" i="1"/>
  <c r="U3484" i="1"/>
  <c r="T2739" i="1"/>
  <c r="U2739" i="1"/>
  <c r="T2727" i="1"/>
  <c r="U2727" i="1"/>
  <c r="U2715" i="1"/>
  <c r="T2715" i="1"/>
  <c r="T2703" i="1"/>
  <c r="U2703" i="1"/>
  <c r="T2691" i="1"/>
  <c r="U2691" i="1"/>
  <c r="U2679" i="1"/>
  <c r="T2679" i="1"/>
  <c r="T2667" i="1"/>
  <c r="U2667" i="1"/>
  <c r="T2655" i="1"/>
  <c r="U2655" i="1"/>
  <c r="T2643" i="1"/>
  <c r="U2643" i="1"/>
  <c r="T2631" i="1"/>
  <c r="U2631" i="1"/>
  <c r="T2619" i="1"/>
  <c r="U2619" i="1"/>
  <c r="T2607" i="1"/>
  <c r="U2607" i="1"/>
  <c r="T2595" i="1"/>
  <c r="U2595" i="1"/>
  <c r="T2583" i="1"/>
  <c r="U2583" i="1"/>
  <c r="T2571" i="1"/>
  <c r="U2571" i="1"/>
  <c r="T2559" i="1"/>
  <c r="U2559" i="1"/>
  <c r="T2547" i="1"/>
  <c r="U2547" i="1"/>
  <c r="T2535" i="1"/>
  <c r="U2535" i="1"/>
  <c r="T2523" i="1"/>
  <c r="U2523" i="1"/>
  <c r="T2511" i="1"/>
  <c r="U2511" i="1"/>
  <c r="T2499" i="1"/>
  <c r="U2499" i="1"/>
  <c r="T2487" i="1"/>
  <c r="U2487" i="1"/>
  <c r="T2475" i="1"/>
  <c r="U2475" i="1"/>
  <c r="T2463" i="1"/>
  <c r="U2463" i="1"/>
  <c r="T2451" i="1"/>
  <c r="U2451" i="1"/>
  <c r="T2439" i="1"/>
  <c r="U2439" i="1"/>
  <c r="T2427" i="1"/>
  <c r="U2427" i="1"/>
  <c r="T2415" i="1"/>
  <c r="U2415" i="1"/>
  <c r="T2403" i="1"/>
  <c r="U2403" i="1"/>
  <c r="T2391" i="1"/>
  <c r="U2391" i="1"/>
  <c r="T2379" i="1"/>
  <c r="U2379" i="1"/>
  <c r="T2367" i="1"/>
  <c r="U2367" i="1"/>
  <c r="T2355" i="1"/>
  <c r="U2355" i="1"/>
  <c r="T2343" i="1"/>
  <c r="U2343" i="1"/>
  <c r="T2331" i="1"/>
  <c r="U2331" i="1"/>
  <c r="T2319" i="1"/>
  <c r="U2319" i="1"/>
  <c r="T2307" i="1"/>
  <c r="U2307" i="1"/>
  <c r="T2295" i="1"/>
  <c r="U2295" i="1"/>
  <c r="T2283" i="1"/>
  <c r="U2283" i="1"/>
  <c r="T2271" i="1"/>
  <c r="U2271" i="1"/>
  <c r="U2259" i="1"/>
  <c r="T2259" i="1"/>
  <c r="T2247" i="1"/>
  <c r="U2247" i="1"/>
  <c r="T2235" i="1"/>
  <c r="U2235" i="1"/>
  <c r="U2223" i="1"/>
  <c r="T2223" i="1"/>
  <c r="T2211" i="1"/>
  <c r="U2211" i="1"/>
  <c r="T2199" i="1"/>
  <c r="U2199" i="1"/>
  <c r="T2187" i="1"/>
  <c r="U2187" i="1"/>
  <c r="T2175" i="1"/>
  <c r="U2175" i="1"/>
  <c r="T2163" i="1"/>
  <c r="U2163" i="1"/>
  <c r="T2151" i="1"/>
  <c r="U2151" i="1"/>
  <c r="T2139" i="1"/>
  <c r="U2139" i="1"/>
  <c r="T2127" i="1"/>
  <c r="U2127" i="1"/>
  <c r="T2115" i="1"/>
  <c r="U2115" i="1"/>
  <c r="T2103" i="1"/>
  <c r="U2103" i="1"/>
  <c r="T2091" i="1"/>
  <c r="U2091" i="1"/>
  <c r="T2079" i="1"/>
  <c r="U2079" i="1"/>
  <c r="T2067" i="1"/>
  <c r="U2067" i="1"/>
  <c r="T2055" i="1"/>
  <c r="U2055" i="1"/>
  <c r="T2043" i="1"/>
  <c r="U2043" i="1"/>
  <c r="T2031" i="1"/>
  <c r="U2031" i="1"/>
  <c r="T2019" i="1"/>
  <c r="U2019" i="1"/>
  <c r="T2007" i="1"/>
  <c r="U2007" i="1"/>
  <c r="T1995" i="1"/>
  <c r="U1995" i="1"/>
  <c r="T1983" i="1"/>
  <c r="U1983" i="1"/>
  <c r="U1971" i="1"/>
  <c r="T1971" i="1"/>
  <c r="U1959" i="1"/>
  <c r="T1959" i="1"/>
  <c r="U1947" i="1"/>
  <c r="T1947" i="1"/>
  <c r="U1935" i="1"/>
  <c r="T1935" i="1"/>
  <c r="U1923" i="1"/>
  <c r="T1923" i="1"/>
  <c r="U1911" i="1"/>
  <c r="T1911" i="1"/>
  <c r="U1899" i="1"/>
  <c r="T1899" i="1"/>
  <c r="U1887" i="1"/>
  <c r="T1887" i="1"/>
  <c r="U1875" i="1"/>
  <c r="T1875" i="1"/>
  <c r="U1863" i="1"/>
  <c r="T1863" i="1"/>
  <c r="U1851" i="1"/>
  <c r="T1851" i="1"/>
  <c r="U1839" i="1"/>
  <c r="T1839" i="1"/>
  <c r="U1827" i="1"/>
  <c r="T1827" i="1"/>
  <c r="T1815" i="1"/>
  <c r="U1815" i="1"/>
  <c r="T1803" i="1"/>
  <c r="U1803" i="1"/>
  <c r="U1791" i="1"/>
  <c r="T1791" i="1"/>
  <c r="U1779" i="1"/>
  <c r="T1779" i="1"/>
  <c r="T1767" i="1"/>
  <c r="U1767" i="1"/>
  <c r="T1755" i="1"/>
  <c r="U1755" i="1"/>
  <c r="U1743" i="1"/>
  <c r="T1743" i="1"/>
  <c r="T1731" i="1"/>
  <c r="U1731" i="1"/>
  <c r="T1719" i="1"/>
  <c r="U1719" i="1"/>
  <c r="U1707" i="1"/>
  <c r="T1707" i="1"/>
  <c r="T1695" i="1"/>
  <c r="U1695" i="1"/>
  <c r="U1683" i="1"/>
  <c r="T1683" i="1"/>
  <c r="U1671" i="1"/>
  <c r="T1671" i="1"/>
  <c r="T1659" i="1"/>
  <c r="U1659" i="1"/>
  <c r="T1647" i="1"/>
  <c r="U1647" i="1"/>
  <c r="U1635" i="1"/>
  <c r="T1635" i="1"/>
  <c r="T1623" i="1"/>
  <c r="U1623" i="1"/>
  <c r="T1611" i="1"/>
  <c r="U1611" i="1"/>
  <c r="U1599" i="1"/>
  <c r="T1599" i="1"/>
  <c r="T1587" i="1"/>
  <c r="U1587" i="1"/>
  <c r="U1575" i="1"/>
  <c r="T1575" i="1"/>
  <c r="U1563" i="1"/>
  <c r="T1563" i="1"/>
  <c r="T1551" i="1"/>
  <c r="U1551" i="1"/>
  <c r="T1539" i="1"/>
  <c r="U1539" i="1"/>
  <c r="U1527" i="1"/>
  <c r="T1527" i="1"/>
  <c r="T1515" i="1"/>
  <c r="U1515" i="1"/>
  <c r="T1503" i="1"/>
  <c r="U1503" i="1"/>
  <c r="U1491" i="1"/>
  <c r="T1491" i="1"/>
  <c r="T1479" i="1"/>
  <c r="U1479" i="1"/>
  <c r="U1467" i="1"/>
  <c r="T1467" i="1"/>
  <c r="U1455" i="1"/>
  <c r="T1455" i="1"/>
  <c r="T1443" i="1"/>
  <c r="U1443" i="1"/>
  <c r="U1431" i="1"/>
  <c r="T1431" i="1"/>
  <c r="U1419" i="1"/>
  <c r="T1419" i="1"/>
  <c r="T1407" i="1"/>
  <c r="U1407" i="1"/>
  <c r="T1395" i="1"/>
  <c r="U1395" i="1"/>
  <c r="U1383" i="1"/>
  <c r="T1383" i="1"/>
  <c r="T1371" i="1"/>
  <c r="U1371" i="1"/>
  <c r="T1359" i="1"/>
  <c r="U1359" i="1"/>
  <c r="U1347" i="1"/>
  <c r="T1347" i="1"/>
  <c r="T1335" i="1"/>
  <c r="U1335" i="1"/>
  <c r="T1323" i="1"/>
  <c r="U1323" i="1"/>
  <c r="U1311" i="1"/>
  <c r="T1311" i="1"/>
  <c r="T1299" i="1"/>
  <c r="U1299" i="1"/>
  <c r="T1287" i="1"/>
  <c r="U1287" i="1"/>
  <c r="U1275" i="1"/>
  <c r="T1275" i="1"/>
  <c r="T1263" i="1"/>
  <c r="U1263" i="1"/>
  <c r="T1251" i="1"/>
  <c r="U1251" i="1"/>
  <c r="U1239" i="1"/>
  <c r="T1239" i="1"/>
  <c r="T1227" i="1"/>
  <c r="U1227" i="1"/>
  <c r="T1215" i="1"/>
  <c r="U1215" i="1"/>
  <c r="U1203" i="1"/>
  <c r="T1203" i="1"/>
  <c r="T1191" i="1"/>
  <c r="U1191" i="1"/>
  <c r="T1179" i="1"/>
  <c r="U1179" i="1"/>
  <c r="U1167" i="1"/>
  <c r="T1167" i="1"/>
  <c r="T1155" i="1"/>
  <c r="U1155" i="1"/>
  <c r="T1143" i="1"/>
  <c r="U1143" i="1"/>
  <c r="T1131" i="1"/>
  <c r="U1131" i="1"/>
  <c r="T1119" i="1"/>
  <c r="U1119" i="1"/>
  <c r="T1107" i="1"/>
  <c r="U1107" i="1"/>
  <c r="T1095" i="1"/>
  <c r="U1095" i="1"/>
  <c r="T1083" i="1"/>
  <c r="U1083" i="1"/>
  <c r="T1071" i="1"/>
  <c r="U1071" i="1"/>
  <c r="T1059" i="1"/>
  <c r="U1059" i="1"/>
  <c r="T1047" i="1"/>
  <c r="U1047" i="1"/>
  <c r="T1035" i="1"/>
  <c r="U1035" i="1"/>
  <c r="T1023" i="1"/>
  <c r="U1023" i="1"/>
  <c r="T1011" i="1"/>
  <c r="U1011" i="1"/>
  <c r="T999" i="1"/>
  <c r="U999" i="1"/>
  <c r="U987" i="1"/>
  <c r="T987" i="1"/>
  <c r="U975" i="1"/>
  <c r="T975" i="1"/>
  <c r="T963" i="1"/>
  <c r="U963" i="1"/>
  <c r="T951" i="1"/>
  <c r="U951" i="1"/>
  <c r="T939" i="1"/>
  <c r="U939" i="1"/>
  <c r="T927" i="1"/>
  <c r="U927" i="1"/>
  <c r="T915" i="1"/>
  <c r="U915" i="1"/>
  <c r="T903" i="1"/>
  <c r="U903" i="1"/>
  <c r="T891" i="1"/>
  <c r="U891" i="1"/>
  <c r="U879" i="1"/>
  <c r="T879" i="1"/>
  <c r="U867" i="1"/>
  <c r="T867" i="1"/>
  <c r="T855" i="1"/>
  <c r="U855" i="1"/>
  <c r="T843" i="1"/>
  <c r="U843" i="1"/>
  <c r="T831" i="1"/>
  <c r="U831" i="1"/>
  <c r="T819" i="1"/>
  <c r="U819" i="1"/>
  <c r="T807" i="1"/>
  <c r="U807" i="1"/>
  <c r="T795" i="1"/>
  <c r="U795" i="1"/>
  <c r="T783" i="1"/>
  <c r="U783" i="1"/>
  <c r="U771" i="1"/>
  <c r="T771" i="1"/>
  <c r="U759" i="1"/>
  <c r="T759" i="1"/>
  <c r="T747" i="1"/>
  <c r="U747" i="1"/>
  <c r="T735" i="1"/>
  <c r="U735" i="1"/>
  <c r="T723" i="1"/>
  <c r="U723" i="1"/>
  <c r="T711" i="1"/>
  <c r="U711" i="1"/>
  <c r="T699" i="1"/>
  <c r="U699" i="1"/>
  <c r="T687" i="1"/>
  <c r="U687" i="1"/>
  <c r="T675" i="1"/>
  <c r="U675" i="1"/>
  <c r="T663" i="1"/>
  <c r="U663" i="1"/>
  <c r="T651" i="1"/>
  <c r="U651" i="1"/>
  <c r="T639" i="1"/>
  <c r="U639" i="1"/>
  <c r="T627" i="1"/>
  <c r="U627" i="1"/>
  <c r="T615" i="1"/>
  <c r="U615" i="1"/>
  <c r="T603" i="1"/>
  <c r="U603" i="1"/>
  <c r="T591" i="1"/>
  <c r="U591" i="1"/>
  <c r="T579" i="1"/>
  <c r="U579" i="1"/>
  <c r="T567" i="1"/>
  <c r="U567" i="1"/>
  <c r="T555" i="1"/>
  <c r="U555" i="1"/>
  <c r="T543" i="1"/>
  <c r="U543" i="1"/>
  <c r="T531" i="1"/>
  <c r="U531" i="1"/>
  <c r="T519" i="1"/>
  <c r="U519" i="1"/>
  <c r="T507" i="1"/>
  <c r="U507" i="1"/>
  <c r="T495" i="1"/>
  <c r="U495" i="1"/>
  <c r="T483" i="1"/>
  <c r="U483" i="1"/>
  <c r="T471" i="1"/>
  <c r="U471" i="1"/>
  <c r="T459" i="1"/>
  <c r="U459" i="1"/>
  <c r="T447" i="1"/>
  <c r="U447" i="1"/>
  <c r="T435" i="1"/>
  <c r="U435" i="1"/>
  <c r="T423" i="1"/>
  <c r="U423" i="1"/>
  <c r="T411" i="1"/>
  <c r="U411" i="1"/>
  <c r="T399" i="1"/>
  <c r="U399" i="1"/>
  <c r="T387" i="1"/>
  <c r="U387" i="1"/>
  <c r="T375" i="1"/>
  <c r="U375" i="1"/>
  <c r="T363" i="1"/>
  <c r="U363" i="1"/>
  <c r="T351" i="1"/>
  <c r="U351" i="1"/>
  <c r="T339" i="1"/>
  <c r="U339" i="1"/>
  <c r="T327" i="1"/>
  <c r="U327" i="1"/>
  <c r="T315" i="1"/>
  <c r="U315" i="1"/>
  <c r="T303" i="1"/>
  <c r="U303" i="1"/>
  <c r="T291" i="1"/>
  <c r="U291" i="1"/>
  <c r="T279" i="1"/>
  <c r="U279" i="1"/>
  <c r="T267" i="1"/>
  <c r="U267" i="1"/>
  <c r="T255" i="1"/>
  <c r="U255" i="1"/>
  <c r="T243" i="1"/>
  <c r="U243" i="1"/>
  <c r="T231" i="1"/>
  <c r="U231" i="1"/>
  <c r="T219" i="1"/>
  <c r="U219" i="1"/>
  <c r="T207" i="1"/>
  <c r="U207" i="1"/>
  <c r="T195" i="1"/>
  <c r="U195" i="1"/>
  <c r="T183" i="1"/>
  <c r="U183" i="1"/>
  <c r="T171" i="1"/>
  <c r="U171" i="1"/>
  <c r="T159" i="1"/>
  <c r="U159" i="1"/>
  <c r="T147" i="1"/>
  <c r="U147" i="1"/>
  <c r="T135" i="1"/>
  <c r="U135" i="1"/>
  <c r="T123" i="1"/>
  <c r="U123" i="1"/>
  <c r="T111" i="1"/>
  <c r="U111" i="1"/>
  <c r="T99" i="1"/>
  <c r="U99" i="1"/>
  <c r="T87" i="1"/>
  <c r="U87" i="1"/>
  <c r="T75" i="1"/>
  <c r="U75" i="1"/>
  <c r="T63" i="1"/>
  <c r="U63" i="1"/>
  <c r="T51" i="1"/>
  <c r="U51" i="1"/>
  <c r="T39" i="1"/>
  <c r="U39" i="1"/>
  <c r="T27" i="1"/>
  <c r="U27" i="1"/>
  <c r="T15" i="1"/>
  <c r="U15" i="1"/>
  <c r="T3" i="1"/>
  <c r="U3" i="1"/>
  <c r="W4106" i="1"/>
  <c r="V4106" i="1"/>
  <c r="W4094" i="1"/>
  <c r="V4094" i="1"/>
  <c r="W4082" i="1"/>
  <c r="V4082" i="1"/>
  <c r="W4070" i="1"/>
  <c r="V4070" i="1"/>
  <c r="W4058" i="1"/>
  <c r="V4058" i="1"/>
  <c r="W4046" i="1"/>
  <c r="V4046" i="1"/>
  <c r="W4034" i="1"/>
  <c r="V4034" i="1"/>
  <c r="W4022" i="1"/>
  <c r="V4022" i="1"/>
  <c r="W4010" i="1"/>
  <c r="V4010" i="1"/>
  <c r="W3998" i="1"/>
  <c r="V3998" i="1"/>
  <c r="W3986" i="1"/>
  <c r="V3986" i="1"/>
  <c r="W3974" i="1"/>
  <c r="V3974" i="1"/>
  <c r="W3962" i="1"/>
  <c r="V3962" i="1"/>
  <c r="W3950" i="1"/>
  <c r="V3950" i="1"/>
  <c r="W3938" i="1"/>
  <c r="V3938" i="1"/>
  <c r="W3926" i="1"/>
  <c r="V3926" i="1"/>
  <c r="W3914" i="1"/>
  <c r="V3914" i="1"/>
  <c r="W3902" i="1"/>
  <c r="V3902" i="1"/>
  <c r="W3890" i="1"/>
  <c r="V3890" i="1"/>
  <c r="W3878" i="1"/>
  <c r="V3878" i="1"/>
  <c r="W3866" i="1"/>
  <c r="V3866" i="1"/>
  <c r="W3854" i="1"/>
  <c r="V3854" i="1"/>
  <c r="W3842" i="1"/>
  <c r="V3842" i="1"/>
  <c r="W3830" i="1"/>
  <c r="V3830" i="1"/>
  <c r="W3818" i="1"/>
  <c r="V3818" i="1"/>
  <c r="W3806" i="1"/>
  <c r="V3806" i="1"/>
  <c r="W3794" i="1"/>
  <c r="V3794" i="1"/>
  <c r="W3782" i="1"/>
  <c r="V3782" i="1"/>
  <c r="W3770" i="1"/>
  <c r="V3770" i="1"/>
  <c r="W3758" i="1"/>
  <c r="V3758" i="1"/>
  <c r="W3746" i="1"/>
  <c r="V3746" i="1"/>
  <c r="W3734" i="1"/>
  <c r="V3734" i="1"/>
  <c r="W3722" i="1"/>
  <c r="V3722" i="1"/>
  <c r="W3710" i="1"/>
  <c r="V3710" i="1"/>
  <c r="W3698" i="1"/>
  <c r="V3698" i="1"/>
  <c r="W3686" i="1"/>
  <c r="V3686" i="1"/>
  <c r="W3674" i="1"/>
  <c r="V3674" i="1"/>
  <c r="W3662" i="1"/>
  <c r="V3662" i="1"/>
  <c r="W3650" i="1"/>
  <c r="V3650" i="1"/>
  <c r="W3638" i="1"/>
  <c r="V3638" i="1"/>
  <c r="W3626" i="1"/>
  <c r="V3626" i="1"/>
  <c r="W3614" i="1"/>
  <c r="V3614" i="1"/>
  <c r="W3602" i="1"/>
  <c r="V3602" i="1"/>
  <c r="W3590" i="1"/>
  <c r="V3590" i="1"/>
  <c r="W3578" i="1"/>
  <c r="V3578" i="1"/>
  <c r="W3566" i="1"/>
  <c r="V3566" i="1"/>
  <c r="W3554" i="1"/>
  <c r="V3554" i="1"/>
  <c r="W3542" i="1"/>
  <c r="V3542" i="1"/>
  <c r="W3530" i="1"/>
  <c r="V3530" i="1"/>
  <c r="W3518" i="1"/>
  <c r="V3518" i="1"/>
  <c r="W3506" i="1"/>
  <c r="V3506" i="1"/>
  <c r="W3494" i="1"/>
  <c r="V3494" i="1"/>
  <c r="W3482" i="1"/>
  <c r="V3482" i="1"/>
  <c r="W3470" i="1"/>
  <c r="V3470" i="1"/>
  <c r="W3458" i="1"/>
  <c r="V3458" i="1"/>
  <c r="W3446" i="1"/>
  <c r="V3446" i="1"/>
  <c r="W3434" i="1"/>
  <c r="V3434" i="1"/>
  <c r="W3422" i="1"/>
  <c r="V3422" i="1"/>
  <c r="W3410" i="1"/>
  <c r="V3410" i="1"/>
  <c r="W3398" i="1"/>
  <c r="V3398" i="1"/>
  <c r="W3386" i="1"/>
  <c r="V3386" i="1"/>
  <c r="W3374" i="1"/>
  <c r="V3374" i="1"/>
  <c r="W3362" i="1"/>
  <c r="V3362" i="1"/>
  <c r="W3350" i="1"/>
  <c r="V3350" i="1"/>
  <c r="W3338" i="1"/>
  <c r="V3338" i="1"/>
  <c r="W3326" i="1"/>
  <c r="V3326" i="1"/>
  <c r="W3314" i="1"/>
  <c r="V3314" i="1"/>
  <c r="W3302" i="1"/>
  <c r="V3302" i="1"/>
  <c r="W3290" i="1"/>
  <c r="V3290" i="1"/>
  <c r="W3278" i="1"/>
  <c r="V3278" i="1"/>
  <c r="W3266" i="1"/>
  <c r="V3266" i="1"/>
  <c r="W3254" i="1"/>
  <c r="V3254" i="1"/>
  <c r="W3242" i="1"/>
  <c r="V3242" i="1"/>
  <c r="W3230" i="1"/>
  <c r="V3230" i="1"/>
  <c r="W3218" i="1"/>
  <c r="V3218" i="1"/>
  <c r="W3206" i="1"/>
  <c r="V3206" i="1"/>
  <c r="W3194" i="1"/>
  <c r="V3194" i="1"/>
  <c r="W3182" i="1"/>
  <c r="V3182" i="1"/>
  <c r="W3170" i="1"/>
  <c r="V3170" i="1"/>
  <c r="W3158" i="1"/>
  <c r="V3158" i="1"/>
  <c r="W3146" i="1"/>
  <c r="V3146" i="1"/>
  <c r="W3134" i="1"/>
  <c r="V3134" i="1"/>
  <c r="W3122" i="1"/>
  <c r="V3122" i="1"/>
  <c r="W3110" i="1"/>
  <c r="V3110" i="1"/>
  <c r="W3098" i="1"/>
  <c r="V3098" i="1"/>
  <c r="W3086" i="1"/>
  <c r="V3086" i="1"/>
  <c r="W3074" i="1"/>
  <c r="V3074" i="1"/>
  <c r="W3062" i="1"/>
  <c r="V3062" i="1"/>
  <c r="W3050" i="1"/>
  <c r="V3050" i="1"/>
  <c r="W3038" i="1"/>
  <c r="V3038" i="1"/>
  <c r="W3026" i="1"/>
  <c r="V3026" i="1"/>
  <c r="W3014" i="1"/>
  <c r="V3014" i="1"/>
  <c r="W3002" i="1"/>
  <c r="V3002" i="1"/>
  <c r="W2990" i="1"/>
  <c r="V2990" i="1"/>
  <c r="W2978" i="1"/>
  <c r="V2978" i="1"/>
  <c r="W2966" i="1"/>
  <c r="V2966" i="1"/>
  <c r="W2954" i="1"/>
  <c r="V2954" i="1"/>
  <c r="W2942" i="1"/>
  <c r="V2942" i="1"/>
  <c r="W2930" i="1"/>
  <c r="V2930" i="1"/>
  <c r="W2918" i="1"/>
  <c r="V2918" i="1"/>
  <c r="W2906" i="1"/>
  <c r="V2906" i="1"/>
  <c r="W2894" i="1"/>
  <c r="V2894" i="1"/>
  <c r="W2882" i="1"/>
  <c r="V2882" i="1"/>
  <c r="W2870" i="1"/>
  <c r="V2870" i="1"/>
  <c r="W2858" i="1"/>
  <c r="V2858" i="1"/>
  <c r="W2846" i="1"/>
  <c r="V2846" i="1"/>
  <c r="W2834" i="1"/>
  <c r="V2834" i="1"/>
  <c r="W2822" i="1"/>
  <c r="V2822" i="1"/>
  <c r="W2810" i="1"/>
  <c r="V2810" i="1"/>
  <c r="W2798" i="1"/>
  <c r="V2798" i="1"/>
  <c r="W2786" i="1"/>
  <c r="V2786" i="1"/>
  <c r="W2774" i="1"/>
  <c r="V2774" i="1"/>
  <c r="W2762" i="1"/>
  <c r="V2762" i="1"/>
  <c r="W2750" i="1"/>
  <c r="V2750" i="1"/>
  <c r="W2738" i="1"/>
  <c r="V2738" i="1"/>
  <c r="W2726" i="1"/>
  <c r="V2726" i="1"/>
  <c r="W2714" i="1"/>
  <c r="V2714" i="1"/>
  <c r="W2702" i="1"/>
  <c r="V2702" i="1"/>
  <c r="W2690" i="1"/>
  <c r="V2690" i="1"/>
  <c r="W2678" i="1"/>
  <c r="V2678" i="1"/>
  <c r="W2666" i="1"/>
  <c r="V2666" i="1"/>
  <c r="W2654" i="1"/>
  <c r="V2654" i="1"/>
  <c r="W2642" i="1"/>
  <c r="V2642" i="1"/>
  <c r="W2630" i="1"/>
  <c r="V2630" i="1"/>
  <c r="W2618" i="1"/>
  <c r="V2618" i="1"/>
  <c r="W2606" i="1"/>
  <c r="V2606" i="1"/>
  <c r="W2594" i="1"/>
  <c r="V2594" i="1"/>
  <c r="W2582" i="1"/>
  <c r="V2582" i="1"/>
  <c r="W2570" i="1"/>
  <c r="V2570" i="1"/>
  <c r="W2558" i="1"/>
  <c r="V2558" i="1"/>
  <c r="W2546" i="1"/>
  <c r="V2546" i="1"/>
  <c r="W2534" i="1"/>
  <c r="V2534" i="1"/>
  <c r="W2522" i="1"/>
  <c r="V2522" i="1"/>
  <c r="W2510" i="1"/>
  <c r="V2510" i="1"/>
  <c r="W2498" i="1"/>
  <c r="V2498" i="1"/>
  <c r="W2486" i="1"/>
  <c r="V2486" i="1"/>
  <c r="W2474" i="1"/>
  <c r="V2474" i="1"/>
  <c r="W2462" i="1"/>
  <c r="V2462" i="1"/>
  <c r="W2450" i="1"/>
  <c r="V2450" i="1"/>
  <c r="W2438" i="1"/>
  <c r="V2438" i="1"/>
  <c r="W2426" i="1"/>
  <c r="V2426" i="1"/>
  <c r="W2414" i="1"/>
  <c r="V2414" i="1"/>
  <c r="W2402" i="1"/>
  <c r="V2402" i="1"/>
  <c r="W2390" i="1"/>
  <c r="V2390" i="1"/>
  <c r="W2378" i="1"/>
  <c r="V2378" i="1"/>
  <c r="W2366" i="1"/>
  <c r="V2366" i="1"/>
  <c r="W2354" i="1"/>
  <c r="V2354" i="1"/>
  <c r="W2342" i="1"/>
  <c r="V2342" i="1"/>
  <c r="W2330" i="1"/>
  <c r="V2330" i="1"/>
  <c r="W2318" i="1"/>
  <c r="V2318" i="1"/>
  <c r="W2306" i="1"/>
  <c r="V2306" i="1"/>
  <c r="W2294" i="1"/>
  <c r="V2294" i="1"/>
  <c r="W2282" i="1"/>
  <c r="V2282" i="1"/>
  <c r="W2270" i="1"/>
  <c r="V2270" i="1"/>
  <c r="W2258" i="1"/>
  <c r="V2258" i="1"/>
  <c r="W2246" i="1"/>
  <c r="V2246" i="1"/>
  <c r="W2234" i="1"/>
  <c r="V2234" i="1"/>
  <c r="W2222" i="1"/>
  <c r="V2222" i="1"/>
  <c r="W2210" i="1"/>
  <c r="V2210" i="1"/>
  <c r="W2198" i="1"/>
  <c r="V2198" i="1"/>
  <c r="W2186" i="1"/>
  <c r="V2186" i="1"/>
  <c r="W2174" i="1"/>
  <c r="V2174" i="1"/>
  <c r="W2162" i="1"/>
  <c r="V2162" i="1"/>
  <c r="W2150" i="1"/>
  <c r="V2150" i="1"/>
  <c r="W2138" i="1"/>
  <c r="V2138" i="1"/>
  <c r="W2126" i="1"/>
  <c r="V2126" i="1"/>
  <c r="W2114" i="1"/>
  <c r="V2114" i="1"/>
  <c r="W2102" i="1"/>
  <c r="V2102" i="1"/>
  <c r="W2090" i="1"/>
  <c r="V2090" i="1"/>
  <c r="W2078" i="1"/>
  <c r="V2078" i="1"/>
  <c r="W2066" i="1"/>
  <c r="V2066" i="1"/>
  <c r="W2054" i="1"/>
  <c r="V2054" i="1"/>
  <c r="W2042" i="1"/>
  <c r="V2042" i="1"/>
  <c r="W2030" i="1"/>
  <c r="V2030" i="1"/>
  <c r="W2018" i="1"/>
  <c r="V2018" i="1"/>
  <c r="W2006" i="1"/>
  <c r="V2006" i="1"/>
  <c r="W1994" i="1"/>
  <c r="V1994" i="1"/>
  <c r="W1982" i="1"/>
  <c r="V1982" i="1"/>
  <c r="W1970" i="1"/>
  <c r="V1970" i="1"/>
  <c r="W1958" i="1"/>
  <c r="V1958" i="1"/>
  <c r="W1946" i="1"/>
  <c r="V1946" i="1"/>
  <c r="W1934" i="1"/>
  <c r="V1934" i="1"/>
  <c r="W1922" i="1"/>
  <c r="V1922" i="1"/>
  <c r="W1910" i="1"/>
  <c r="V1910" i="1"/>
  <c r="W1898" i="1"/>
  <c r="V1898" i="1"/>
  <c r="W1886" i="1"/>
  <c r="V1886" i="1"/>
  <c r="W1874" i="1"/>
  <c r="V1874" i="1"/>
  <c r="W1862" i="1"/>
  <c r="V1862" i="1"/>
  <c r="W1850" i="1"/>
  <c r="V1850" i="1"/>
  <c r="W1838" i="1"/>
  <c r="V1838" i="1"/>
  <c r="W1826" i="1"/>
  <c r="V1826" i="1"/>
  <c r="W1814" i="1"/>
  <c r="V1814" i="1"/>
  <c r="W1802" i="1"/>
  <c r="V1802" i="1"/>
  <c r="W1790" i="1"/>
  <c r="V1790" i="1"/>
  <c r="W1778" i="1"/>
  <c r="V1778" i="1"/>
  <c r="W1766" i="1"/>
  <c r="V1766" i="1"/>
  <c r="W1754" i="1"/>
  <c r="V1754" i="1"/>
  <c r="W1742" i="1"/>
  <c r="V1742" i="1"/>
  <c r="W1730" i="1"/>
  <c r="V1730" i="1"/>
  <c r="W1718" i="1"/>
  <c r="V1718" i="1"/>
  <c r="W1706" i="1"/>
  <c r="V1706" i="1"/>
  <c r="W1694" i="1"/>
  <c r="V1694" i="1"/>
  <c r="W1682" i="1"/>
  <c r="V1682" i="1"/>
  <c r="W1670" i="1"/>
  <c r="V1670" i="1"/>
  <c r="W1658" i="1"/>
  <c r="V1658" i="1"/>
  <c r="W1646" i="1"/>
  <c r="V1646" i="1"/>
  <c r="W1634" i="1"/>
  <c r="V1634" i="1"/>
  <c r="W1622" i="1"/>
  <c r="V1622" i="1"/>
  <c r="W1610" i="1"/>
  <c r="V1610" i="1"/>
  <c r="W1598" i="1"/>
  <c r="V1598" i="1"/>
  <c r="W1586" i="1"/>
  <c r="V1586" i="1"/>
  <c r="W1574" i="1"/>
  <c r="V1574" i="1"/>
  <c r="W1562" i="1"/>
  <c r="V1562" i="1"/>
  <c r="W1550" i="1"/>
  <c r="V1550" i="1"/>
  <c r="W1538" i="1"/>
  <c r="V1538" i="1"/>
  <c r="W1526" i="1"/>
  <c r="V1526" i="1"/>
  <c r="W1514" i="1"/>
  <c r="V1514" i="1"/>
  <c r="W1502" i="1"/>
  <c r="V1502" i="1"/>
  <c r="W1490" i="1"/>
  <c r="V1490" i="1"/>
  <c r="W1478" i="1"/>
  <c r="V1478" i="1"/>
  <c r="W1466" i="1"/>
  <c r="V1466" i="1"/>
  <c r="W1454" i="1"/>
  <c r="V1454" i="1"/>
  <c r="W1442" i="1"/>
  <c r="V1442" i="1"/>
  <c r="W1430" i="1"/>
  <c r="V1430" i="1"/>
  <c r="W1418" i="1"/>
  <c r="V1418" i="1"/>
  <c r="W1406" i="1"/>
  <c r="V1406" i="1"/>
  <c r="W1394" i="1"/>
  <c r="V1394" i="1"/>
  <c r="W1382" i="1"/>
  <c r="V1382" i="1"/>
  <c r="W1370" i="1"/>
  <c r="V1370" i="1"/>
  <c r="W1358" i="1"/>
  <c r="V1358" i="1"/>
  <c r="W1346" i="1"/>
  <c r="V1346" i="1"/>
  <c r="T3698" i="1"/>
  <c r="U3698" i="1"/>
  <c r="T3686" i="1"/>
  <c r="U3686" i="1"/>
  <c r="T3674" i="1"/>
  <c r="U3674" i="1"/>
  <c r="T3662" i="1"/>
  <c r="U3662" i="1"/>
  <c r="T3650" i="1"/>
  <c r="U3650" i="1"/>
  <c r="T3638" i="1"/>
  <c r="U3638" i="1"/>
  <c r="T3626" i="1"/>
  <c r="U3626" i="1"/>
  <c r="T3614" i="1"/>
  <c r="U3614" i="1"/>
  <c r="T3602" i="1"/>
  <c r="U3602" i="1"/>
  <c r="T3590" i="1"/>
  <c r="U3590" i="1"/>
  <c r="T3578" i="1"/>
  <c r="U3578" i="1"/>
  <c r="T3566" i="1"/>
  <c r="U3566" i="1"/>
  <c r="T3554" i="1"/>
  <c r="U3554" i="1"/>
  <c r="T3542" i="1"/>
  <c r="U3542" i="1"/>
  <c r="T3530" i="1"/>
  <c r="U3530" i="1"/>
  <c r="T3518" i="1"/>
  <c r="U3518" i="1"/>
  <c r="T3506" i="1"/>
  <c r="U3506" i="1"/>
  <c r="T3494" i="1"/>
  <c r="U3494" i="1"/>
  <c r="T3482" i="1"/>
  <c r="U3482" i="1"/>
  <c r="T3470" i="1"/>
  <c r="U3470" i="1"/>
  <c r="T3458" i="1"/>
  <c r="U3458" i="1"/>
  <c r="U3446" i="1"/>
  <c r="T3446" i="1"/>
  <c r="T3434" i="1"/>
  <c r="U3434" i="1"/>
  <c r="T3422" i="1"/>
  <c r="U3422" i="1"/>
  <c r="U3410" i="1"/>
  <c r="T3410" i="1"/>
  <c r="T3398" i="1"/>
  <c r="U3398" i="1"/>
  <c r="T3386" i="1"/>
  <c r="U3386" i="1"/>
  <c r="U3374" i="1"/>
  <c r="T3374" i="1"/>
  <c r="T3362" i="1"/>
  <c r="U3362" i="1"/>
  <c r="T3350" i="1"/>
  <c r="U3350" i="1"/>
  <c r="U3338" i="1"/>
  <c r="T3338" i="1"/>
  <c r="T3326" i="1"/>
  <c r="U3326" i="1"/>
  <c r="T3314" i="1"/>
  <c r="U3314" i="1"/>
  <c r="U3302" i="1"/>
  <c r="T3302" i="1"/>
  <c r="T3290" i="1"/>
  <c r="U3290" i="1"/>
  <c r="T3278" i="1"/>
  <c r="U3278" i="1"/>
  <c r="U3266" i="1"/>
  <c r="T3266" i="1"/>
  <c r="T3254" i="1"/>
  <c r="U3254" i="1"/>
  <c r="T3242" i="1"/>
  <c r="U3242" i="1"/>
  <c r="U3230" i="1"/>
  <c r="T3230" i="1"/>
  <c r="T3218" i="1"/>
  <c r="U3218" i="1"/>
  <c r="T3206" i="1"/>
  <c r="U3206" i="1"/>
  <c r="U3194" i="1"/>
  <c r="T3194" i="1"/>
  <c r="T3182" i="1"/>
  <c r="U3182" i="1"/>
  <c r="T3170" i="1"/>
  <c r="U3170" i="1"/>
  <c r="U3158" i="1"/>
  <c r="T3158" i="1"/>
  <c r="T3146" i="1"/>
  <c r="U3146" i="1"/>
  <c r="T3134" i="1"/>
  <c r="U3134" i="1"/>
  <c r="U3122" i="1"/>
  <c r="T3122" i="1"/>
  <c r="T3110" i="1"/>
  <c r="U3110" i="1"/>
  <c r="T3098" i="1"/>
  <c r="U3098" i="1"/>
  <c r="U3086" i="1"/>
  <c r="T3086" i="1"/>
  <c r="T3074" i="1"/>
  <c r="U3074" i="1"/>
  <c r="T3062" i="1"/>
  <c r="U3062" i="1"/>
  <c r="T3050" i="1"/>
  <c r="U3050" i="1"/>
  <c r="T3038" i="1"/>
  <c r="U3038" i="1"/>
  <c r="T3026" i="1"/>
  <c r="U3026" i="1"/>
  <c r="T3014" i="1"/>
  <c r="U3014" i="1"/>
  <c r="T3002" i="1"/>
  <c r="U3002" i="1"/>
  <c r="T2990" i="1"/>
  <c r="U2990" i="1"/>
  <c r="T2978" i="1"/>
  <c r="U2978" i="1"/>
  <c r="T2966" i="1"/>
  <c r="U2966" i="1"/>
  <c r="T2954" i="1"/>
  <c r="U2954" i="1"/>
  <c r="T2942" i="1"/>
  <c r="U2942" i="1"/>
  <c r="T2930" i="1"/>
  <c r="U2930" i="1"/>
  <c r="T2918" i="1"/>
  <c r="U2918" i="1"/>
  <c r="T2906" i="1"/>
  <c r="U2906" i="1"/>
  <c r="T2894" i="1"/>
  <c r="U2894" i="1"/>
  <c r="T2882" i="1"/>
  <c r="U2882" i="1"/>
  <c r="T2870" i="1"/>
  <c r="U2870" i="1"/>
  <c r="T2858" i="1"/>
  <c r="U2858" i="1"/>
  <c r="T2846" i="1"/>
  <c r="U2846" i="1"/>
  <c r="T2834" i="1"/>
  <c r="U2834" i="1"/>
  <c r="T2822" i="1"/>
  <c r="U2822" i="1"/>
  <c r="T2810" i="1"/>
  <c r="U2810" i="1"/>
  <c r="T2798" i="1"/>
  <c r="U2798" i="1"/>
  <c r="T2786" i="1"/>
  <c r="U2786" i="1"/>
  <c r="T2774" i="1"/>
  <c r="U2774" i="1"/>
  <c r="T2762" i="1"/>
  <c r="U2762" i="1"/>
  <c r="T2750" i="1"/>
  <c r="U2750" i="1"/>
  <c r="T2738" i="1"/>
  <c r="U2738" i="1"/>
  <c r="T2726" i="1"/>
  <c r="U2726" i="1"/>
  <c r="T2714" i="1"/>
  <c r="U2714" i="1"/>
  <c r="T2702" i="1"/>
  <c r="U2702" i="1"/>
  <c r="T2690" i="1"/>
  <c r="U2690" i="1"/>
  <c r="T2678" i="1"/>
  <c r="U2678" i="1"/>
  <c r="T2666" i="1"/>
  <c r="U2666" i="1"/>
  <c r="T2654" i="1"/>
  <c r="U2654" i="1"/>
  <c r="T2642" i="1"/>
  <c r="U2642" i="1"/>
  <c r="T2630" i="1"/>
  <c r="U2630" i="1"/>
  <c r="T2618" i="1"/>
  <c r="U2618" i="1"/>
  <c r="T2606" i="1"/>
  <c r="U2606" i="1"/>
  <c r="T2594" i="1"/>
  <c r="U2594" i="1"/>
  <c r="T2582" i="1"/>
  <c r="U2582" i="1"/>
  <c r="T2570" i="1"/>
  <c r="U2570" i="1"/>
  <c r="T2558" i="1"/>
  <c r="U2558" i="1"/>
  <c r="T2546" i="1"/>
  <c r="U2546" i="1"/>
  <c r="T2534" i="1"/>
  <c r="U2534" i="1"/>
  <c r="T2522" i="1"/>
  <c r="U2522" i="1"/>
  <c r="T2510" i="1"/>
  <c r="U2510" i="1"/>
  <c r="T2498" i="1"/>
  <c r="U2498" i="1"/>
  <c r="T2486" i="1"/>
  <c r="U2486" i="1"/>
  <c r="T2474" i="1"/>
  <c r="U2474" i="1"/>
  <c r="T2462" i="1"/>
  <c r="U2462" i="1"/>
  <c r="T2450" i="1"/>
  <c r="U2450" i="1"/>
  <c r="T2438" i="1"/>
  <c r="U2438" i="1"/>
  <c r="T2426" i="1"/>
  <c r="U2426" i="1"/>
  <c r="T2414" i="1"/>
  <c r="U2414" i="1"/>
  <c r="T2402" i="1"/>
  <c r="U2402" i="1"/>
  <c r="T2390" i="1"/>
  <c r="U2390" i="1"/>
  <c r="T2378" i="1"/>
  <c r="U2378" i="1"/>
  <c r="T2366" i="1"/>
  <c r="U2366" i="1"/>
  <c r="T2354" i="1"/>
  <c r="U2354" i="1"/>
  <c r="T2342" i="1"/>
  <c r="U2342" i="1"/>
  <c r="T2330" i="1"/>
  <c r="U2330" i="1"/>
  <c r="T2318" i="1"/>
  <c r="U2318" i="1"/>
  <c r="T2306" i="1"/>
  <c r="U2306" i="1"/>
  <c r="T2294" i="1"/>
  <c r="U2294" i="1"/>
  <c r="T2282" i="1"/>
  <c r="U2282" i="1"/>
  <c r="T2270" i="1"/>
  <c r="U2270" i="1"/>
  <c r="T2258" i="1"/>
  <c r="U2258" i="1"/>
  <c r="U2246" i="1"/>
  <c r="T2246" i="1"/>
  <c r="T2234" i="1"/>
  <c r="U2234" i="1"/>
  <c r="T2222" i="1"/>
  <c r="U2222" i="1"/>
  <c r="T2210" i="1"/>
  <c r="U2210" i="1"/>
  <c r="T2198" i="1"/>
  <c r="U2198" i="1"/>
  <c r="T2186" i="1"/>
  <c r="U2186" i="1"/>
  <c r="T2174" i="1"/>
  <c r="U2174" i="1"/>
  <c r="T2162" i="1"/>
  <c r="U2162" i="1"/>
  <c r="T2150" i="1"/>
  <c r="U2150" i="1"/>
  <c r="T2138" i="1"/>
  <c r="U2138" i="1"/>
  <c r="T2126" i="1"/>
  <c r="U2126" i="1"/>
  <c r="T2114" i="1"/>
  <c r="U2114" i="1"/>
  <c r="T2102" i="1"/>
  <c r="U2102" i="1"/>
  <c r="T2090" i="1"/>
  <c r="U2090" i="1"/>
  <c r="T2078" i="1"/>
  <c r="U2078" i="1"/>
  <c r="T2066" i="1"/>
  <c r="U2066" i="1"/>
  <c r="T2054" i="1"/>
  <c r="U2054" i="1"/>
  <c r="T2042" i="1"/>
  <c r="U2042" i="1"/>
  <c r="T2030" i="1"/>
  <c r="U2030" i="1"/>
  <c r="T2018" i="1"/>
  <c r="U2018" i="1"/>
  <c r="T2006" i="1"/>
  <c r="U2006" i="1"/>
  <c r="T1994" i="1"/>
  <c r="U1994" i="1"/>
  <c r="T1982" i="1"/>
  <c r="U1982" i="1"/>
  <c r="T1970" i="1"/>
  <c r="U1970" i="1"/>
  <c r="T1958" i="1"/>
  <c r="U1958" i="1"/>
  <c r="T1946" i="1"/>
  <c r="U1946" i="1"/>
  <c r="T1934" i="1"/>
  <c r="U1934" i="1"/>
  <c r="T1922" i="1"/>
  <c r="U1922" i="1"/>
  <c r="T1910" i="1"/>
  <c r="U1910" i="1"/>
  <c r="T1898" i="1"/>
  <c r="U1898" i="1"/>
  <c r="T1886" i="1"/>
  <c r="U1886" i="1"/>
  <c r="T1874" i="1"/>
  <c r="U1874" i="1"/>
  <c r="T1862" i="1"/>
  <c r="U1862" i="1"/>
  <c r="T1850" i="1"/>
  <c r="U1850" i="1"/>
  <c r="T1838" i="1"/>
  <c r="U1838" i="1"/>
  <c r="T1826" i="1"/>
  <c r="U1826" i="1"/>
  <c r="T1814" i="1"/>
  <c r="U1814" i="1"/>
  <c r="T1802" i="1"/>
  <c r="U1802" i="1"/>
  <c r="T1790" i="1"/>
  <c r="U1790" i="1"/>
  <c r="T1778" i="1"/>
  <c r="U1778" i="1"/>
  <c r="T1766" i="1"/>
  <c r="U1766" i="1"/>
  <c r="T1754" i="1"/>
  <c r="U1754" i="1"/>
  <c r="T1742" i="1"/>
  <c r="U1742" i="1"/>
  <c r="T1730" i="1"/>
  <c r="U1730" i="1"/>
  <c r="T1718" i="1"/>
  <c r="U1718" i="1"/>
  <c r="T1706" i="1"/>
  <c r="U1706" i="1"/>
  <c r="T1694" i="1"/>
  <c r="U1694" i="1"/>
  <c r="T1682" i="1"/>
  <c r="U1682" i="1"/>
  <c r="T1670" i="1"/>
  <c r="U1670" i="1"/>
  <c r="T1658" i="1"/>
  <c r="U1658" i="1"/>
  <c r="T1646" i="1"/>
  <c r="U1646" i="1"/>
  <c r="T1634" i="1"/>
  <c r="U1634" i="1"/>
  <c r="T1622" i="1"/>
  <c r="U1622" i="1"/>
  <c r="T1610" i="1"/>
  <c r="U1610" i="1"/>
  <c r="T1598" i="1"/>
  <c r="U1598" i="1"/>
  <c r="T1586" i="1"/>
  <c r="U1586" i="1"/>
  <c r="T1574" i="1"/>
  <c r="U1574" i="1"/>
  <c r="T1562" i="1"/>
  <c r="U1562" i="1"/>
  <c r="T1550" i="1"/>
  <c r="U1550" i="1"/>
  <c r="T1538" i="1"/>
  <c r="U1538" i="1"/>
  <c r="T1526" i="1"/>
  <c r="U1526" i="1"/>
  <c r="T1514" i="1"/>
  <c r="U1514" i="1"/>
  <c r="T1502" i="1"/>
  <c r="U1502" i="1"/>
  <c r="T1490" i="1"/>
  <c r="U1490" i="1"/>
  <c r="T1478" i="1"/>
  <c r="U1478" i="1"/>
  <c r="T1466" i="1"/>
  <c r="U1466" i="1"/>
  <c r="T1454" i="1"/>
  <c r="U1454" i="1"/>
  <c r="T1442" i="1"/>
  <c r="U1442" i="1"/>
  <c r="T1430" i="1"/>
  <c r="U1430" i="1"/>
  <c r="T1418" i="1"/>
  <c r="U1418" i="1"/>
  <c r="T1406" i="1"/>
  <c r="U1406" i="1"/>
  <c r="T1394" i="1"/>
  <c r="U1394" i="1"/>
  <c r="T1382" i="1"/>
  <c r="U1382" i="1"/>
  <c r="T1370" i="1"/>
  <c r="U1370" i="1"/>
  <c r="T1358" i="1"/>
  <c r="U1358" i="1"/>
  <c r="T1346" i="1"/>
  <c r="U1346" i="1"/>
  <c r="T1334" i="1"/>
  <c r="U1334" i="1"/>
  <c r="T1322" i="1"/>
  <c r="U1322" i="1"/>
  <c r="T1310" i="1"/>
  <c r="U1310" i="1"/>
  <c r="T1298" i="1"/>
  <c r="U1298" i="1"/>
  <c r="T1286" i="1"/>
  <c r="U1286" i="1"/>
  <c r="T1274" i="1"/>
  <c r="U1274" i="1"/>
  <c r="T1262" i="1"/>
  <c r="U1262" i="1"/>
  <c r="T1250" i="1"/>
  <c r="U1250" i="1"/>
  <c r="T1238" i="1"/>
  <c r="U1238" i="1"/>
  <c r="T1226" i="1"/>
  <c r="U1226" i="1"/>
  <c r="T1214" i="1"/>
  <c r="U1214" i="1"/>
  <c r="T1202" i="1"/>
  <c r="U1202" i="1"/>
  <c r="T1190" i="1"/>
  <c r="U1190" i="1"/>
  <c r="T1178" i="1"/>
  <c r="U1178" i="1"/>
  <c r="T1166" i="1"/>
  <c r="U1166" i="1"/>
  <c r="T1154" i="1"/>
  <c r="U1154" i="1"/>
  <c r="T1142" i="1"/>
  <c r="U1142" i="1"/>
  <c r="T1130" i="1"/>
  <c r="U1130" i="1"/>
  <c r="T1118" i="1"/>
  <c r="U1118" i="1"/>
  <c r="T1106" i="1"/>
  <c r="U1106" i="1"/>
  <c r="T1094" i="1"/>
  <c r="U1094" i="1"/>
  <c r="T1082" i="1"/>
  <c r="U1082" i="1"/>
  <c r="T1070" i="1"/>
  <c r="U1070" i="1"/>
  <c r="T1058" i="1"/>
  <c r="U1058" i="1"/>
  <c r="T1046" i="1"/>
  <c r="U1046" i="1"/>
  <c r="T1034" i="1"/>
  <c r="U1034" i="1"/>
  <c r="T1022" i="1"/>
  <c r="U1022" i="1"/>
  <c r="T1010" i="1"/>
  <c r="U1010" i="1"/>
  <c r="T998" i="1"/>
  <c r="U998" i="1"/>
  <c r="T986" i="1"/>
  <c r="U986" i="1"/>
  <c r="T974" i="1"/>
  <c r="U974" i="1"/>
  <c r="T962" i="1"/>
  <c r="U962" i="1"/>
  <c r="T950" i="1"/>
  <c r="U950" i="1"/>
  <c r="T938" i="1"/>
  <c r="U938" i="1"/>
  <c r="T926" i="1"/>
  <c r="U926" i="1"/>
  <c r="T914" i="1"/>
  <c r="U914" i="1"/>
  <c r="T902" i="1"/>
  <c r="U902" i="1"/>
  <c r="T890" i="1"/>
  <c r="U890" i="1"/>
  <c r="T878" i="1"/>
  <c r="U878" i="1"/>
  <c r="T866" i="1"/>
  <c r="U866" i="1"/>
  <c r="T854" i="1"/>
  <c r="U854" i="1"/>
  <c r="T842" i="1"/>
  <c r="U842" i="1"/>
  <c r="T830" i="1"/>
  <c r="U830" i="1"/>
  <c r="T818" i="1"/>
  <c r="U818" i="1"/>
  <c r="T806" i="1"/>
  <c r="U806" i="1"/>
  <c r="T794" i="1"/>
  <c r="U794" i="1"/>
  <c r="T782" i="1"/>
  <c r="U782" i="1"/>
  <c r="T770" i="1"/>
  <c r="U770" i="1"/>
  <c r="T758" i="1"/>
  <c r="U758" i="1"/>
  <c r="T746" i="1"/>
  <c r="U746" i="1"/>
  <c r="T734" i="1"/>
  <c r="U734" i="1"/>
  <c r="T722" i="1"/>
  <c r="U722" i="1"/>
  <c r="T710" i="1"/>
  <c r="U710" i="1"/>
  <c r="T698" i="1"/>
  <c r="U698" i="1"/>
  <c r="T686" i="1"/>
  <c r="U686" i="1"/>
  <c r="T674" i="1"/>
  <c r="U674" i="1"/>
  <c r="T662" i="1"/>
  <c r="U662" i="1"/>
  <c r="T650" i="1"/>
  <c r="U650" i="1"/>
  <c r="T638" i="1"/>
  <c r="U638" i="1"/>
  <c r="T626" i="1"/>
  <c r="U626" i="1"/>
  <c r="T614" i="1"/>
  <c r="U614" i="1"/>
  <c r="T602" i="1"/>
  <c r="U602" i="1"/>
  <c r="T590" i="1"/>
  <c r="U590" i="1"/>
  <c r="T578" i="1"/>
  <c r="U578" i="1"/>
  <c r="T566" i="1"/>
  <c r="U566" i="1"/>
  <c r="T554" i="1"/>
  <c r="U554" i="1"/>
  <c r="T542" i="1"/>
  <c r="U542" i="1"/>
  <c r="T530" i="1"/>
  <c r="U530" i="1"/>
  <c r="T518" i="1"/>
  <c r="U518" i="1"/>
  <c r="T506" i="1"/>
  <c r="U506" i="1"/>
  <c r="T494" i="1"/>
  <c r="U494" i="1"/>
  <c r="T482" i="1"/>
  <c r="U482" i="1"/>
  <c r="T470" i="1"/>
  <c r="U470" i="1"/>
  <c r="T458" i="1"/>
  <c r="U458" i="1"/>
  <c r="T446" i="1"/>
  <c r="U446" i="1"/>
  <c r="T434" i="1"/>
  <c r="U434" i="1"/>
  <c r="T422" i="1"/>
  <c r="U422" i="1"/>
  <c r="T410" i="1"/>
  <c r="U410" i="1"/>
  <c r="T398" i="1"/>
  <c r="U398" i="1"/>
  <c r="T386" i="1"/>
  <c r="U386" i="1"/>
  <c r="T374" i="1"/>
  <c r="U374" i="1"/>
  <c r="T362" i="1"/>
  <c r="U362" i="1"/>
  <c r="T350" i="1"/>
  <c r="U350" i="1"/>
  <c r="T338" i="1"/>
  <c r="U338" i="1"/>
  <c r="T326" i="1"/>
  <c r="U326" i="1"/>
  <c r="T314" i="1"/>
  <c r="U314" i="1"/>
  <c r="T302" i="1"/>
  <c r="U302" i="1"/>
  <c r="T290" i="1"/>
  <c r="U290" i="1"/>
  <c r="T278" i="1"/>
  <c r="U278" i="1"/>
  <c r="T266" i="1"/>
  <c r="U266" i="1"/>
  <c r="T254" i="1"/>
  <c r="U254" i="1"/>
  <c r="T242" i="1"/>
  <c r="U242" i="1"/>
  <c r="T230" i="1"/>
  <c r="U230" i="1"/>
  <c r="T218" i="1"/>
  <c r="U218" i="1"/>
  <c r="T206" i="1"/>
  <c r="U206" i="1"/>
  <c r="T194" i="1"/>
  <c r="U194" i="1"/>
  <c r="T182" i="1"/>
  <c r="U182" i="1"/>
  <c r="T170" i="1"/>
  <c r="U170" i="1"/>
  <c r="T158" i="1"/>
  <c r="U158" i="1"/>
  <c r="T146" i="1"/>
  <c r="U146" i="1"/>
  <c r="T134" i="1"/>
  <c r="U134" i="1"/>
  <c r="T122" i="1"/>
  <c r="U122" i="1"/>
  <c r="T110" i="1"/>
  <c r="U110" i="1"/>
  <c r="T98" i="1"/>
  <c r="U98" i="1"/>
  <c r="T86" i="1"/>
  <c r="U86" i="1"/>
  <c r="T74" i="1"/>
  <c r="U74" i="1"/>
  <c r="T62" i="1"/>
  <c r="U62" i="1"/>
  <c r="T50" i="1"/>
  <c r="U50" i="1"/>
  <c r="T38" i="1"/>
  <c r="U38" i="1"/>
  <c r="T26" i="1"/>
  <c r="U26" i="1"/>
  <c r="T14" i="1"/>
  <c r="U14" i="1"/>
  <c r="U2" i="1"/>
  <c r="T2" i="1"/>
  <c r="W4105" i="1"/>
  <c r="V4105" i="1"/>
  <c r="W4093" i="1"/>
  <c r="V4093" i="1"/>
  <c r="W4081" i="1"/>
  <c r="V4081" i="1"/>
  <c r="W4069" i="1"/>
  <c r="V4069" i="1"/>
  <c r="W4057" i="1"/>
  <c r="V4057" i="1"/>
  <c r="W4045" i="1"/>
  <c r="V4045" i="1"/>
  <c r="W4033" i="1"/>
  <c r="V4033" i="1"/>
  <c r="W4021" i="1"/>
  <c r="V4021" i="1"/>
  <c r="W4009" i="1"/>
  <c r="V4009" i="1"/>
  <c r="W3997" i="1"/>
  <c r="V3997" i="1"/>
  <c r="W3985" i="1"/>
  <c r="V3985" i="1"/>
  <c r="W3973" i="1"/>
  <c r="V3973" i="1"/>
  <c r="W3961" i="1"/>
  <c r="V3961" i="1"/>
  <c r="W3949" i="1"/>
  <c r="V3949" i="1"/>
  <c r="W3937" i="1"/>
  <c r="V3937" i="1"/>
  <c r="W3925" i="1"/>
  <c r="V3925" i="1"/>
  <c r="W3913" i="1"/>
  <c r="V3913" i="1"/>
  <c r="W3901" i="1"/>
  <c r="V3901" i="1"/>
  <c r="W3889" i="1"/>
  <c r="V3889" i="1"/>
  <c r="W3877" i="1"/>
  <c r="V3877" i="1"/>
  <c r="W3865" i="1"/>
  <c r="V3865" i="1"/>
  <c r="W3853" i="1"/>
  <c r="V3853" i="1"/>
  <c r="W3841" i="1"/>
  <c r="V3841" i="1"/>
  <c r="W3829" i="1"/>
  <c r="V3829" i="1"/>
  <c r="W3817" i="1"/>
  <c r="V3817" i="1"/>
  <c r="W3805" i="1"/>
  <c r="V3805" i="1"/>
  <c r="W3793" i="1"/>
  <c r="V3793" i="1"/>
  <c r="W3781" i="1"/>
  <c r="V3781" i="1"/>
  <c r="W3769" i="1"/>
  <c r="V3769" i="1"/>
  <c r="W3757" i="1"/>
  <c r="V3757" i="1"/>
  <c r="W3745" i="1"/>
  <c r="V3745" i="1"/>
  <c r="W3733" i="1"/>
  <c r="V3733" i="1"/>
  <c r="W3721" i="1"/>
  <c r="V3721" i="1"/>
  <c r="W3709" i="1"/>
  <c r="V3709" i="1"/>
  <c r="W3697" i="1"/>
  <c r="V3697" i="1"/>
  <c r="W3685" i="1"/>
  <c r="V3685" i="1"/>
  <c r="W3673" i="1"/>
  <c r="V3673" i="1"/>
  <c r="W3661" i="1"/>
  <c r="V3661" i="1"/>
  <c r="W3649" i="1"/>
  <c r="V3649" i="1"/>
  <c r="W3637" i="1"/>
  <c r="V3637" i="1"/>
  <c r="W3625" i="1"/>
  <c r="V3625" i="1"/>
  <c r="W3613" i="1"/>
  <c r="V3613" i="1"/>
  <c r="W3601" i="1"/>
  <c r="V3601" i="1"/>
  <c r="W3589" i="1"/>
  <c r="V3589" i="1"/>
  <c r="W3577" i="1"/>
  <c r="V3577" i="1"/>
  <c r="W3565" i="1"/>
  <c r="V3565" i="1"/>
  <c r="W3553" i="1"/>
  <c r="V3553" i="1"/>
  <c r="W3541" i="1"/>
  <c r="V3541" i="1"/>
  <c r="W3529" i="1"/>
  <c r="V3529" i="1"/>
  <c r="W3517" i="1"/>
  <c r="V3517" i="1"/>
  <c r="W3505" i="1"/>
  <c r="V3505" i="1"/>
  <c r="W3493" i="1"/>
  <c r="V3493" i="1"/>
  <c r="W3481" i="1"/>
  <c r="V3481" i="1"/>
  <c r="W3469" i="1"/>
  <c r="V3469" i="1"/>
  <c r="W3457" i="1"/>
  <c r="V3457" i="1"/>
  <c r="W3445" i="1"/>
  <c r="V3445" i="1"/>
  <c r="W3433" i="1"/>
  <c r="V3433" i="1"/>
  <c r="W3421" i="1"/>
  <c r="V3421" i="1"/>
  <c r="W3409" i="1"/>
  <c r="V3409" i="1"/>
  <c r="W3397" i="1"/>
  <c r="V3397" i="1"/>
  <c r="W3385" i="1"/>
  <c r="V3385" i="1"/>
  <c r="W3373" i="1"/>
  <c r="V3373" i="1"/>
  <c r="W3361" i="1"/>
  <c r="V3361" i="1"/>
  <c r="W3349" i="1"/>
  <c r="V3349" i="1"/>
  <c r="W3337" i="1"/>
  <c r="V3337" i="1"/>
  <c r="W3325" i="1"/>
  <c r="V3325" i="1"/>
  <c r="W3313" i="1"/>
  <c r="V3313" i="1"/>
  <c r="W3301" i="1"/>
  <c r="V3301" i="1"/>
  <c r="W3289" i="1"/>
  <c r="V3289" i="1"/>
  <c r="W3277" i="1"/>
  <c r="V3277" i="1"/>
  <c r="W3265" i="1"/>
  <c r="V3265" i="1"/>
  <c r="W3253" i="1"/>
  <c r="V3253" i="1"/>
  <c r="W3241" i="1"/>
  <c r="V3241" i="1"/>
  <c r="W3229" i="1"/>
  <c r="V3229" i="1"/>
  <c r="W3217" i="1"/>
  <c r="V3217" i="1"/>
  <c r="W3205" i="1"/>
  <c r="V3205" i="1"/>
  <c r="W3193" i="1"/>
  <c r="V3193" i="1"/>
  <c r="W3181" i="1"/>
  <c r="V3181" i="1"/>
  <c r="W3169" i="1"/>
  <c r="V3169" i="1"/>
  <c r="W3157" i="1"/>
  <c r="V3157" i="1"/>
  <c r="W3145" i="1"/>
  <c r="V3145" i="1"/>
  <c r="W3133" i="1"/>
  <c r="V3133" i="1"/>
  <c r="W3121" i="1"/>
  <c r="V3121" i="1"/>
  <c r="W3109" i="1"/>
  <c r="V3109" i="1"/>
  <c r="W3097" i="1"/>
  <c r="V3097" i="1"/>
  <c r="W3085" i="1"/>
  <c r="V3085" i="1"/>
  <c r="W3073" i="1"/>
  <c r="V3073" i="1"/>
  <c r="W3061" i="1"/>
  <c r="V3061" i="1"/>
  <c r="W3049" i="1"/>
  <c r="V3049" i="1"/>
  <c r="W3037" i="1"/>
  <c r="V3037" i="1"/>
  <c r="W3025" i="1"/>
  <c r="V3025" i="1"/>
  <c r="W3013" i="1"/>
  <c r="V3013" i="1"/>
  <c r="W3001" i="1"/>
  <c r="V3001" i="1"/>
  <c r="W2989" i="1"/>
  <c r="V2989" i="1"/>
  <c r="W2977" i="1"/>
  <c r="V2977" i="1"/>
  <c r="W2965" i="1"/>
  <c r="V2965" i="1"/>
  <c r="W2953" i="1"/>
  <c r="V2953" i="1"/>
  <c r="W2941" i="1"/>
  <c r="V2941" i="1"/>
  <c r="W2929" i="1"/>
  <c r="V2929" i="1"/>
  <c r="W2917" i="1"/>
  <c r="V2917" i="1"/>
  <c r="W2905" i="1"/>
  <c r="V2905" i="1"/>
  <c r="W2893" i="1"/>
  <c r="V2893" i="1"/>
  <c r="W2881" i="1"/>
  <c r="V2881" i="1"/>
  <c r="W2869" i="1"/>
  <c r="V2869" i="1"/>
  <c r="W2857" i="1"/>
  <c r="V2857" i="1"/>
  <c r="W2845" i="1"/>
  <c r="V2845" i="1"/>
  <c r="W2833" i="1"/>
  <c r="V2833" i="1"/>
  <c r="W2821" i="1"/>
  <c r="V2821" i="1"/>
  <c r="W2809" i="1"/>
  <c r="V2809" i="1"/>
  <c r="W2797" i="1"/>
  <c r="V2797" i="1"/>
  <c r="W2785" i="1"/>
  <c r="V2785" i="1"/>
  <c r="W2773" i="1"/>
  <c r="V2773" i="1"/>
  <c r="W2761" i="1"/>
  <c r="V2761" i="1"/>
  <c r="W2749" i="1"/>
  <c r="V2749" i="1"/>
  <c r="W2737" i="1"/>
  <c r="V2737" i="1"/>
  <c r="W2725" i="1"/>
  <c r="V2725" i="1"/>
  <c r="W2713" i="1"/>
  <c r="V2713" i="1"/>
  <c r="W2701" i="1"/>
  <c r="V2701" i="1"/>
  <c r="W2689" i="1"/>
  <c r="V2689" i="1"/>
  <c r="W2677" i="1"/>
  <c r="V2677" i="1"/>
  <c r="W2665" i="1"/>
  <c r="V2665" i="1"/>
  <c r="W2653" i="1"/>
  <c r="V2653" i="1"/>
  <c r="W2641" i="1"/>
  <c r="V2641" i="1"/>
  <c r="W2629" i="1"/>
  <c r="V2629" i="1"/>
  <c r="W2617" i="1"/>
  <c r="V2617" i="1"/>
  <c r="W2605" i="1"/>
  <c r="V2605" i="1"/>
  <c r="W2593" i="1"/>
  <c r="V2593" i="1"/>
  <c r="W2581" i="1"/>
  <c r="V2581" i="1"/>
  <c r="W2569" i="1"/>
  <c r="V2569" i="1"/>
  <c r="W2557" i="1"/>
  <c r="V2557" i="1"/>
  <c r="W2545" i="1"/>
  <c r="V2545" i="1"/>
  <c r="W2533" i="1"/>
  <c r="V2533" i="1"/>
  <c r="W2521" i="1"/>
  <c r="V2521" i="1"/>
  <c r="W2509" i="1"/>
  <c r="V2509" i="1"/>
  <c r="W2497" i="1"/>
  <c r="V2497" i="1"/>
  <c r="W2485" i="1"/>
  <c r="V2485" i="1"/>
  <c r="W2473" i="1"/>
  <c r="V2473" i="1"/>
  <c r="W2461" i="1"/>
  <c r="V2461" i="1"/>
  <c r="W2449" i="1"/>
  <c r="V2449" i="1"/>
  <c r="W2437" i="1"/>
  <c r="V2437" i="1"/>
  <c r="W2425" i="1"/>
  <c r="V2425" i="1"/>
  <c r="W2413" i="1"/>
  <c r="V2413" i="1"/>
  <c r="W2401" i="1"/>
  <c r="V2401" i="1"/>
  <c r="W2389" i="1"/>
  <c r="V2389" i="1"/>
  <c r="W2377" i="1"/>
  <c r="V2377" i="1"/>
  <c r="W2365" i="1"/>
  <c r="V2365" i="1"/>
  <c r="W2353" i="1"/>
  <c r="V2353" i="1"/>
  <c r="W2341" i="1"/>
  <c r="V2341" i="1"/>
  <c r="W2329" i="1"/>
  <c r="V2329" i="1"/>
  <c r="W2317" i="1"/>
  <c r="V2317" i="1"/>
  <c r="W2305" i="1"/>
  <c r="V2305" i="1"/>
  <c r="W2293" i="1"/>
  <c r="V2293" i="1"/>
  <c r="W2281" i="1"/>
  <c r="V2281" i="1"/>
  <c r="W2269" i="1"/>
  <c r="V2269" i="1"/>
  <c r="W2257" i="1"/>
  <c r="V2257" i="1"/>
  <c r="W2245" i="1"/>
  <c r="V2245" i="1"/>
  <c r="W2233" i="1"/>
  <c r="V2233" i="1"/>
  <c r="W2221" i="1"/>
  <c r="V2221" i="1"/>
  <c r="W2209" i="1"/>
  <c r="V2209" i="1"/>
  <c r="W2197" i="1"/>
  <c r="V2197" i="1"/>
  <c r="W2185" i="1"/>
  <c r="V2185" i="1"/>
  <c r="W2173" i="1"/>
  <c r="V2173" i="1"/>
  <c r="W2161" i="1"/>
  <c r="V2161" i="1"/>
  <c r="W2149" i="1"/>
  <c r="V2149" i="1"/>
  <c r="W2137" i="1"/>
  <c r="V2137" i="1"/>
  <c r="W2125" i="1"/>
  <c r="V2125" i="1"/>
  <c r="W2113" i="1"/>
  <c r="V2113" i="1"/>
  <c r="W2101" i="1"/>
  <c r="V2101" i="1"/>
  <c r="W2089" i="1"/>
  <c r="V2089" i="1"/>
  <c r="W2077" i="1"/>
  <c r="V2077" i="1"/>
  <c r="W2065" i="1"/>
  <c r="V2065" i="1"/>
  <c r="W2053" i="1"/>
  <c r="V2053" i="1"/>
  <c r="W2041" i="1"/>
  <c r="V2041" i="1"/>
  <c r="W2029" i="1"/>
  <c r="V2029" i="1"/>
  <c r="W2017" i="1"/>
  <c r="V2017" i="1"/>
  <c r="W2005" i="1"/>
  <c r="V2005" i="1"/>
  <c r="W1993" i="1"/>
  <c r="V1993" i="1"/>
  <c r="W1981" i="1"/>
  <c r="V1981" i="1"/>
  <c r="W1969" i="1"/>
  <c r="V1969" i="1"/>
  <c r="W1957" i="1"/>
  <c r="V1957" i="1"/>
  <c r="W1945" i="1"/>
  <c r="V1945" i="1"/>
  <c r="W1933" i="1"/>
  <c r="V1933" i="1"/>
  <c r="W1921" i="1"/>
  <c r="V1921" i="1"/>
  <c r="W1909" i="1"/>
  <c r="V1909" i="1"/>
  <c r="W1897" i="1"/>
  <c r="V1897" i="1"/>
  <c r="W1885" i="1"/>
  <c r="V1885" i="1"/>
  <c r="W1873" i="1"/>
  <c r="V1873" i="1"/>
  <c r="W1861" i="1"/>
  <c r="V1861" i="1"/>
  <c r="W1849" i="1"/>
  <c r="V1849" i="1"/>
  <c r="W1837" i="1"/>
  <c r="V1837" i="1"/>
  <c r="W1825" i="1"/>
  <c r="V1825" i="1"/>
  <c r="W1813" i="1"/>
  <c r="V1813" i="1"/>
  <c r="W1801" i="1"/>
  <c r="V1801" i="1"/>
  <c r="W1789" i="1"/>
  <c r="V1789" i="1"/>
  <c r="W1777" i="1"/>
  <c r="V1777" i="1"/>
  <c r="W1765" i="1"/>
  <c r="V1765" i="1"/>
  <c r="W1753" i="1"/>
  <c r="V1753" i="1"/>
  <c r="T2917" i="1"/>
  <c r="U2917" i="1"/>
  <c r="T2905" i="1"/>
  <c r="U2905" i="1"/>
  <c r="T2893" i="1"/>
  <c r="U2893" i="1"/>
  <c r="T2881" i="1"/>
  <c r="U2881" i="1"/>
  <c r="T2869" i="1"/>
  <c r="U2869" i="1"/>
  <c r="T2857" i="1"/>
  <c r="U2857" i="1"/>
  <c r="T2845" i="1"/>
  <c r="U2845" i="1"/>
  <c r="T2833" i="1"/>
  <c r="U2833" i="1"/>
  <c r="T2821" i="1"/>
  <c r="U2821" i="1"/>
  <c r="T2809" i="1"/>
  <c r="U2809" i="1"/>
  <c r="T2797" i="1"/>
  <c r="U2797" i="1"/>
  <c r="T2785" i="1"/>
  <c r="U2785" i="1"/>
  <c r="T2773" i="1"/>
  <c r="U2773" i="1"/>
  <c r="T2761" i="1"/>
  <c r="U2761" i="1"/>
  <c r="T2749" i="1"/>
  <c r="U2749" i="1"/>
  <c r="T2737" i="1"/>
  <c r="U2737" i="1"/>
  <c r="T2725" i="1"/>
  <c r="U2725" i="1"/>
  <c r="T2713" i="1"/>
  <c r="U2713" i="1"/>
  <c r="T2701" i="1"/>
  <c r="U2701" i="1"/>
  <c r="T2689" i="1"/>
  <c r="U2689" i="1"/>
  <c r="T2677" i="1"/>
  <c r="U2677" i="1"/>
  <c r="T2665" i="1"/>
  <c r="U2665" i="1"/>
  <c r="T2653" i="1"/>
  <c r="U2653" i="1"/>
  <c r="T2641" i="1"/>
  <c r="U2641" i="1"/>
  <c r="T2629" i="1"/>
  <c r="U2629" i="1"/>
  <c r="T2617" i="1"/>
  <c r="U2617" i="1"/>
  <c r="T2605" i="1"/>
  <c r="U2605" i="1"/>
  <c r="T2593" i="1"/>
  <c r="U2593" i="1"/>
  <c r="T2581" i="1"/>
  <c r="U2581" i="1"/>
  <c r="T2569" i="1"/>
  <c r="U2569" i="1"/>
  <c r="T2557" i="1"/>
  <c r="U2557" i="1"/>
  <c r="T2545" i="1"/>
  <c r="U2545" i="1"/>
  <c r="T2533" i="1"/>
  <c r="U2533" i="1"/>
  <c r="T2521" i="1"/>
  <c r="U2521" i="1"/>
  <c r="T2509" i="1"/>
  <c r="U2509" i="1"/>
  <c r="T2497" i="1"/>
  <c r="U2497" i="1"/>
  <c r="T2485" i="1"/>
  <c r="U2485" i="1"/>
  <c r="T2473" i="1"/>
  <c r="U2473" i="1"/>
  <c r="T2461" i="1"/>
  <c r="U2461" i="1"/>
  <c r="T2449" i="1"/>
  <c r="U2449" i="1"/>
  <c r="T2437" i="1"/>
  <c r="U2437" i="1"/>
  <c r="T2425" i="1"/>
  <c r="U2425" i="1"/>
  <c r="T2413" i="1"/>
  <c r="U2413" i="1"/>
  <c r="T2401" i="1"/>
  <c r="U2401" i="1"/>
  <c r="T2389" i="1"/>
  <c r="U2389" i="1"/>
  <c r="T2377" i="1"/>
  <c r="U2377" i="1"/>
  <c r="T2365" i="1"/>
  <c r="U2365" i="1"/>
  <c r="T2353" i="1"/>
  <c r="U2353" i="1"/>
  <c r="T2341" i="1"/>
  <c r="U2341" i="1"/>
  <c r="T2329" i="1"/>
  <c r="U2329" i="1"/>
  <c r="T2317" i="1"/>
  <c r="U2317" i="1"/>
  <c r="T2305" i="1"/>
  <c r="U2305" i="1"/>
  <c r="T2293" i="1"/>
  <c r="U2293" i="1"/>
  <c r="T2281" i="1"/>
  <c r="U2281" i="1"/>
  <c r="T2269" i="1"/>
  <c r="U2269" i="1"/>
  <c r="T2257" i="1"/>
  <c r="U2257" i="1"/>
  <c r="U2245" i="1"/>
  <c r="T2245" i="1"/>
  <c r="T2233" i="1"/>
  <c r="U2233" i="1"/>
  <c r="T2221" i="1"/>
  <c r="U2221" i="1"/>
  <c r="T2209" i="1"/>
  <c r="U2209" i="1"/>
  <c r="T2197" i="1"/>
  <c r="U2197" i="1"/>
  <c r="T2185" i="1"/>
  <c r="U2185" i="1"/>
  <c r="T2173" i="1"/>
  <c r="U2173" i="1"/>
  <c r="T2161" i="1"/>
  <c r="U2161" i="1"/>
  <c r="T2149" i="1"/>
  <c r="U2149" i="1"/>
  <c r="T2137" i="1"/>
  <c r="U2137" i="1"/>
  <c r="T2125" i="1"/>
  <c r="U2125" i="1"/>
  <c r="T2113" i="1"/>
  <c r="U2113" i="1"/>
  <c r="T2101" i="1"/>
  <c r="U2101" i="1"/>
  <c r="T2089" i="1"/>
  <c r="U2089" i="1"/>
  <c r="T2077" i="1"/>
  <c r="U2077" i="1"/>
  <c r="T2065" i="1"/>
  <c r="U2065" i="1"/>
  <c r="T2053" i="1"/>
  <c r="U2053" i="1"/>
  <c r="T2041" i="1"/>
  <c r="U2041" i="1"/>
  <c r="T2029" i="1"/>
  <c r="U2029" i="1"/>
  <c r="T2017" i="1"/>
  <c r="U2017" i="1"/>
  <c r="T2005" i="1"/>
  <c r="U2005" i="1"/>
  <c r="T1993" i="1"/>
  <c r="U1993" i="1"/>
  <c r="T1981" i="1"/>
  <c r="U1981" i="1"/>
  <c r="T1969" i="1"/>
  <c r="U1969" i="1"/>
  <c r="U1957" i="1"/>
  <c r="T1957" i="1"/>
  <c r="T1945" i="1"/>
  <c r="U1945" i="1"/>
  <c r="T1933" i="1"/>
  <c r="U1933" i="1"/>
  <c r="U1921" i="1"/>
  <c r="T1921" i="1"/>
  <c r="T1909" i="1"/>
  <c r="U1909" i="1"/>
  <c r="T1897" i="1"/>
  <c r="U1897" i="1"/>
  <c r="U1885" i="1"/>
  <c r="T1885" i="1"/>
  <c r="T1873" i="1"/>
  <c r="U1873" i="1"/>
  <c r="T1861" i="1"/>
  <c r="U1861" i="1"/>
  <c r="U1849" i="1"/>
  <c r="T1849" i="1"/>
  <c r="T1837" i="1"/>
  <c r="U1837" i="1"/>
  <c r="T1825" i="1"/>
  <c r="U1825" i="1"/>
  <c r="T1813" i="1"/>
  <c r="U1813" i="1"/>
  <c r="U1801" i="1"/>
  <c r="T1801" i="1"/>
  <c r="U1789" i="1"/>
  <c r="T1789" i="1"/>
  <c r="U1777" i="1"/>
  <c r="T1777" i="1"/>
  <c r="U1765" i="1"/>
  <c r="T1765" i="1"/>
  <c r="U1753" i="1"/>
  <c r="T1753" i="1"/>
  <c r="U1741" i="1"/>
  <c r="T1741" i="1"/>
  <c r="U1729" i="1"/>
  <c r="T1729" i="1"/>
  <c r="U1717" i="1"/>
  <c r="T1717" i="1"/>
  <c r="U1705" i="1"/>
  <c r="T1705" i="1"/>
  <c r="U1693" i="1"/>
  <c r="T1693" i="1"/>
  <c r="U1681" i="1"/>
  <c r="T1681" i="1"/>
  <c r="U1669" i="1"/>
  <c r="T1669" i="1"/>
  <c r="U1657" i="1"/>
  <c r="T1657" i="1"/>
  <c r="U1645" i="1"/>
  <c r="T1645" i="1"/>
  <c r="U1633" i="1"/>
  <c r="T1633" i="1"/>
  <c r="U1621" i="1"/>
  <c r="T1621" i="1"/>
  <c r="U1609" i="1"/>
  <c r="T1609" i="1"/>
  <c r="U1597" i="1"/>
  <c r="T1597" i="1"/>
  <c r="U1585" i="1"/>
  <c r="T1585" i="1"/>
  <c r="U1573" i="1"/>
  <c r="T1573" i="1"/>
  <c r="U1561" i="1"/>
  <c r="T1561" i="1"/>
  <c r="U1549" i="1"/>
  <c r="T1549" i="1"/>
  <c r="U1537" i="1"/>
  <c r="T1537" i="1"/>
  <c r="U1525" i="1"/>
  <c r="T1525" i="1"/>
  <c r="U1513" i="1"/>
  <c r="T1513" i="1"/>
  <c r="U1501" i="1"/>
  <c r="T1501" i="1"/>
  <c r="U1489" i="1"/>
  <c r="T1489" i="1"/>
  <c r="U1477" i="1"/>
  <c r="T1477" i="1"/>
  <c r="U1465" i="1"/>
  <c r="T1465" i="1"/>
  <c r="U1453" i="1"/>
  <c r="T1453" i="1"/>
  <c r="U1441" i="1"/>
  <c r="T1441" i="1"/>
  <c r="U1429" i="1"/>
  <c r="T1429" i="1"/>
  <c r="U1417" i="1"/>
  <c r="T1417" i="1"/>
  <c r="U1405" i="1"/>
  <c r="T1405" i="1"/>
  <c r="U1393" i="1"/>
  <c r="T1393" i="1"/>
  <c r="U1381" i="1"/>
  <c r="T1381" i="1"/>
  <c r="U1369" i="1"/>
  <c r="T1369" i="1"/>
  <c r="U1357" i="1"/>
  <c r="T1357" i="1"/>
  <c r="U1345" i="1"/>
  <c r="T1345" i="1"/>
  <c r="U1333" i="1"/>
  <c r="T1333" i="1"/>
  <c r="U1321" i="1"/>
  <c r="T1321" i="1"/>
  <c r="U1309" i="1"/>
  <c r="T1309" i="1"/>
  <c r="U1297" i="1"/>
  <c r="T1297" i="1"/>
  <c r="U1285" i="1"/>
  <c r="T1285" i="1"/>
  <c r="U1273" i="1"/>
  <c r="T1273" i="1"/>
  <c r="U1261" i="1"/>
  <c r="T1261" i="1"/>
  <c r="U1249" i="1"/>
  <c r="T1249" i="1"/>
  <c r="U1237" i="1"/>
  <c r="T1237" i="1"/>
  <c r="U1225" i="1"/>
  <c r="T1225" i="1"/>
  <c r="U1213" i="1"/>
  <c r="T1213" i="1"/>
  <c r="U1201" i="1"/>
  <c r="T1201" i="1"/>
  <c r="U1189" i="1"/>
  <c r="T1189" i="1"/>
  <c r="U1177" i="1"/>
  <c r="T1177" i="1"/>
  <c r="U1165" i="1"/>
  <c r="T1165" i="1"/>
  <c r="T1153" i="1"/>
  <c r="U1153" i="1"/>
  <c r="T1141" i="1"/>
  <c r="U1141" i="1"/>
  <c r="T1129" i="1"/>
  <c r="U1129" i="1"/>
  <c r="T1117" i="1"/>
  <c r="U1117" i="1"/>
  <c r="T1105" i="1"/>
  <c r="U1105" i="1"/>
  <c r="T1093" i="1"/>
  <c r="U1093" i="1"/>
  <c r="T1081" i="1"/>
  <c r="U1081" i="1"/>
  <c r="T1069" i="1"/>
  <c r="U1069" i="1"/>
  <c r="T1057" i="1"/>
  <c r="U1057" i="1"/>
  <c r="T1045" i="1"/>
  <c r="U1045" i="1"/>
  <c r="T1033" i="1"/>
  <c r="U1033" i="1"/>
  <c r="T1021" i="1"/>
  <c r="U1021" i="1"/>
  <c r="T1009" i="1"/>
  <c r="U1009" i="1"/>
  <c r="T997" i="1"/>
  <c r="U997" i="1"/>
  <c r="T985" i="1"/>
  <c r="U985" i="1"/>
  <c r="T973" i="1"/>
  <c r="U973" i="1"/>
  <c r="T961" i="1"/>
  <c r="U961" i="1"/>
  <c r="T949" i="1"/>
  <c r="U949" i="1"/>
  <c r="T937" i="1"/>
  <c r="U937" i="1"/>
  <c r="T925" i="1"/>
  <c r="U925" i="1"/>
  <c r="T913" i="1"/>
  <c r="U913" i="1"/>
  <c r="T901" i="1"/>
  <c r="U901" i="1"/>
  <c r="T889" i="1"/>
  <c r="U889" i="1"/>
  <c r="T877" i="1"/>
  <c r="U877" i="1"/>
  <c r="T865" i="1"/>
  <c r="U865" i="1"/>
  <c r="T853" i="1"/>
  <c r="U853" i="1"/>
  <c r="T841" i="1"/>
  <c r="U841" i="1"/>
  <c r="T829" i="1"/>
  <c r="U829" i="1"/>
  <c r="T817" i="1"/>
  <c r="U817" i="1"/>
  <c r="T805" i="1"/>
  <c r="U805" i="1"/>
  <c r="T793" i="1"/>
  <c r="U793" i="1"/>
  <c r="T781" i="1"/>
  <c r="U781" i="1"/>
  <c r="T769" i="1"/>
  <c r="U769" i="1"/>
  <c r="T757" i="1"/>
  <c r="U757" i="1"/>
  <c r="T745" i="1"/>
  <c r="U745" i="1"/>
  <c r="T733" i="1"/>
  <c r="U733" i="1"/>
  <c r="T721" i="1"/>
  <c r="U721" i="1"/>
  <c r="T709" i="1"/>
  <c r="U709" i="1"/>
  <c r="T697" i="1"/>
  <c r="U697" i="1"/>
  <c r="T685" i="1"/>
  <c r="U685" i="1"/>
  <c r="T673" i="1"/>
  <c r="U673" i="1"/>
  <c r="T661" i="1"/>
  <c r="U661" i="1"/>
  <c r="T649" i="1"/>
  <c r="U649" i="1"/>
  <c r="T637" i="1"/>
  <c r="U637" i="1"/>
  <c r="T625" i="1"/>
  <c r="U625" i="1"/>
  <c r="T613" i="1"/>
  <c r="U613" i="1"/>
  <c r="T601" i="1"/>
  <c r="U601" i="1"/>
  <c r="T589" i="1"/>
  <c r="U589" i="1"/>
  <c r="T577" i="1"/>
  <c r="U577" i="1"/>
  <c r="T565" i="1"/>
  <c r="U565" i="1"/>
  <c r="T553" i="1"/>
  <c r="U553" i="1"/>
  <c r="T541" i="1"/>
  <c r="U541" i="1"/>
  <c r="T529" i="1"/>
  <c r="U529" i="1"/>
  <c r="T517" i="1"/>
  <c r="U517" i="1"/>
  <c r="T505" i="1"/>
  <c r="U505" i="1"/>
  <c r="T493" i="1"/>
  <c r="U493" i="1"/>
  <c r="T481" i="1"/>
  <c r="U481" i="1"/>
  <c r="T469" i="1"/>
  <c r="U469" i="1"/>
  <c r="T457" i="1"/>
  <c r="U457" i="1"/>
  <c r="T445" i="1"/>
  <c r="U445" i="1"/>
  <c r="T433" i="1"/>
  <c r="U433" i="1"/>
  <c r="T421" i="1"/>
  <c r="U421" i="1"/>
  <c r="T409" i="1"/>
  <c r="U409" i="1"/>
  <c r="T397" i="1"/>
  <c r="U397" i="1"/>
  <c r="T385" i="1"/>
  <c r="U385" i="1"/>
  <c r="T373" i="1"/>
  <c r="U373" i="1"/>
  <c r="T361" i="1"/>
  <c r="U361" i="1"/>
  <c r="T349" i="1"/>
  <c r="U349" i="1"/>
  <c r="T337" i="1"/>
  <c r="U337" i="1"/>
  <c r="T325" i="1"/>
  <c r="U325" i="1"/>
  <c r="T313" i="1"/>
  <c r="U313" i="1"/>
  <c r="T301" i="1"/>
  <c r="U301" i="1"/>
  <c r="T289" i="1"/>
  <c r="U289" i="1"/>
  <c r="T277" i="1"/>
  <c r="U277" i="1"/>
  <c r="T265" i="1"/>
  <c r="U265" i="1"/>
  <c r="T253" i="1"/>
  <c r="U253" i="1"/>
  <c r="T241" i="1"/>
  <c r="U241" i="1"/>
  <c r="T229" i="1"/>
  <c r="U229" i="1"/>
  <c r="T217" i="1"/>
  <c r="U217" i="1"/>
  <c r="T205" i="1"/>
  <c r="U205" i="1"/>
  <c r="T193" i="1"/>
  <c r="U193" i="1"/>
  <c r="T181" i="1"/>
  <c r="U181" i="1"/>
  <c r="T169" i="1"/>
  <c r="U169" i="1"/>
  <c r="T157" i="1"/>
  <c r="U157" i="1"/>
  <c r="T145" i="1"/>
  <c r="U145" i="1"/>
  <c r="T133" i="1"/>
  <c r="U133" i="1"/>
  <c r="T121" i="1"/>
  <c r="U121" i="1"/>
  <c r="T109" i="1"/>
  <c r="U109" i="1"/>
  <c r="T97" i="1"/>
  <c r="U97" i="1"/>
  <c r="T85" i="1"/>
  <c r="U85" i="1"/>
  <c r="T73" i="1"/>
  <c r="U73" i="1"/>
  <c r="T61" i="1"/>
  <c r="U61" i="1"/>
  <c r="T49" i="1"/>
  <c r="U49" i="1"/>
  <c r="T37" i="1"/>
  <c r="U37" i="1"/>
  <c r="T25" i="1"/>
  <c r="U25" i="1"/>
  <c r="T13" i="1"/>
  <c r="U13" i="1"/>
  <c r="W2" i="1"/>
  <c r="V2" i="1"/>
  <c r="W4104" i="1"/>
  <c r="V4104" i="1"/>
  <c r="W4092" i="1"/>
  <c r="V4092" i="1"/>
  <c r="W4080" i="1"/>
  <c r="V4080" i="1"/>
  <c r="W4068" i="1"/>
  <c r="V4068" i="1"/>
  <c r="W4056" i="1"/>
  <c r="V4056" i="1"/>
  <c r="W4044" i="1"/>
  <c r="V4044" i="1"/>
  <c r="W4032" i="1"/>
  <c r="V4032" i="1"/>
  <c r="W4020" i="1"/>
  <c r="V4020" i="1"/>
  <c r="W4008" i="1"/>
  <c r="V4008" i="1"/>
  <c r="W3996" i="1"/>
  <c r="V3996" i="1"/>
  <c r="W3984" i="1"/>
  <c r="V3984" i="1"/>
  <c r="W3972" i="1"/>
  <c r="V3972" i="1"/>
  <c r="W3960" i="1"/>
  <c r="V3960" i="1"/>
  <c r="W3948" i="1"/>
  <c r="V3948" i="1"/>
  <c r="W3936" i="1"/>
  <c r="V3936" i="1"/>
  <c r="W3924" i="1"/>
  <c r="V3924" i="1"/>
  <c r="W3912" i="1"/>
  <c r="V3912" i="1"/>
  <c r="W3900" i="1"/>
  <c r="V3900" i="1"/>
  <c r="W3888" i="1"/>
  <c r="V3888" i="1"/>
  <c r="W3876" i="1"/>
  <c r="V3876" i="1"/>
  <c r="W3864" i="1"/>
  <c r="V3864" i="1"/>
  <c r="W3852" i="1"/>
  <c r="V3852" i="1"/>
  <c r="W3840" i="1"/>
  <c r="V3840" i="1"/>
  <c r="W3828" i="1"/>
  <c r="V3828" i="1"/>
  <c r="W3816" i="1"/>
  <c r="V3816" i="1"/>
  <c r="W3804" i="1"/>
  <c r="V3804" i="1"/>
  <c r="W3792" i="1"/>
  <c r="V3792" i="1"/>
  <c r="W3780" i="1"/>
  <c r="V3780" i="1"/>
  <c r="W3768" i="1"/>
  <c r="V3768" i="1"/>
  <c r="W3756" i="1"/>
  <c r="V3756" i="1"/>
  <c r="W3744" i="1"/>
  <c r="V3744" i="1"/>
  <c r="W3732" i="1"/>
  <c r="V3732" i="1"/>
  <c r="W3720" i="1"/>
  <c r="V3720" i="1"/>
  <c r="W3708" i="1"/>
  <c r="V3708" i="1"/>
  <c r="W3696" i="1"/>
  <c r="V3696" i="1"/>
  <c r="W3684" i="1"/>
  <c r="V3684" i="1"/>
  <c r="W3672" i="1"/>
  <c r="V3672" i="1"/>
  <c r="W3660" i="1"/>
  <c r="V3660" i="1"/>
  <c r="W3648" i="1"/>
  <c r="V3648" i="1"/>
  <c r="W3636" i="1"/>
  <c r="V3636" i="1"/>
  <c r="W3624" i="1"/>
  <c r="V3624" i="1"/>
  <c r="W3612" i="1"/>
  <c r="V3612" i="1"/>
  <c r="W3600" i="1"/>
  <c r="V3600" i="1"/>
  <c r="W3588" i="1"/>
  <c r="V3588" i="1"/>
  <c r="W3576" i="1"/>
  <c r="V3576" i="1"/>
  <c r="W3564" i="1"/>
  <c r="V3564" i="1"/>
  <c r="W3552" i="1"/>
  <c r="V3552" i="1"/>
  <c r="W3540" i="1"/>
  <c r="V3540" i="1"/>
  <c r="W3528" i="1"/>
  <c r="V3528" i="1"/>
  <c r="W3516" i="1"/>
  <c r="V3516" i="1"/>
  <c r="W3504" i="1"/>
  <c r="V3504" i="1"/>
  <c r="W3492" i="1"/>
  <c r="V3492" i="1"/>
  <c r="W3480" i="1"/>
  <c r="V3480" i="1"/>
  <c r="W3468" i="1"/>
  <c r="V3468" i="1"/>
  <c r="W3456" i="1"/>
  <c r="V3456" i="1"/>
  <c r="W3444" i="1"/>
  <c r="V3444" i="1"/>
  <c r="W3432" i="1"/>
  <c r="V3432" i="1"/>
  <c r="W3420" i="1"/>
  <c r="V3420" i="1"/>
  <c r="W3408" i="1"/>
  <c r="V3408" i="1"/>
  <c r="W3396" i="1"/>
  <c r="V3396" i="1"/>
  <c r="W3384" i="1"/>
  <c r="V3384" i="1"/>
  <c r="W3372" i="1"/>
  <c r="V3372" i="1"/>
  <c r="W3360" i="1"/>
  <c r="V3360" i="1"/>
  <c r="W3348" i="1"/>
  <c r="V3348" i="1"/>
  <c r="W3336" i="1"/>
  <c r="V3336" i="1"/>
  <c r="W3324" i="1"/>
  <c r="V3324" i="1"/>
  <c r="W3312" i="1"/>
  <c r="V3312" i="1"/>
  <c r="W3300" i="1"/>
  <c r="V3300" i="1"/>
  <c r="W3288" i="1"/>
  <c r="V3288" i="1"/>
  <c r="W3276" i="1"/>
  <c r="V3276" i="1"/>
  <c r="W3264" i="1"/>
  <c r="V3264" i="1"/>
  <c r="W3252" i="1"/>
  <c r="V3252" i="1"/>
  <c r="W3240" i="1"/>
  <c r="V3240" i="1"/>
  <c r="W3228" i="1"/>
  <c r="V3228" i="1"/>
  <c r="W3216" i="1"/>
  <c r="V3216" i="1"/>
  <c r="W3204" i="1"/>
  <c r="V3204" i="1"/>
  <c r="W3192" i="1"/>
  <c r="V3192" i="1"/>
  <c r="W3180" i="1"/>
  <c r="V3180" i="1"/>
  <c r="W3168" i="1"/>
  <c r="V3168" i="1"/>
  <c r="W3156" i="1"/>
  <c r="V3156" i="1"/>
  <c r="W3144" i="1"/>
  <c r="V3144" i="1"/>
  <c r="W3132" i="1"/>
  <c r="V3132" i="1"/>
  <c r="W3120" i="1"/>
  <c r="V3120" i="1"/>
  <c r="W3108" i="1"/>
  <c r="V3108" i="1"/>
  <c r="W3096" i="1"/>
  <c r="V3096" i="1"/>
  <c r="W3084" i="1"/>
  <c r="V3084" i="1"/>
  <c r="W3072" i="1"/>
  <c r="V3072" i="1"/>
  <c r="W3060" i="1"/>
  <c r="V3060" i="1"/>
  <c r="W3048" i="1"/>
  <c r="V3048" i="1"/>
  <c r="W3036" i="1"/>
  <c r="V3036" i="1"/>
  <c r="W3024" i="1"/>
  <c r="V3024" i="1"/>
  <c r="W3012" i="1"/>
  <c r="V3012" i="1"/>
  <c r="W3000" i="1"/>
  <c r="V3000" i="1"/>
  <c r="W2988" i="1"/>
  <c r="V2988" i="1"/>
  <c r="W2976" i="1"/>
  <c r="V2976" i="1"/>
  <c r="W2964" i="1"/>
  <c r="V2964" i="1"/>
  <c r="W2952" i="1"/>
  <c r="V2952" i="1"/>
  <c r="W2940" i="1"/>
  <c r="V2940" i="1"/>
  <c r="W2928" i="1"/>
  <c r="V2928" i="1"/>
  <c r="W2916" i="1"/>
  <c r="V2916" i="1"/>
  <c r="W2904" i="1"/>
  <c r="V2904" i="1"/>
  <c r="W2892" i="1"/>
  <c r="V2892" i="1"/>
  <c r="W2880" i="1"/>
  <c r="V2880" i="1"/>
  <c r="W2868" i="1"/>
  <c r="V2868" i="1"/>
  <c r="W2856" i="1"/>
  <c r="V2856" i="1"/>
  <c r="W2844" i="1"/>
  <c r="V2844" i="1"/>
  <c r="W2832" i="1"/>
  <c r="V2832" i="1"/>
  <c r="W2820" i="1"/>
  <c r="V2820" i="1"/>
  <c r="W2808" i="1"/>
  <c r="V2808" i="1"/>
  <c r="W2796" i="1"/>
  <c r="V2796" i="1"/>
  <c r="W2784" i="1"/>
  <c r="V2784" i="1"/>
  <c r="W2772" i="1"/>
  <c r="V2772" i="1"/>
  <c r="W2760" i="1"/>
  <c r="V2760" i="1"/>
  <c r="W2748" i="1"/>
  <c r="V2748" i="1"/>
  <c r="W2736" i="1"/>
  <c r="V2736" i="1"/>
  <c r="W2724" i="1"/>
  <c r="V2724" i="1"/>
  <c r="W2712" i="1"/>
  <c r="V2712" i="1"/>
  <c r="W2700" i="1"/>
  <c r="V2700" i="1"/>
  <c r="W2688" i="1"/>
  <c r="V2688" i="1"/>
  <c r="W2676" i="1"/>
  <c r="V2676" i="1"/>
  <c r="W2664" i="1"/>
  <c r="V2664" i="1"/>
  <c r="W2652" i="1"/>
  <c r="V2652" i="1"/>
  <c r="W2640" i="1"/>
  <c r="V2640" i="1"/>
  <c r="W2628" i="1"/>
  <c r="V2628" i="1"/>
  <c r="W2616" i="1"/>
  <c r="V2616" i="1"/>
  <c r="W2604" i="1"/>
  <c r="V2604" i="1"/>
  <c r="W2592" i="1"/>
  <c r="V2592" i="1"/>
  <c r="W2580" i="1"/>
  <c r="V2580" i="1"/>
  <c r="W2568" i="1"/>
  <c r="V2568" i="1"/>
  <c r="W2556" i="1"/>
  <c r="V2556" i="1"/>
  <c r="W2544" i="1"/>
  <c r="V2544" i="1"/>
  <c r="W2532" i="1"/>
  <c r="V2532" i="1"/>
  <c r="W2520" i="1"/>
  <c r="V2520" i="1"/>
  <c r="W2508" i="1"/>
  <c r="V2508" i="1"/>
  <c r="W2496" i="1"/>
  <c r="V2496" i="1"/>
  <c r="W2484" i="1"/>
  <c r="V2484" i="1"/>
  <c r="W2472" i="1"/>
  <c r="V2472" i="1"/>
  <c r="W2460" i="1"/>
  <c r="V2460" i="1"/>
  <c r="W2448" i="1"/>
  <c r="V2448" i="1"/>
  <c r="W2436" i="1"/>
  <c r="V2436" i="1"/>
  <c r="W2424" i="1"/>
  <c r="V2424" i="1"/>
  <c r="W2412" i="1"/>
  <c r="V2412" i="1"/>
  <c r="W2400" i="1"/>
  <c r="V2400" i="1"/>
  <c r="W2388" i="1"/>
  <c r="V2388" i="1"/>
  <c r="W2376" i="1"/>
  <c r="V2376" i="1"/>
  <c r="W2364" i="1"/>
  <c r="V2364" i="1"/>
  <c r="W2352" i="1"/>
  <c r="V2352" i="1"/>
  <c r="W2340" i="1"/>
  <c r="V2340" i="1"/>
  <c r="W2328" i="1"/>
  <c r="V2328" i="1"/>
  <c r="W2316" i="1"/>
  <c r="V2316" i="1"/>
  <c r="W2304" i="1"/>
  <c r="V2304" i="1"/>
  <c r="W2292" i="1"/>
  <c r="V2292" i="1"/>
  <c r="W2280" i="1"/>
  <c r="V2280" i="1"/>
  <c r="W2268" i="1"/>
  <c r="V2268" i="1"/>
  <c r="W2256" i="1"/>
  <c r="V2256" i="1"/>
  <c r="W2244" i="1"/>
  <c r="V2244" i="1"/>
  <c r="W2232" i="1"/>
  <c r="V2232" i="1"/>
  <c r="W2220" i="1"/>
  <c r="V2220" i="1"/>
  <c r="W2208" i="1"/>
  <c r="V2208" i="1"/>
  <c r="W2196" i="1"/>
  <c r="V2196" i="1"/>
  <c r="W2184" i="1"/>
  <c r="V2184" i="1"/>
  <c r="W2172" i="1"/>
  <c r="V2172" i="1"/>
  <c r="W2160" i="1"/>
  <c r="V2160" i="1"/>
  <c r="W2148" i="1"/>
  <c r="V2148" i="1"/>
  <c r="W2136" i="1"/>
  <c r="V2136" i="1"/>
  <c r="W2124" i="1"/>
  <c r="V2124" i="1"/>
  <c r="W2112" i="1"/>
  <c r="V2112" i="1"/>
  <c r="W2100" i="1"/>
  <c r="V2100" i="1"/>
  <c r="W2088" i="1"/>
  <c r="V2088" i="1"/>
  <c r="W2076" i="1"/>
  <c r="V2076" i="1"/>
  <c r="W2064" i="1"/>
  <c r="V2064" i="1"/>
  <c r="W2052" i="1"/>
  <c r="V2052" i="1"/>
  <c r="W2040" i="1"/>
  <c r="V2040" i="1"/>
  <c r="W2028" i="1"/>
  <c r="V2028" i="1"/>
  <c r="W2016" i="1"/>
  <c r="V2016" i="1"/>
  <c r="W2004" i="1"/>
  <c r="V2004" i="1"/>
  <c r="W1992" i="1"/>
  <c r="V1992" i="1"/>
  <c r="W1980" i="1"/>
  <c r="V1980" i="1"/>
  <c r="W1968" i="1"/>
  <c r="V1968" i="1"/>
  <c r="W1956" i="1"/>
  <c r="V1956" i="1"/>
  <c r="W1944" i="1"/>
  <c r="V1944" i="1"/>
  <c r="W1932" i="1"/>
  <c r="V1932" i="1"/>
  <c r="W1920" i="1"/>
  <c r="V1920" i="1"/>
  <c r="W1908" i="1"/>
  <c r="V1908" i="1"/>
  <c r="W1896" i="1"/>
  <c r="V1896" i="1"/>
  <c r="W1884" i="1"/>
  <c r="V1884" i="1"/>
  <c r="W1872" i="1"/>
  <c r="V1872" i="1"/>
  <c r="W1860" i="1"/>
  <c r="V1860" i="1"/>
  <c r="W1848" i="1"/>
  <c r="V1848" i="1"/>
  <c r="W1836" i="1"/>
  <c r="V1836" i="1"/>
  <c r="W1824" i="1"/>
  <c r="V1824" i="1"/>
  <c r="W1812" i="1"/>
  <c r="V1812" i="1"/>
  <c r="W1800" i="1"/>
  <c r="V1800" i="1"/>
  <c r="W1788" i="1"/>
  <c r="V1788" i="1"/>
  <c r="W1776" i="1"/>
  <c r="V1776" i="1"/>
  <c r="W1764" i="1"/>
  <c r="V1764" i="1"/>
  <c r="W1752" i="1"/>
  <c r="V1752" i="1"/>
  <c r="W1740" i="1"/>
  <c r="V1740" i="1"/>
  <c r="W1728" i="1"/>
  <c r="V1728" i="1"/>
  <c r="W1716" i="1"/>
  <c r="V1716" i="1"/>
  <c r="W1704" i="1"/>
  <c r="V1704" i="1"/>
  <c r="W1692" i="1"/>
  <c r="V1692" i="1"/>
  <c r="W1680" i="1"/>
  <c r="V1680" i="1"/>
  <c r="W1668" i="1"/>
  <c r="V1668" i="1"/>
  <c r="W1656" i="1"/>
  <c r="V1656" i="1"/>
  <c r="W1644" i="1"/>
  <c r="V1644" i="1"/>
  <c r="W1632" i="1"/>
  <c r="V1632" i="1"/>
  <c r="W1620" i="1"/>
  <c r="V1620" i="1"/>
  <c r="W1608" i="1"/>
  <c r="V1608" i="1"/>
  <c r="W1596" i="1"/>
  <c r="V1596" i="1"/>
  <c r="W1584" i="1"/>
  <c r="V1584" i="1"/>
  <c r="W1572" i="1"/>
  <c r="V1572" i="1"/>
  <c r="W1560" i="1"/>
  <c r="V1560" i="1"/>
  <c r="W1548" i="1"/>
  <c r="V1548" i="1"/>
  <c r="W1536" i="1"/>
  <c r="V1536" i="1"/>
  <c r="W1524" i="1"/>
  <c r="V1524" i="1"/>
  <c r="W1512" i="1"/>
  <c r="V1512" i="1"/>
  <c r="W1500" i="1"/>
  <c r="V1500" i="1"/>
  <c r="W1488" i="1"/>
  <c r="V1488" i="1"/>
  <c r="W1476" i="1"/>
  <c r="V1476" i="1"/>
  <c r="W1464" i="1"/>
  <c r="V1464" i="1"/>
  <c r="W1452" i="1"/>
  <c r="V1452" i="1"/>
  <c r="W1440" i="1"/>
  <c r="V1440" i="1"/>
  <c r="W1428" i="1"/>
  <c r="V1428" i="1"/>
  <c r="W1416" i="1"/>
  <c r="V1416" i="1"/>
  <c r="W1404" i="1"/>
  <c r="V1404" i="1"/>
  <c r="W1392" i="1"/>
  <c r="V1392" i="1"/>
  <c r="W1380" i="1"/>
  <c r="V1380" i="1"/>
  <c r="W1368" i="1"/>
  <c r="V1368" i="1"/>
  <c r="W1356" i="1"/>
  <c r="V1356" i="1"/>
  <c r="W1344" i="1"/>
  <c r="V1344" i="1"/>
  <c r="W1332" i="1"/>
  <c r="V1332" i="1"/>
  <c r="W1320" i="1"/>
  <c r="V1320" i="1"/>
  <c r="W1308" i="1"/>
  <c r="V1308" i="1"/>
  <c r="W1296" i="1"/>
  <c r="V1296" i="1"/>
  <c r="W1284" i="1"/>
  <c r="V1284" i="1"/>
  <c r="W1272" i="1"/>
  <c r="V1272" i="1"/>
  <c r="W1260" i="1"/>
  <c r="V1260" i="1"/>
  <c r="W1248" i="1"/>
  <c r="V1248" i="1"/>
  <c r="W1236" i="1"/>
  <c r="V1236" i="1"/>
  <c r="W1224" i="1"/>
  <c r="V1224" i="1"/>
  <c r="W1212" i="1"/>
  <c r="V1212" i="1"/>
  <c r="W1200" i="1"/>
  <c r="V1200" i="1"/>
  <c r="W1188" i="1"/>
  <c r="V1188" i="1"/>
  <c r="W1176" i="1"/>
  <c r="V1176" i="1"/>
  <c r="W1164" i="1"/>
  <c r="V1164" i="1"/>
  <c r="W1152" i="1"/>
  <c r="V1152" i="1"/>
  <c r="W1140" i="1"/>
  <c r="V1140" i="1"/>
  <c r="W1128" i="1"/>
  <c r="V1128" i="1"/>
  <c r="W1116" i="1"/>
  <c r="V1116" i="1"/>
  <c r="W1104" i="1"/>
  <c r="V1104" i="1"/>
  <c r="W1092" i="1"/>
  <c r="V1092" i="1"/>
  <c r="W1080" i="1"/>
  <c r="V1080" i="1"/>
  <c r="W1068" i="1"/>
  <c r="V1068" i="1"/>
  <c r="W1056" i="1"/>
  <c r="V1056" i="1"/>
  <c r="T2820" i="1"/>
  <c r="U2820" i="1"/>
  <c r="U2808" i="1"/>
  <c r="T2808" i="1"/>
  <c r="T2796" i="1"/>
  <c r="U2796" i="1"/>
  <c r="T2784" i="1"/>
  <c r="U2784" i="1"/>
  <c r="U2772" i="1"/>
  <c r="T2772" i="1"/>
  <c r="T2760" i="1"/>
  <c r="U2760" i="1"/>
  <c r="T2748" i="1"/>
  <c r="U2748" i="1"/>
  <c r="U2736" i="1"/>
  <c r="T2736" i="1"/>
  <c r="T2724" i="1"/>
  <c r="U2724" i="1"/>
  <c r="T2712" i="1"/>
  <c r="U2712" i="1"/>
  <c r="U2700" i="1"/>
  <c r="T2700" i="1"/>
  <c r="T2688" i="1"/>
  <c r="U2688" i="1"/>
  <c r="T2676" i="1"/>
  <c r="U2676" i="1"/>
  <c r="U2664" i="1"/>
  <c r="T2664" i="1"/>
  <c r="T2652" i="1"/>
  <c r="U2652" i="1"/>
  <c r="T2640" i="1"/>
  <c r="U2640" i="1"/>
  <c r="U2628" i="1"/>
  <c r="T2628" i="1"/>
  <c r="T2616" i="1"/>
  <c r="U2616" i="1"/>
  <c r="T2604" i="1"/>
  <c r="U2604" i="1"/>
  <c r="U2592" i="1"/>
  <c r="T2592" i="1"/>
  <c r="T2580" i="1"/>
  <c r="U2580" i="1"/>
  <c r="T2568" i="1"/>
  <c r="U2568" i="1"/>
  <c r="U2556" i="1"/>
  <c r="T2556" i="1"/>
  <c r="T2544" i="1"/>
  <c r="U2544" i="1"/>
  <c r="T2532" i="1"/>
  <c r="U2532" i="1"/>
  <c r="U2520" i="1"/>
  <c r="T2520" i="1"/>
  <c r="T2508" i="1"/>
  <c r="U2508" i="1"/>
  <c r="T2496" i="1"/>
  <c r="U2496" i="1"/>
  <c r="U2484" i="1"/>
  <c r="T2484" i="1"/>
  <c r="T2472" i="1"/>
  <c r="U2472" i="1"/>
  <c r="T2460" i="1"/>
  <c r="U2460" i="1"/>
  <c r="U2448" i="1"/>
  <c r="T2448" i="1"/>
  <c r="T2436" i="1"/>
  <c r="U2436" i="1"/>
  <c r="T2424" i="1"/>
  <c r="U2424" i="1"/>
  <c r="U2412" i="1"/>
  <c r="T2412" i="1"/>
  <c r="T2400" i="1"/>
  <c r="U2400" i="1"/>
  <c r="T2388" i="1"/>
  <c r="U2388" i="1"/>
  <c r="U2376" i="1"/>
  <c r="T2376" i="1"/>
  <c r="T2364" i="1"/>
  <c r="U2364" i="1"/>
  <c r="T2352" i="1"/>
  <c r="U2352" i="1"/>
  <c r="U2340" i="1"/>
  <c r="T2340" i="1"/>
  <c r="T2328" i="1"/>
  <c r="U2328" i="1"/>
  <c r="T2316" i="1"/>
  <c r="U2316" i="1"/>
  <c r="U2304" i="1"/>
  <c r="T2304" i="1"/>
  <c r="T2292" i="1"/>
  <c r="U2292" i="1"/>
  <c r="T2280" i="1"/>
  <c r="U2280" i="1"/>
  <c r="T2268" i="1"/>
  <c r="U2268" i="1"/>
  <c r="T2256" i="1"/>
  <c r="U2256" i="1"/>
  <c r="T2244" i="1"/>
  <c r="U2244" i="1"/>
  <c r="U2232" i="1"/>
  <c r="T2232" i="1"/>
  <c r="T2220" i="1"/>
  <c r="U2220" i="1"/>
  <c r="T2208" i="1"/>
  <c r="U2208" i="1"/>
  <c r="T2196" i="1"/>
  <c r="U2196" i="1"/>
  <c r="T2184" i="1"/>
  <c r="U2184" i="1"/>
  <c r="T2172" i="1"/>
  <c r="U2172" i="1"/>
  <c r="T2160" i="1"/>
  <c r="U2160" i="1"/>
  <c r="T2148" i="1"/>
  <c r="U2148" i="1"/>
  <c r="T2136" i="1"/>
  <c r="U2136" i="1"/>
  <c r="T2124" i="1"/>
  <c r="U2124" i="1"/>
  <c r="T2112" i="1"/>
  <c r="U2112" i="1"/>
  <c r="T2100" i="1"/>
  <c r="U2100" i="1"/>
  <c r="T2088" i="1"/>
  <c r="U2088" i="1"/>
  <c r="T2076" i="1"/>
  <c r="U2076" i="1"/>
  <c r="T2064" i="1"/>
  <c r="U2064" i="1"/>
  <c r="T2052" i="1"/>
  <c r="U2052" i="1"/>
  <c r="T2040" i="1"/>
  <c r="U2040" i="1"/>
  <c r="T2028" i="1"/>
  <c r="U2028" i="1"/>
  <c r="T2016" i="1"/>
  <c r="U2016" i="1"/>
  <c r="T2004" i="1"/>
  <c r="U2004" i="1"/>
  <c r="T1992" i="1"/>
  <c r="U1992" i="1"/>
  <c r="T1980" i="1"/>
  <c r="U1980" i="1"/>
  <c r="T1968" i="1"/>
  <c r="U1968" i="1"/>
  <c r="T1956" i="1"/>
  <c r="U1956" i="1"/>
  <c r="T1944" i="1"/>
  <c r="U1944" i="1"/>
  <c r="T1932" i="1"/>
  <c r="U1932" i="1"/>
  <c r="T1920" i="1"/>
  <c r="U1920" i="1"/>
  <c r="T1908" i="1"/>
  <c r="U1908" i="1"/>
  <c r="T1896" i="1"/>
  <c r="U1896" i="1"/>
  <c r="T1884" i="1"/>
  <c r="U1884" i="1"/>
  <c r="T1872" i="1"/>
  <c r="U1872" i="1"/>
  <c r="T1860" i="1"/>
  <c r="U1860" i="1"/>
  <c r="T1848" i="1"/>
  <c r="U1848" i="1"/>
  <c r="T1836" i="1"/>
  <c r="U1836" i="1"/>
  <c r="T1824" i="1"/>
  <c r="U1824" i="1"/>
  <c r="U1812" i="1"/>
  <c r="T1812" i="1"/>
  <c r="U1800" i="1"/>
  <c r="T1800" i="1"/>
  <c r="T1788" i="1"/>
  <c r="U1788" i="1"/>
  <c r="T1776" i="1"/>
  <c r="U1776" i="1"/>
  <c r="U1764" i="1"/>
  <c r="T1764" i="1"/>
  <c r="T1752" i="1"/>
  <c r="U1752" i="1"/>
  <c r="T1740" i="1"/>
  <c r="U1740" i="1"/>
  <c r="U1728" i="1"/>
  <c r="T1728" i="1"/>
  <c r="T1716" i="1"/>
  <c r="U1716" i="1"/>
  <c r="U1704" i="1"/>
  <c r="T1704" i="1"/>
  <c r="U1692" i="1"/>
  <c r="T1692" i="1"/>
  <c r="T1680" i="1"/>
  <c r="U1680" i="1"/>
  <c r="T1668" i="1"/>
  <c r="U1668" i="1"/>
  <c r="U1656" i="1"/>
  <c r="T1656" i="1"/>
  <c r="T1644" i="1"/>
  <c r="U1644" i="1"/>
  <c r="T1632" i="1"/>
  <c r="U1632" i="1"/>
  <c r="U1620" i="1"/>
  <c r="T1620" i="1"/>
  <c r="T1608" i="1"/>
  <c r="U1608" i="1"/>
  <c r="U1596" i="1"/>
  <c r="T1596" i="1"/>
  <c r="U1584" i="1"/>
  <c r="T1584" i="1"/>
  <c r="T1572" i="1"/>
  <c r="U1572" i="1"/>
  <c r="T1560" i="1"/>
  <c r="U1560" i="1"/>
  <c r="U1548" i="1"/>
  <c r="T1548" i="1"/>
  <c r="T1536" i="1"/>
  <c r="U1536" i="1"/>
  <c r="T1524" i="1"/>
  <c r="U1524" i="1"/>
  <c r="U1512" i="1"/>
  <c r="T1512" i="1"/>
  <c r="T1500" i="1"/>
  <c r="U1500" i="1"/>
  <c r="U1488" i="1"/>
  <c r="T1488" i="1"/>
  <c r="U1476" i="1"/>
  <c r="T1476" i="1"/>
  <c r="T1464" i="1"/>
  <c r="U1464" i="1"/>
  <c r="U1452" i="1"/>
  <c r="T1452" i="1"/>
  <c r="U1440" i="1"/>
  <c r="T1440" i="1"/>
  <c r="T1428" i="1"/>
  <c r="U1428" i="1"/>
  <c r="U1416" i="1"/>
  <c r="T1416" i="1"/>
  <c r="U1404" i="1"/>
  <c r="T1404" i="1"/>
  <c r="T1392" i="1"/>
  <c r="U1392" i="1"/>
  <c r="T1380" i="1"/>
  <c r="U1380" i="1"/>
  <c r="U1368" i="1"/>
  <c r="T1368" i="1"/>
  <c r="T1356" i="1"/>
  <c r="U1356" i="1"/>
  <c r="T1344" i="1"/>
  <c r="U1344" i="1"/>
  <c r="U1332" i="1"/>
  <c r="T1332" i="1"/>
  <c r="T1320" i="1"/>
  <c r="U1320" i="1"/>
  <c r="T1308" i="1"/>
  <c r="U1308" i="1"/>
  <c r="U1296" i="1"/>
  <c r="T1296" i="1"/>
  <c r="T1284" i="1"/>
  <c r="U1284" i="1"/>
  <c r="T1272" i="1"/>
  <c r="U1272" i="1"/>
  <c r="U1260" i="1"/>
  <c r="T1260" i="1"/>
  <c r="T1248" i="1"/>
  <c r="U1248" i="1"/>
  <c r="T1236" i="1"/>
  <c r="U1236" i="1"/>
  <c r="U1224" i="1"/>
  <c r="T1224" i="1"/>
  <c r="T1212" i="1"/>
  <c r="U1212" i="1"/>
  <c r="T1200" i="1"/>
  <c r="U1200" i="1"/>
  <c r="U1188" i="1"/>
  <c r="T1188" i="1"/>
  <c r="T1176" i="1"/>
  <c r="U1176" i="1"/>
  <c r="T1164" i="1"/>
  <c r="U1164" i="1"/>
  <c r="T1152" i="1"/>
  <c r="U1152" i="1"/>
  <c r="U1140" i="1"/>
  <c r="T1140" i="1"/>
  <c r="T1128" i="1"/>
  <c r="U1128" i="1"/>
  <c r="T1116" i="1"/>
  <c r="U1116" i="1"/>
  <c r="U1104" i="1"/>
  <c r="T1104" i="1"/>
  <c r="T1092" i="1"/>
  <c r="U1092" i="1"/>
  <c r="T1080" i="1"/>
  <c r="U1080" i="1"/>
  <c r="U1068" i="1"/>
  <c r="T1068" i="1"/>
  <c r="T1056" i="1"/>
  <c r="U1056" i="1"/>
  <c r="T1044" i="1"/>
  <c r="U1044" i="1"/>
  <c r="U1032" i="1"/>
  <c r="T1032" i="1"/>
  <c r="T1020" i="1"/>
  <c r="U1020" i="1"/>
  <c r="T1008" i="1"/>
  <c r="U1008" i="1"/>
  <c r="U996" i="1"/>
  <c r="T996" i="1"/>
  <c r="U984" i="1"/>
  <c r="T984" i="1"/>
  <c r="U972" i="1"/>
  <c r="T972" i="1"/>
  <c r="U960" i="1"/>
  <c r="T960" i="1"/>
  <c r="U948" i="1"/>
  <c r="T948" i="1"/>
  <c r="U936" i="1"/>
  <c r="T936" i="1"/>
  <c r="U924" i="1"/>
  <c r="T924" i="1"/>
  <c r="U912" i="1"/>
  <c r="T912" i="1"/>
  <c r="U900" i="1"/>
  <c r="T900" i="1"/>
  <c r="U888" i="1"/>
  <c r="T888" i="1"/>
  <c r="U876" i="1"/>
  <c r="T876" i="1"/>
  <c r="U864" i="1"/>
  <c r="T864" i="1"/>
  <c r="U852" i="1"/>
  <c r="T852" i="1"/>
  <c r="U840" i="1"/>
  <c r="T840" i="1"/>
  <c r="U828" i="1"/>
  <c r="T828" i="1"/>
  <c r="U816" i="1"/>
  <c r="T816" i="1"/>
  <c r="U804" i="1"/>
  <c r="T804" i="1"/>
  <c r="U792" i="1"/>
  <c r="T792" i="1"/>
  <c r="U780" i="1"/>
  <c r="T780" i="1"/>
  <c r="U768" i="1"/>
  <c r="T768" i="1"/>
  <c r="U756" i="1"/>
  <c r="T756" i="1"/>
  <c r="U744" i="1"/>
  <c r="T744" i="1"/>
  <c r="U732" i="1"/>
  <c r="T732" i="1"/>
  <c r="U720" i="1"/>
  <c r="T720" i="1"/>
  <c r="U708" i="1"/>
  <c r="T708" i="1"/>
  <c r="U696" i="1"/>
  <c r="T696" i="1"/>
  <c r="U684" i="1"/>
  <c r="T684" i="1"/>
  <c r="U672" i="1"/>
  <c r="T672" i="1"/>
  <c r="U660" i="1"/>
  <c r="T660" i="1"/>
  <c r="U648" i="1"/>
  <c r="T648" i="1"/>
  <c r="U636" i="1"/>
  <c r="T636" i="1"/>
  <c r="U624" i="1"/>
  <c r="T624" i="1"/>
  <c r="U612" i="1"/>
  <c r="T612" i="1"/>
  <c r="U600" i="1"/>
  <c r="T600" i="1"/>
  <c r="U588" i="1"/>
  <c r="T588" i="1"/>
  <c r="U576" i="1"/>
  <c r="T576" i="1"/>
  <c r="U564" i="1"/>
  <c r="T564" i="1"/>
  <c r="U552" i="1"/>
  <c r="T552" i="1"/>
  <c r="U540" i="1"/>
  <c r="T540" i="1"/>
  <c r="U528" i="1"/>
  <c r="T528" i="1"/>
  <c r="U516" i="1"/>
  <c r="T516" i="1"/>
  <c r="U504" i="1"/>
  <c r="T504" i="1"/>
  <c r="U492" i="1"/>
  <c r="T492" i="1"/>
  <c r="U480" i="1"/>
  <c r="T480" i="1"/>
  <c r="U468" i="1"/>
  <c r="T468" i="1"/>
  <c r="U456" i="1"/>
  <c r="T456" i="1"/>
  <c r="T444" i="1"/>
  <c r="U444" i="1"/>
  <c r="T432" i="1"/>
  <c r="U432" i="1"/>
  <c r="T420" i="1"/>
  <c r="U420" i="1"/>
  <c r="T408" i="1"/>
  <c r="U408" i="1"/>
  <c r="T396" i="1"/>
  <c r="U396" i="1"/>
  <c r="T384" i="1"/>
  <c r="U384" i="1"/>
  <c r="T372" i="1"/>
  <c r="U372" i="1"/>
  <c r="T360" i="1"/>
  <c r="U360" i="1"/>
  <c r="T348" i="1"/>
  <c r="U348" i="1"/>
  <c r="T336" i="1"/>
  <c r="U336" i="1"/>
  <c r="T324" i="1"/>
  <c r="U324" i="1"/>
  <c r="T312" i="1"/>
  <c r="U312" i="1"/>
  <c r="T300" i="1"/>
  <c r="U300" i="1"/>
  <c r="T288" i="1"/>
  <c r="U288" i="1"/>
  <c r="T276" i="1"/>
  <c r="U276" i="1"/>
  <c r="T264" i="1"/>
  <c r="U264" i="1"/>
  <c r="T252" i="1"/>
  <c r="U252" i="1"/>
  <c r="T240" i="1"/>
  <c r="U240" i="1"/>
  <c r="T228" i="1"/>
  <c r="U228" i="1"/>
  <c r="T216" i="1"/>
  <c r="U216" i="1"/>
  <c r="T204" i="1"/>
  <c r="U204" i="1"/>
  <c r="T192" i="1"/>
  <c r="U192" i="1"/>
  <c r="T180" i="1"/>
  <c r="U180" i="1"/>
  <c r="T168" i="1"/>
  <c r="U168" i="1"/>
  <c r="T156" i="1"/>
  <c r="U156" i="1"/>
  <c r="T144" i="1"/>
  <c r="U144" i="1"/>
  <c r="T132" i="1"/>
  <c r="U132" i="1"/>
  <c r="T120" i="1"/>
  <c r="U120" i="1"/>
  <c r="T108" i="1"/>
  <c r="U108" i="1"/>
  <c r="T96" i="1"/>
  <c r="U96" i="1"/>
  <c r="T84" i="1"/>
  <c r="U84" i="1"/>
  <c r="T72" i="1"/>
  <c r="U72" i="1"/>
  <c r="T60" i="1"/>
  <c r="U60" i="1"/>
  <c r="T48" i="1"/>
  <c r="U48" i="1"/>
  <c r="T36" i="1"/>
  <c r="U36" i="1"/>
  <c r="T24" i="1"/>
  <c r="U24" i="1"/>
  <c r="T12" i="1"/>
  <c r="U12" i="1"/>
  <c r="W4115" i="1"/>
  <c r="V4115" i="1"/>
  <c r="W4103" i="1"/>
  <c r="V4103" i="1"/>
  <c r="W4091" i="1"/>
  <c r="V4091" i="1"/>
  <c r="W4079" i="1"/>
  <c r="V4079" i="1"/>
  <c r="W4067" i="1"/>
  <c r="V4067" i="1"/>
  <c r="W4055" i="1"/>
  <c r="V4055" i="1"/>
  <c r="W4043" i="1"/>
  <c r="V4043" i="1"/>
  <c r="W4031" i="1"/>
  <c r="V4031" i="1"/>
  <c r="W4019" i="1"/>
  <c r="V4019" i="1"/>
  <c r="W4007" i="1"/>
  <c r="V4007" i="1"/>
  <c r="W3995" i="1"/>
  <c r="V3995" i="1"/>
  <c r="W3983" i="1"/>
  <c r="V3983" i="1"/>
  <c r="W3971" i="1"/>
  <c r="V3971" i="1"/>
  <c r="W3959" i="1"/>
  <c r="V3959" i="1"/>
  <c r="W3947" i="1"/>
  <c r="V3947" i="1"/>
  <c r="W3935" i="1"/>
  <c r="V3935" i="1"/>
  <c r="W3923" i="1"/>
  <c r="V3923" i="1"/>
  <c r="W3911" i="1"/>
  <c r="V3911" i="1"/>
  <c r="W3899" i="1"/>
  <c r="V3899" i="1"/>
  <c r="W3887" i="1"/>
  <c r="V3887" i="1"/>
  <c r="W3875" i="1"/>
  <c r="V3875" i="1"/>
  <c r="W3863" i="1"/>
  <c r="V3863" i="1"/>
  <c r="W3851" i="1"/>
  <c r="V3851" i="1"/>
  <c r="W3839" i="1"/>
  <c r="V3839" i="1"/>
  <c r="W3827" i="1"/>
  <c r="V3827" i="1"/>
  <c r="W3815" i="1"/>
  <c r="V3815" i="1"/>
  <c r="W3803" i="1"/>
  <c r="V3803" i="1"/>
  <c r="W3791" i="1"/>
  <c r="V3791" i="1"/>
  <c r="W3779" i="1"/>
  <c r="V3779" i="1"/>
  <c r="W3767" i="1"/>
  <c r="V3767" i="1"/>
  <c r="W3755" i="1"/>
  <c r="V3755" i="1"/>
  <c r="W3743" i="1"/>
  <c r="V3743" i="1"/>
  <c r="W3731" i="1"/>
  <c r="V3731" i="1"/>
  <c r="W3719" i="1"/>
  <c r="V3719" i="1"/>
  <c r="W3707" i="1"/>
  <c r="V3707" i="1"/>
  <c r="W3695" i="1"/>
  <c r="V3695" i="1"/>
  <c r="W3683" i="1"/>
  <c r="V3683" i="1"/>
  <c r="W3671" i="1"/>
  <c r="V3671" i="1"/>
  <c r="W3659" i="1"/>
  <c r="V3659" i="1"/>
  <c r="W3647" i="1"/>
  <c r="V3647" i="1"/>
  <c r="W3635" i="1"/>
  <c r="V3635" i="1"/>
  <c r="W3623" i="1"/>
  <c r="V3623" i="1"/>
  <c r="W3611" i="1"/>
  <c r="V3611" i="1"/>
  <c r="W3599" i="1"/>
  <c r="V3599" i="1"/>
  <c r="W3587" i="1"/>
  <c r="V3587" i="1"/>
  <c r="W3575" i="1"/>
  <c r="V3575" i="1"/>
  <c r="W3563" i="1"/>
  <c r="V3563" i="1"/>
  <c r="W3551" i="1"/>
  <c r="V3551" i="1"/>
  <c r="W3539" i="1"/>
  <c r="V3539" i="1"/>
  <c r="W3527" i="1"/>
  <c r="V3527" i="1"/>
  <c r="W3515" i="1"/>
  <c r="V3515" i="1"/>
  <c r="W3503" i="1"/>
  <c r="V3503" i="1"/>
  <c r="W3491" i="1"/>
  <c r="V3491" i="1"/>
  <c r="W3479" i="1"/>
  <c r="V3479" i="1"/>
  <c r="W3467" i="1"/>
  <c r="V3467" i="1"/>
  <c r="W3455" i="1"/>
  <c r="V3455" i="1"/>
  <c r="W3443" i="1"/>
  <c r="V3443" i="1"/>
  <c r="W3431" i="1"/>
  <c r="V3431" i="1"/>
  <c r="W3419" i="1"/>
  <c r="V3419" i="1"/>
  <c r="W3407" i="1"/>
  <c r="V3407" i="1"/>
  <c r="W3395" i="1"/>
  <c r="V3395" i="1"/>
  <c r="W3383" i="1"/>
  <c r="V3383" i="1"/>
  <c r="W3371" i="1"/>
  <c r="V3371" i="1"/>
  <c r="W3359" i="1"/>
  <c r="V3359" i="1"/>
  <c r="W3347" i="1"/>
  <c r="V3347" i="1"/>
  <c r="W3335" i="1"/>
  <c r="V3335" i="1"/>
  <c r="W3323" i="1"/>
  <c r="V3323" i="1"/>
  <c r="W3311" i="1"/>
  <c r="V3311" i="1"/>
  <c r="W3299" i="1"/>
  <c r="V3299" i="1"/>
  <c r="W3287" i="1"/>
  <c r="V3287" i="1"/>
  <c r="W3275" i="1"/>
  <c r="V3275" i="1"/>
  <c r="W3263" i="1"/>
  <c r="V3263" i="1"/>
  <c r="W3251" i="1"/>
  <c r="V3251" i="1"/>
  <c r="W3239" i="1"/>
  <c r="V3239" i="1"/>
  <c r="W3227" i="1"/>
  <c r="V3227" i="1"/>
  <c r="W3215" i="1"/>
  <c r="V3215" i="1"/>
  <c r="W3203" i="1"/>
  <c r="V3203" i="1"/>
  <c r="W3191" i="1"/>
  <c r="V3191" i="1"/>
  <c r="W3179" i="1"/>
  <c r="V3179" i="1"/>
  <c r="W3167" i="1"/>
  <c r="V3167" i="1"/>
  <c r="W3155" i="1"/>
  <c r="V3155" i="1"/>
  <c r="W3143" i="1"/>
  <c r="V3143" i="1"/>
  <c r="W3131" i="1"/>
  <c r="V3131" i="1"/>
  <c r="W3119" i="1"/>
  <c r="V3119" i="1"/>
  <c r="W3107" i="1"/>
  <c r="V3107" i="1"/>
  <c r="W3095" i="1"/>
  <c r="V3095" i="1"/>
  <c r="W3083" i="1"/>
  <c r="V3083" i="1"/>
  <c r="W3071" i="1"/>
  <c r="V3071" i="1"/>
  <c r="W3059" i="1"/>
  <c r="V3059" i="1"/>
  <c r="W3047" i="1"/>
  <c r="V3047" i="1"/>
  <c r="W3035" i="1"/>
  <c r="V3035" i="1"/>
  <c r="W3023" i="1"/>
  <c r="V3023" i="1"/>
  <c r="W3011" i="1"/>
  <c r="V3011" i="1"/>
  <c r="W2999" i="1"/>
  <c r="V2999" i="1"/>
  <c r="W2987" i="1"/>
  <c r="V2987" i="1"/>
  <c r="W2975" i="1"/>
  <c r="V2975" i="1"/>
  <c r="W2963" i="1"/>
  <c r="V2963" i="1"/>
  <c r="W2951" i="1"/>
  <c r="V2951" i="1"/>
  <c r="W2939" i="1"/>
  <c r="V2939" i="1"/>
  <c r="W2927" i="1"/>
  <c r="V2927" i="1"/>
  <c r="W2915" i="1"/>
  <c r="V2915" i="1"/>
  <c r="W2903" i="1"/>
  <c r="V2903" i="1"/>
  <c r="W2891" i="1"/>
  <c r="V2891" i="1"/>
  <c r="W2879" i="1"/>
  <c r="V2879" i="1"/>
  <c r="W2867" i="1"/>
  <c r="V2867" i="1"/>
  <c r="W2855" i="1"/>
  <c r="V2855" i="1"/>
  <c r="W2843" i="1"/>
  <c r="V2843" i="1"/>
  <c r="W2831" i="1"/>
  <c r="V2831" i="1"/>
  <c r="W2819" i="1"/>
  <c r="V2819" i="1"/>
  <c r="W2807" i="1"/>
  <c r="V2807" i="1"/>
  <c r="W2795" i="1"/>
  <c r="V2795" i="1"/>
  <c r="W2783" i="1"/>
  <c r="V2783" i="1"/>
  <c r="W2771" i="1"/>
  <c r="V2771" i="1"/>
  <c r="W2759" i="1"/>
  <c r="V2759" i="1"/>
  <c r="W2747" i="1"/>
  <c r="V2747" i="1"/>
  <c r="W2735" i="1"/>
  <c r="V2735" i="1"/>
  <c r="W2723" i="1"/>
  <c r="V2723" i="1"/>
  <c r="W2711" i="1"/>
  <c r="V2711" i="1"/>
  <c r="W2699" i="1"/>
  <c r="V2699" i="1"/>
  <c r="W2687" i="1"/>
  <c r="V2687" i="1"/>
  <c r="W2675" i="1"/>
  <c r="V2675" i="1"/>
  <c r="W2663" i="1"/>
  <c r="V2663" i="1"/>
  <c r="W2651" i="1"/>
  <c r="V2651" i="1"/>
  <c r="W2639" i="1"/>
  <c r="V2639" i="1"/>
  <c r="W2627" i="1"/>
  <c r="V2627" i="1"/>
  <c r="W2615" i="1"/>
  <c r="V2615" i="1"/>
  <c r="W2603" i="1"/>
  <c r="V2603" i="1"/>
  <c r="W2591" i="1"/>
  <c r="V2591" i="1"/>
  <c r="W2579" i="1"/>
  <c r="V2579" i="1"/>
  <c r="W2567" i="1"/>
  <c r="V2567" i="1"/>
  <c r="W2555" i="1"/>
  <c r="V2555" i="1"/>
  <c r="W2543" i="1"/>
  <c r="V2543" i="1"/>
  <c r="W2531" i="1"/>
  <c r="V2531" i="1"/>
  <c r="W2519" i="1"/>
  <c r="V2519" i="1"/>
  <c r="W2507" i="1"/>
  <c r="V2507" i="1"/>
  <c r="W2495" i="1"/>
  <c r="V2495" i="1"/>
  <c r="W2483" i="1"/>
  <c r="V2483" i="1"/>
  <c r="W2471" i="1"/>
  <c r="V2471" i="1"/>
  <c r="W2459" i="1"/>
  <c r="V2459" i="1"/>
  <c r="W2447" i="1"/>
  <c r="V2447" i="1"/>
  <c r="W2435" i="1"/>
  <c r="V2435" i="1"/>
  <c r="W2423" i="1"/>
  <c r="V2423" i="1"/>
  <c r="W2411" i="1"/>
  <c r="V2411" i="1"/>
  <c r="W2399" i="1"/>
  <c r="V2399" i="1"/>
  <c r="W2387" i="1"/>
  <c r="V2387" i="1"/>
  <c r="W2375" i="1"/>
  <c r="V2375" i="1"/>
  <c r="W2363" i="1"/>
  <c r="V2363" i="1"/>
  <c r="W2351" i="1"/>
  <c r="V2351" i="1"/>
  <c r="W2339" i="1"/>
  <c r="V2339" i="1"/>
  <c r="W2327" i="1"/>
  <c r="V2327" i="1"/>
  <c r="W2315" i="1"/>
  <c r="V2315" i="1"/>
  <c r="W2303" i="1"/>
  <c r="V2303" i="1"/>
  <c r="W2291" i="1"/>
  <c r="V2291" i="1"/>
  <c r="W2279" i="1"/>
  <c r="V2279" i="1"/>
  <c r="W2267" i="1"/>
  <c r="V2267" i="1"/>
  <c r="W2255" i="1"/>
  <c r="V2255" i="1"/>
  <c r="W2243" i="1"/>
  <c r="V2243" i="1"/>
  <c r="W2231" i="1"/>
  <c r="V2231" i="1"/>
  <c r="W2219" i="1"/>
  <c r="V2219" i="1"/>
  <c r="W2207" i="1"/>
  <c r="V2207" i="1"/>
  <c r="W2195" i="1"/>
  <c r="V2195" i="1"/>
  <c r="W2183" i="1"/>
  <c r="V2183" i="1"/>
  <c r="W2171" i="1"/>
  <c r="V2171" i="1"/>
  <c r="W2159" i="1"/>
  <c r="V2159" i="1"/>
  <c r="W2147" i="1"/>
  <c r="V2147" i="1"/>
  <c r="W2135" i="1"/>
  <c r="V2135" i="1"/>
  <c r="W2123" i="1"/>
  <c r="V2123" i="1"/>
  <c r="W2111" i="1"/>
  <c r="V2111" i="1"/>
  <c r="W2099" i="1"/>
  <c r="V2099" i="1"/>
  <c r="W2087" i="1"/>
  <c r="V2087" i="1"/>
  <c r="W2075" i="1"/>
  <c r="V2075" i="1"/>
  <c r="W2063" i="1"/>
  <c r="V2063" i="1"/>
  <c r="W2051" i="1"/>
  <c r="V2051" i="1"/>
  <c r="W2039" i="1"/>
  <c r="V2039" i="1"/>
  <c r="W2027" i="1"/>
  <c r="V2027" i="1"/>
  <c r="W2015" i="1"/>
  <c r="V2015" i="1"/>
  <c r="W2003" i="1"/>
  <c r="V2003" i="1"/>
  <c r="W1991" i="1"/>
  <c r="V1991" i="1"/>
  <c r="W1979" i="1"/>
  <c r="V1979" i="1"/>
  <c r="W1967" i="1"/>
  <c r="V1967" i="1"/>
  <c r="W1955" i="1"/>
  <c r="V1955" i="1"/>
  <c r="W1943" i="1"/>
  <c r="V1943" i="1"/>
  <c r="W1931" i="1"/>
  <c r="V1931" i="1"/>
  <c r="W1919" i="1"/>
  <c r="V1919" i="1"/>
  <c r="W1907" i="1"/>
  <c r="V1907" i="1"/>
  <c r="W1895" i="1"/>
  <c r="V1895" i="1"/>
  <c r="W1883" i="1"/>
  <c r="V1883" i="1"/>
  <c r="W1871" i="1"/>
  <c r="V1871" i="1"/>
  <c r="W1859" i="1"/>
  <c r="V1859" i="1"/>
  <c r="W1847" i="1"/>
  <c r="V1847" i="1"/>
  <c r="W1835" i="1"/>
  <c r="V1835" i="1"/>
  <c r="W1823" i="1"/>
  <c r="V1823" i="1"/>
  <c r="W1811" i="1"/>
  <c r="V1811" i="1"/>
  <c r="W1799" i="1"/>
  <c r="V1799" i="1"/>
  <c r="W1787" i="1"/>
  <c r="V1787" i="1"/>
  <c r="W1775" i="1"/>
  <c r="V1775" i="1"/>
  <c r="W1763" i="1"/>
  <c r="V1763" i="1"/>
  <c r="W1751" i="1"/>
  <c r="V1751" i="1"/>
  <c r="W1739" i="1"/>
  <c r="V1739" i="1"/>
  <c r="W1727" i="1"/>
  <c r="V1727" i="1"/>
  <c r="W1715" i="1"/>
  <c r="V1715" i="1"/>
  <c r="W1703" i="1"/>
  <c r="V1703" i="1"/>
  <c r="W1691" i="1"/>
  <c r="V1691" i="1"/>
  <c r="W1679" i="1"/>
  <c r="V1679" i="1"/>
  <c r="W1667" i="1"/>
  <c r="V1667" i="1"/>
  <c r="W1655" i="1"/>
  <c r="V1655" i="1"/>
  <c r="W1643" i="1"/>
  <c r="V1643" i="1"/>
  <c r="W1631" i="1"/>
  <c r="V1631" i="1"/>
  <c r="W1619" i="1"/>
  <c r="V1619" i="1"/>
  <c r="W1607" i="1"/>
  <c r="V1607" i="1"/>
  <c r="W1595" i="1"/>
  <c r="V1595" i="1"/>
  <c r="W1583" i="1"/>
  <c r="V1583" i="1"/>
  <c r="W1571" i="1"/>
  <c r="V1571" i="1"/>
  <c r="W1559" i="1"/>
  <c r="V1559" i="1"/>
  <c r="W1547" i="1"/>
  <c r="V1547" i="1"/>
  <c r="W1535" i="1"/>
  <c r="V1535" i="1"/>
  <c r="W1523" i="1"/>
  <c r="V1523" i="1"/>
  <c r="W1511" i="1"/>
  <c r="V1511" i="1"/>
  <c r="W1499" i="1"/>
  <c r="V1499" i="1"/>
  <c r="W1487" i="1"/>
  <c r="V1487" i="1"/>
  <c r="T2507" i="1"/>
  <c r="U2507" i="1"/>
  <c r="T2495" i="1"/>
  <c r="U2495" i="1"/>
  <c r="T2483" i="1"/>
  <c r="U2483" i="1"/>
  <c r="T2471" i="1"/>
  <c r="U2471" i="1"/>
  <c r="T2459" i="1"/>
  <c r="U2459" i="1"/>
  <c r="T2447" i="1"/>
  <c r="U2447" i="1"/>
  <c r="T2435" i="1"/>
  <c r="U2435" i="1"/>
  <c r="T2423" i="1"/>
  <c r="U2423" i="1"/>
  <c r="T2411" i="1"/>
  <c r="U2411" i="1"/>
  <c r="T2399" i="1"/>
  <c r="U2399" i="1"/>
  <c r="T2387" i="1"/>
  <c r="U2387" i="1"/>
  <c r="T2375" i="1"/>
  <c r="U2375" i="1"/>
  <c r="T2363" i="1"/>
  <c r="U2363" i="1"/>
  <c r="T2351" i="1"/>
  <c r="U2351" i="1"/>
  <c r="T2339" i="1"/>
  <c r="U2339" i="1"/>
  <c r="T2327" i="1"/>
  <c r="U2327" i="1"/>
  <c r="T2315" i="1"/>
  <c r="U2315" i="1"/>
  <c r="T2303" i="1"/>
  <c r="U2303" i="1"/>
  <c r="T2291" i="1"/>
  <c r="U2291" i="1"/>
  <c r="U2279" i="1"/>
  <c r="T2279" i="1"/>
  <c r="U2267" i="1"/>
  <c r="T2267" i="1"/>
  <c r="T2255" i="1"/>
  <c r="U2255" i="1"/>
  <c r="T2243" i="1"/>
  <c r="U2243" i="1"/>
  <c r="U2231" i="1"/>
  <c r="T2231" i="1"/>
  <c r="T2219" i="1"/>
  <c r="U2219" i="1"/>
  <c r="T2207" i="1"/>
  <c r="U2207" i="1"/>
  <c r="T2195" i="1"/>
  <c r="U2195" i="1"/>
  <c r="T2183" i="1"/>
  <c r="U2183" i="1"/>
  <c r="T2171" i="1"/>
  <c r="U2171" i="1"/>
  <c r="T2159" i="1"/>
  <c r="U2159" i="1"/>
  <c r="T2147" i="1"/>
  <c r="U2147" i="1"/>
  <c r="T2135" i="1"/>
  <c r="U2135" i="1"/>
  <c r="T2123" i="1"/>
  <c r="U2123" i="1"/>
  <c r="T2111" i="1"/>
  <c r="U2111" i="1"/>
  <c r="T2099" i="1"/>
  <c r="U2099" i="1"/>
  <c r="T2087" i="1"/>
  <c r="U2087" i="1"/>
  <c r="T2075" i="1"/>
  <c r="U2075" i="1"/>
  <c r="T2063" i="1"/>
  <c r="U2063" i="1"/>
  <c r="T2051" i="1"/>
  <c r="U2051" i="1"/>
  <c r="T2039" i="1"/>
  <c r="U2039" i="1"/>
  <c r="T2027" i="1"/>
  <c r="U2027" i="1"/>
  <c r="T2015" i="1"/>
  <c r="U2015" i="1"/>
  <c r="T2003" i="1"/>
  <c r="U2003" i="1"/>
  <c r="T1991" i="1"/>
  <c r="U1991" i="1"/>
  <c r="T1979" i="1"/>
  <c r="U1979" i="1"/>
  <c r="T1967" i="1"/>
  <c r="U1967" i="1"/>
  <c r="T1955" i="1"/>
  <c r="U1955" i="1"/>
  <c r="T1943" i="1"/>
  <c r="U1943" i="1"/>
  <c r="T1931" i="1"/>
  <c r="U1931" i="1"/>
  <c r="T1919" i="1"/>
  <c r="U1919" i="1"/>
  <c r="T1907" i="1"/>
  <c r="U1907" i="1"/>
  <c r="T1895" i="1"/>
  <c r="U1895" i="1"/>
  <c r="T1883" i="1"/>
  <c r="U1883" i="1"/>
  <c r="T1871" i="1"/>
  <c r="U1871" i="1"/>
  <c r="T1859" i="1"/>
  <c r="U1859" i="1"/>
  <c r="T1847" i="1"/>
  <c r="U1847" i="1"/>
  <c r="T1835" i="1"/>
  <c r="U1835" i="1"/>
  <c r="T1823" i="1"/>
  <c r="U1823" i="1"/>
  <c r="T1811" i="1"/>
  <c r="U1811" i="1"/>
  <c r="T1799" i="1"/>
  <c r="U1799" i="1"/>
  <c r="T1787" i="1"/>
  <c r="U1787" i="1"/>
  <c r="T1775" i="1"/>
  <c r="U1775" i="1"/>
  <c r="T1763" i="1"/>
  <c r="U1763" i="1"/>
  <c r="T1751" i="1"/>
  <c r="U1751" i="1"/>
  <c r="T1739" i="1"/>
  <c r="U1739" i="1"/>
  <c r="T1727" i="1"/>
  <c r="U1727" i="1"/>
  <c r="T1715" i="1"/>
  <c r="U1715" i="1"/>
  <c r="T1703" i="1"/>
  <c r="U1703" i="1"/>
  <c r="T1691" i="1"/>
  <c r="U1691" i="1"/>
  <c r="T1679" i="1"/>
  <c r="U1679" i="1"/>
  <c r="T1667" i="1"/>
  <c r="U1667" i="1"/>
  <c r="T1655" i="1"/>
  <c r="U1655" i="1"/>
  <c r="T1643" i="1"/>
  <c r="U1643" i="1"/>
  <c r="T1631" i="1"/>
  <c r="U1631" i="1"/>
  <c r="T1619" i="1"/>
  <c r="U1619" i="1"/>
  <c r="T1607" i="1"/>
  <c r="U1607" i="1"/>
  <c r="T1595" i="1"/>
  <c r="U1595" i="1"/>
  <c r="T1583" i="1"/>
  <c r="U1583" i="1"/>
  <c r="T1571" i="1"/>
  <c r="U1571" i="1"/>
  <c r="T1559" i="1"/>
  <c r="U1559" i="1"/>
  <c r="T1547" i="1"/>
  <c r="U1547" i="1"/>
  <c r="T1535" i="1"/>
  <c r="U1535" i="1"/>
  <c r="T1523" i="1"/>
  <c r="U1523" i="1"/>
  <c r="T1511" i="1"/>
  <c r="U1511" i="1"/>
  <c r="T1499" i="1"/>
  <c r="U1499" i="1"/>
  <c r="T1487" i="1"/>
  <c r="U1487" i="1"/>
  <c r="T1475" i="1"/>
  <c r="U1475" i="1"/>
  <c r="T1463" i="1"/>
  <c r="U1463" i="1"/>
  <c r="T1451" i="1"/>
  <c r="U1451" i="1"/>
  <c r="T1439" i="1"/>
  <c r="U1439" i="1"/>
  <c r="T1427" i="1"/>
  <c r="U1427" i="1"/>
  <c r="U1415" i="1"/>
  <c r="T1415" i="1"/>
  <c r="T1403" i="1"/>
  <c r="U1403" i="1"/>
  <c r="T1391" i="1"/>
  <c r="U1391" i="1"/>
  <c r="T1379" i="1"/>
  <c r="U1379" i="1"/>
  <c r="T1367" i="1"/>
  <c r="U1367" i="1"/>
  <c r="T1355" i="1"/>
  <c r="U1355" i="1"/>
  <c r="T1343" i="1"/>
  <c r="U1343" i="1"/>
  <c r="T1331" i="1"/>
  <c r="U1331" i="1"/>
  <c r="T1319" i="1"/>
  <c r="U1319" i="1"/>
  <c r="T1307" i="1"/>
  <c r="U1307" i="1"/>
  <c r="T1295" i="1"/>
  <c r="U1295" i="1"/>
  <c r="T1283" i="1"/>
  <c r="U1283" i="1"/>
  <c r="T1271" i="1"/>
  <c r="U1271" i="1"/>
  <c r="T1259" i="1"/>
  <c r="U1259" i="1"/>
  <c r="T1247" i="1"/>
  <c r="U1247" i="1"/>
  <c r="T1235" i="1"/>
  <c r="U1235" i="1"/>
  <c r="T1223" i="1"/>
  <c r="U1223" i="1"/>
  <c r="T1211" i="1"/>
  <c r="U1211" i="1"/>
  <c r="T1199" i="1"/>
  <c r="U1199" i="1"/>
  <c r="T1187" i="1"/>
  <c r="U1187" i="1"/>
  <c r="T1175" i="1"/>
  <c r="U1175" i="1"/>
  <c r="T1163" i="1"/>
  <c r="U1163" i="1"/>
  <c r="T1151" i="1"/>
  <c r="U1151" i="1"/>
  <c r="T1139" i="1"/>
  <c r="U1139" i="1"/>
  <c r="T1127" i="1"/>
  <c r="U1127" i="1"/>
  <c r="T1115" i="1"/>
  <c r="U1115" i="1"/>
  <c r="T1103" i="1"/>
  <c r="U1103" i="1"/>
  <c r="T1091" i="1"/>
  <c r="U1091" i="1"/>
  <c r="T1079" i="1"/>
  <c r="U1079" i="1"/>
  <c r="T1067" i="1"/>
  <c r="U1067" i="1"/>
  <c r="T1055" i="1"/>
  <c r="U1055" i="1"/>
  <c r="T1043" i="1"/>
  <c r="U1043" i="1"/>
  <c r="T1031" i="1"/>
  <c r="U1031" i="1"/>
  <c r="T1019" i="1"/>
  <c r="U1019" i="1"/>
  <c r="T1007" i="1"/>
  <c r="U1007" i="1"/>
  <c r="T995" i="1"/>
  <c r="U995" i="1"/>
  <c r="T983" i="1"/>
  <c r="U983" i="1"/>
  <c r="T971" i="1"/>
  <c r="U971" i="1"/>
  <c r="T959" i="1"/>
  <c r="U959" i="1"/>
  <c r="T947" i="1"/>
  <c r="U947" i="1"/>
  <c r="T935" i="1"/>
  <c r="U935" i="1"/>
  <c r="T923" i="1"/>
  <c r="U923" i="1"/>
  <c r="T911" i="1"/>
  <c r="U911" i="1"/>
  <c r="T899" i="1"/>
  <c r="U899" i="1"/>
  <c r="T887" i="1"/>
  <c r="U887" i="1"/>
  <c r="T875" i="1"/>
  <c r="U875" i="1"/>
  <c r="T863" i="1"/>
  <c r="U863" i="1"/>
  <c r="T851" i="1"/>
  <c r="U851" i="1"/>
  <c r="T839" i="1"/>
  <c r="U839" i="1"/>
  <c r="T827" i="1"/>
  <c r="U827" i="1"/>
  <c r="T815" i="1"/>
  <c r="U815" i="1"/>
  <c r="T803" i="1"/>
  <c r="U803" i="1"/>
  <c r="T791" i="1"/>
  <c r="U791" i="1"/>
  <c r="T779" i="1"/>
  <c r="U779" i="1"/>
  <c r="T767" i="1"/>
  <c r="U767" i="1"/>
  <c r="T755" i="1"/>
  <c r="U755" i="1"/>
  <c r="T743" i="1"/>
  <c r="U743" i="1"/>
  <c r="T731" i="1"/>
  <c r="U731" i="1"/>
  <c r="T719" i="1"/>
  <c r="U719" i="1"/>
  <c r="T707" i="1"/>
  <c r="U707" i="1"/>
  <c r="T695" i="1"/>
  <c r="U695" i="1"/>
  <c r="T683" i="1"/>
  <c r="U683" i="1"/>
  <c r="T671" i="1"/>
  <c r="U671" i="1"/>
  <c r="T659" i="1"/>
  <c r="U659" i="1"/>
  <c r="T647" i="1"/>
  <c r="U647" i="1"/>
  <c r="T635" i="1"/>
  <c r="U635" i="1"/>
  <c r="T623" i="1"/>
  <c r="U623" i="1"/>
  <c r="T611" i="1"/>
  <c r="U611" i="1"/>
  <c r="T599" i="1"/>
  <c r="U599" i="1"/>
  <c r="T587" i="1"/>
  <c r="U587" i="1"/>
  <c r="T575" i="1"/>
  <c r="U575" i="1"/>
  <c r="T563" i="1"/>
  <c r="U563" i="1"/>
  <c r="T551" i="1"/>
  <c r="U551" i="1"/>
  <c r="T539" i="1"/>
  <c r="U539" i="1"/>
  <c r="T527" i="1"/>
  <c r="U527" i="1"/>
  <c r="T515" i="1"/>
  <c r="U515" i="1"/>
  <c r="T503" i="1"/>
  <c r="U503" i="1"/>
  <c r="T491" i="1"/>
  <c r="U491" i="1"/>
  <c r="T479" i="1"/>
  <c r="U479" i="1"/>
  <c r="T467" i="1"/>
  <c r="U467" i="1"/>
  <c r="T455" i="1"/>
  <c r="U455" i="1"/>
  <c r="T443" i="1"/>
  <c r="U443" i="1"/>
  <c r="T431" i="1"/>
  <c r="U431" i="1"/>
  <c r="T419" i="1"/>
  <c r="U419" i="1"/>
  <c r="T407" i="1"/>
  <c r="U407" i="1"/>
  <c r="T395" i="1"/>
  <c r="U395" i="1"/>
  <c r="T383" i="1"/>
  <c r="U383" i="1"/>
  <c r="T371" i="1"/>
  <c r="U371" i="1"/>
  <c r="T359" i="1"/>
  <c r="U359" i="1"/>
  <c r="T347" i="1"/>
  <c r="U347" i="1"/>
  <c r="T335" i="1"/>
  <c r="U335" i="1"/>
  <c r="T323" i="1"/>
  <c r="U323" i="1"/>
  <c r="T311" i="1"/>
  <c r="U311" i="1"/>
  <c r="T299" i="1"/>
  <c r="U299" i="1"/>
  <c r="T287" i="1"/>
  <c r="U287" i="1"/>
  <c r="T275" i="1"/>
  <c r="U275" i="1"/>
  <c r="T263" i="1"/>
  <c r="U263" i="1"/>
  <c r="T251" i="1"/>
  <c r="U251" i="1"/>
  <c r="T239" i="1"/>
  <c r="U239" i="1"/>
  <c r="T227" i="1"/>
  <c r="U227" i="1"/>
  <c r="T215" i="1"/>
  <c r="U215" i="1"/>
  <c r="T203" i="1"/>
  <c r="U203" i="1"/>
  <c r="T191" i="1"/>
  <c r="U191" i="1"/>
  <c r="T179" i="1"/>
  <c r="U179" i="1"/>
  <c r="T167" i="1"/>
  <c r="U167" i="1"/>
  <c r="T155" i="1"/>
  <c r="U155" i="1"/>
  <c r="T143" i="1"/>
  <c r="U143" i="1"/>
  <c r="T131" i="1"/>
  <c r="U131" i="1"/>
  <c r="T119" i="1"/>
  <c r="U119" i="1"/>
  <c r="T107" i="1"/>
  <c r="U107" i="1"/>
  <c r="T95" i="1"/>
  <c r="U95" i="1"/>
  <c r="T83" i="1"/>
  <c r="U83" i="1"/>
  <c r="T71" i="1"/>
  <c r="U71" i="1"/>
  <c r="T59" i="1"/>
  <c r="U59" i="1"/>
  <c r="T47" i="1"/>
  <c r="U47" i="1"/>
  <c r="T35" i="1"/>
  <c r="U35" i="1"/>
  <c r="T23" i="1"/>
  <c r="U23" i="1"/>
  <c r="T11" i="1"/>
  <c r="U11" i="1"/>
  <c r="W4114" i="1"/>
  <c r="V4114" i="1"/>
  <c r="W4102" i="1"/>
  <c r="V4102" i="1"/>
  <c r="W4090" i="1"/>
  <c r="V4090" i="1"/>
  <c r="W4078" i="1"/>
  <c r="V4078" i="1"/>
  <c r="W4066" i="1"/>
  <c r="V4066" i="1"/>
  <c r="W4054" i="1"/>
  <c r="V4054" i="1"/>
  <c r="W4042" i="1"/>
  <c r="V4042" i="1"/>
  <c r="W4030" i="1"/>
  <c r="V4030" i="1"/>
  <c r="W4018" i="1"/>
  <c r="V4018" i="1"/>
  <c r="W4006" i="1"/>
  <c r="V4006" i="1"/>
  <c r="W3994" i="1"/>
  <c r="V3994" i="1"/>
  <c r="W3982" i="1"/>
  <c r="V3982" i="1"/>
  <c r="W3970" i="1"/>
  <c r="V3970" i="1"/>
  <c r="W3958" i="1"/>
  <c r="V3958" i="1"/>
  <c r="W3946" i="1"/>
  <c r="V3946" i="1"/>
  <c r="W3934" i="1"/>
  <c r="V3934" i="1"/>
  <c r="W3922" i="1"/>
  <c r="V3922" i="1"/>
  <c r="W3910" i="1"/>
  <c r="V3910" i="1"/>
  <c r="W3898" i="1"/>
  <c r="V3898" i="1"/>
  <c r="W3886" i="1"/>
  <c r="V3886" i="1"/>
  <c r="W3874" i="1"/>
  <c r="V3874" i="1"/>
  <c r="W3862" i="1"/>
  <c r="V3862" i="1"/>
  <c r="W3850" i="1"/>
  <c r="V3850" i="1"/>
  <c r="W3838" i="1"/>
  <c r="V3838" i="1"/>
  <c r="W3826" i="1"/>
  <c r="V3826" i="1"/>
  <c r="W3814" i="1"/>
  <c r="V3814" i="1"/>
  <c r="W3802" i="1"/>
  <c r="V3802" i="1"/>
  <c r="W3790" i="1"/>
  <c r="V3790" i="1"/>
  <c r="W3778" i="1"/>
  <c r="V3778" i="1"/>
  <c r="W3766" i="1"/>
  <c r="V3766" i="1"/>
  <c r="W3754" i="1"/>
  <c r="V3754" i="1"/>
  <c r="W3742" i="1"/>
  <c r="V3742" i="1"/>
  <c r="W3730" i="1"/>
  <c r="V3730" i="1"/>
  <c r="W3718" i="1"/>
  <c r="V3718" i="1"/>
  <c r="W3706" i="1"/>
  <c r="V3706" i="1"/>
  <c r="W3694" i="1"/>
  <c r="V3694" i="1"/>
  <c r="W3682" i="1"/>
  <c r="V3682" i="1"/>
  <c r="W3670" i="1"/>
  <c r="V3670" i="1"/>
  <c r="W3658" i="1"/>
  <c r="V3658" i="1"/>
  <c r="W3646" i="1"/>
  <c r="V3646" i="1"/>
  <c r="W3634" i="1"/>
  <c r="V3634" i="1"/>
  <c r="W3622" i="1"/>
  <c r="V3622" i="1"/>
  <c r="W3610" i="1"/>
  <c r="V3610" i="1"/>
  <c r="W3598" i="1"/>
  <c r="V3598" i="1"/>
  <c r="W3586" i="1"/>
  <c r="V3586" i="1"/>
  <c r="W3574" i="1"/>
  <c r="V3574" i="1"/>
  <c r="W3562" i="1"/>
  <c r="V3562" i="1"/>
  <c r="W3550" i="1"/>
  <c r="V3550" i="1"/>
  <c r="W3538" i="1"/>
  <c r="V3538" i="1"/>
  <c r="W3526" i="1"/>
  <c r="V3526" i="1"/>
  <c r="W3514" i="1"/>
  <c r="V3514" i="1"/>
  <c r="W3502" i="1"/>
  <c r="V3502" i="1"/>
  <c r="W3490" i="1"/>
  <c r="V3490" i="1"/>
  <c r="W3478" i="1"/>
  <c r="V3478" i="1"/>
  <c r="W3466" i="1"/>
  <c r="V3466" i="1"/>
  <c r="W3454" i="1"/>
  <c r="V3454" i="1"/>
  <c r="W3442" i="1"/>
  <c r="V3442" i="1"/>
  <c r="W3430" i="1"/>
  <c r="V3430" i="1"/>
  <c r="W3418" i="1"/>
  <c r="V3418" i="1"/>
  <c r="W3406" i="1"/>
  <c r="V3406" i="1"/>
  <c r="W3394" i="1"/>
  <c r="V3394" i="1"/>
  <c r="W3382" i="1"/>
  <c r="V3382" i="1"/>
  <c r="W3370" i="1"/>
  <c r="V3370" i="1"/>
  <c r="W3358" i="1"/>
  <c r="V3358" i="1"/>
  <c r="W3346" i="1"/>
  <c r="V3346" i="1"/>
  <c r="W3334" i="1"/>
  <c r="V3334" i="1"/>
  <c r="W3322" i="1"/>
  <c r="V3322" i="1"/>
  <c r="W3310" i="1"/>
  <c r="V3310" i="1"/>
  <c r="W3298" i="1"/>
  <c r="V3298" i="1"/>
  <c r="W3286" i="1"/>
  <c r="V3286" i="1"/>
  <c r="W3274" i="1"/>
  <c r="V3274" i="1"/>
  <c r="W3262" i="1"/>
  <c r="V3262" i="1"/>
  <c r="W3250" i="1"/>
  <c r="V3250" i="1"/>
  <c r="W3238" i="1"/>
  <c r="V3238" i="1"/>
  <c r="W3226" i="1"/>
  <c r="V3226" i="1"/>
  <c r="W3214" i="1"/>
  <c r="V3214" i="1"/>
  <c r="W3202" i="1"/>
  <c r="V3202" i="1"/>
  <c r="W3190" i="1"/>
  <c r="V3190" i="1"/>
  <c r="W3178" i="1"/>
  <c r="V3178" i="1"/>
  <c r="W3166" i="1"/>
  <c r="V3166" i="1"/>
  <c r="W3154" i="1"/>
  <c r="V3154" i="1"/>
  <c r="W3142" i="1"/>
  <c r="V3142" i="1"/>
  <c r="W3130" i="1"/>
  <c r="V3130" i="1"/>
  <c r="W3118" i="1"/>
  <c r="V3118" i="1"/>
  <c r="W3106" i="1"/>
  <c r="V3106" i="1"/>
  <c r="W3094" i="1"/>
  <c r="V3094" i="1"/>
  <c r="W3082" i="1"/>
  <c r="V3082" i="1"/>
  <c r="W3070" i="1"/>
  <c r="V3070" i="1"/>
  <c r="W3058" i="1"/>
  <c r="V3058" i="1"/>
  <c r="W3046" i="1"/>
  <c r="V3046" i="1"/>
  <c r="W3034" i="1"/>
  <c r="V3034" i="1"/>
  <c r="W3022" i="1"/>
  <c r="V3022" i="1"/>
  <c r="W3010" i="1"/>
  <c r="V3010" i="1"/>
  <c r="W2998" i="1"/>
  <c r="V2998" i="1"/>
  <c r="W2986" i="1"/>
  <c r="V2986" i="1"/>
  <c r="W2974" i="1"/>
  <c r="V2974" i="1"/>
  <c r="W2962" i="1"/>
  <c r="V2962" i="1"/>
  <c r="W2950" i="1"/>
  <c r="V2950" i="1"/>
  <c r="W2938" i="1"/>
  <c r="V2938" i="1"/>
  <c r="W2926" i="1"/>
  <c r="V2926" i="1"/>
  <c r="W2914" i="1"/>
  <c r="V2914" i="1"/>
  <c r="W2902" i="1"/>
  <c r="V2902" i="1"/>
  <c r="W2890" i="1"/>
  <c r="V2890" i="1"/>
  <c r="W2878" i="1"/>
  <c r="V2878" i="1"/>
  <c r="W2866" i="1"/>
  <c r="V2866" i="1"/>
  <c r="W2854" i="1"/>
  <c r="V2854" i="1"/>
  <c r="W2842" i="1"/>
  <c r="V2842" i="1"/>
  <c r="W2830" i="1"/>
  <c r="V2830" i="1"/>
  <c r="W2818" i="1"/>
  <c r="V2818" i="1"/>
  <c r="W2806" i="1"/>
  <c r="V2806" i="1"/>
  <c r="W2794" i="1"/>
  <c r="V2794" i="1"/>
  <c r="W2782" i="1"/>
  <c r="V2782" i="1"/>
  <c r="W2770" i="1"/>
  <c r="V2770" i="1"/>
  <c r="W2758" i="1"/>
  <c r="V2758" i="1"/>
  <c r="W2746" i="1"/>
  <c r="V2746" i="1"/>
  <c r="W2734" i="1"/>
  <c r="V2734" i="1"/>
  <c r="W2722" i="1"/>
  <c r="V2722" i="1"/>
  <c r="W2710" i="1"/>
  <c r="V2710" i="1"/>
  <c r="W2698" i="1"/>
  <c r="V2698" i="1"/>
  <c r="W2686" i="1"/>
  <c r="V2686" i="1"/>
  <c r="W2674" i="1"/>
  <c r="V2674" i="1"/>
  <c r="W2662" i="1"/>
  <c r="V2662" i="1"/>
  <c r="W2650" i="1"/>
  <c r="V2650" i="1"/>
  <c r="W2638" i="1"/>
  <c r="V2638" i="1"/>
  <c r="W2626" i="1"/>
  <c r="V2626" i="1"/>
  <c r="W2614" i="1"/>
  <c r="V2614" i="1"/>
  <c r="W2602" i="1"/>
  <c r="V2602" i="1"/>
  <c r="W2590" i="1"/>
  <c r="V2590" i="1"/>
  <c r="W2578" i="1"/>
  <c r="V2578" i="1"/>
  <c r="W2566" i="1"/>
  <c r="V2566" i="1"/>
  <c r="W2554" i="1"/>
  <c r="V2554" i="1"/>
  <c r="W2542" i="1"/>
  <c r="V2542" i="1"/>
  <c r="W2530" i="1"/>
  <c r="V2530" i="1"/>
  <c r="W2518" i="1"/>
  <c r="V2518" i="1"/>
  <c r="W2506" i="1"/>
  <c r="V2506" i="1"/>
  <c r="W2494" i="1"/>
  <c r="V2494" i="1"/>
  <c r="W2482" i="1"/>
  <c r="V2482" i="1"/>
  <c r="W2470" i="1"/>
  <c r="V2470" i="1"/>
  <c r="W2458" i="1"/>
  <c r="V2458" i="1"/>
  <c r="W2446" i="1"/>
  <c r="V2446" i="1"/>
  <c r="W2434" i="1"/>
  <c r="V2434" i="1"/>
  <c r="W2422" i="1"/>
  <c r="V2422" i="1"/>
  <c r="W2410" i="1"/>
  <c r="V2410" i="1"/>
  <c r="W2398" i="1"/>
  <c r="V2398" i="1"/>
  <c r="W2386" i="1"/>
  <c r="V2386" i="1"/>
  <c r="W2374" i="1"/>
  <c r="V2374" i="1"/>
  <c r="W2362" i="1"/>
  <c r="V2362" i="1"/>
  <c r="W2350" i="1"/>
  <c r="V2350" i="1"/>
  <c r="W2338" i="1"/>
  <c r="V2338" i="1"/>
  <c r="W2326" i="1"/>
  <c r="V2326" i="1"/>
  <c r="W2314" i="1"/>
  <c r="V2314" i="1"/>
  <c r="W2302" i="1"/>
  <c r="V2302" i="1"/>
  <c r="W2290" i="1"/>
  <c r="V2290" i="1"/>
  <c r="W2278" i="1"/>
  <c r="V2278" i="1"/>
  <c r="W2266" i="1"/>
  <c r="V2266" i="1"/>
  <c r="W2254" i="1"/>
  <c r="V2254" i="1"/>
  <c r="W2242" i="1"/>
  <c r="V2242" i="1"/>
  <c r="W2230" i="1"/>
  <c r="V2230" i="1"/>
  <c r="W2218" i="1"/>
  <c r="V2218" i="1"/>
  <c r="W2206" i="1"/>
  <c r="V2206" i="1"/>
  <c r="W2194" i="1"/>
  <c r="V2194" i="1"/>
  <c r="W2182" i="1"/>
  <c r="V2182" i="1"/>
  <c r="W2170" i="1"/>
  <c r="V2170" i="1"/>
  <c r="W2158" i="1"/>
  <c r="V2158" i="1"/>
  <c r="W2146" i="1"/>
  <c r="V2146" i="1"/>
  <c r="W2134" i="1"/>
  <c r="V2134" i="1"/>
  <c r="W2122" i="1"/>
  <c r="V2122" i="1"/>
  <c r="W2110" i="1"/>
  <c r="V2110" i="1"/>
  <c r="W2098" i="1"/>
  <c r="V2098" i="1"/>
  <c r="W2086" i="1"/>
  <c r="V2086" i="1"/>
  <c r="W2074" i="1"/>
  <c r="V2074" i="1"/>
  <c r="W2062" i="1"/>
  <c r="V2062" i="1"/>
  <c r="W2050" i="1"/>
  <c r="V2050" i="1"/>
  <c r="W2038" i="1"/>
  <c r="V2038" i="1"/>
  <c r="W2026" i="1"/>
  <c r="V2026" i="1"/>
  <c r="W2014" i="1"/>
  <c r="V2014" i="1"/>
  <c r="W2002" i="1"/>
  <c r="V2002" i="1"/>
  <c r="W1990" i="1"/>
  <c r="V1990" i="1"/>
  <c r="W1978" i="1"/>
  <c r="V1978" i="1"/>
  <c r="W1966" i="1"/>
  <c r="V1966" i="1"/>
  <c r="W1954" i="1"/>
  <c r="V1954" i="1"/>
  <c r="W1942" i="1"/>
  <c r="V1942" i="1"/>
  <c r="W1930" i="1"/>
  <c r="V1930" i="1"/>
  <c r="W1918" i="1"/>
  <c r="V1918" i="1"/>
  <c r="W1906" i="1"/>
  <c r="V1906" i="1"/>
  <c r="W1894" i="1"/>
  <c r="V1894" i="1"/>
  <c r="W1882" i="1"/>
  <c r="V1882" i="1"/>
  <c r="W1870" i="1"/>
  <c r="V1870" i="1"/>
  <c r="W1858" i="1"/>
  <c r="V1858" i="1"/>
  <c r="W1846" i="1"/>
  <c r="V1846" i="1"/>
  <c r="W1834" i="1"/>
  <c r="V1834" i="1"/>
  <c r="W1822" i="1"/>
  <c r="V1822" i="1"/>
  <c r="W1810" i="1"/>
  <c r="V1810" i="1"/>
  <c r="W1798" i="1"/>
  <c r="V1798" i="1"/>
  <c r="W1786" i="1"/>
  <c r="V1786" i="1"/>
  <c r="W1774" i="1"/>
  <c r="V1774" i="1"/>
  <c r="W1762" i="1"/>
  <c r="V1762" i="1"/>
  <c r="W1750" i="1"/>
  <c r="V1750" i="1"/>
  <c r="W1738" i="1"/>
  <c r="V1738" i="1"/>
  <c r="W1726" i="1"/>
  <c r="V1726" i="1"/>
  <c r="W1714" i="1"/>
  <c r="V1714" i="1"/>
  <c r="W1702" i="1"/>
  <c r="V1702" i="1"/>
  <c r="W1690" i="1"/>
  <c r="V1690" i="1"/>
  <c r="W1678" i="1"/>
  <c r="V1678" i="1"/>
  <c r="W1666" i="1"/>
  <c r="V1666" i="1"/>
  <c r="W1654" i="1"/>
  <c r="V1654" i="1"/>
  <c r="W1642" i="1"/>
  <c r="V1642" i="1"/>
  <c r="W1630" i="1"/>
  <c r="V1630" i="1"/>
  <c r="W1618" i="1"/>
  <c r="V1618" i="1"/>
  <c r="W1606" i="1"/>
  <c r="V1606" i="1"/>
  <c r="W1594" i="1"/>
  <c r="V1594" i="1"/>
  <c r="W1582" i="1"/>
  <c r="V1582" i="1"/>
  <c r="W1570" i="1"/>
  <c r="V1570" i="1"/>
  <c r="W1558" i="1"/>
  <c r="V1558" i="1"/>
  <c r="W1546" i="1"/>
  <c r="V1546" i="1"/>
  <c r="W1534" i="1"/>
  <c r="V1534" i="1"/>
  <c r="W1522" i="1"/>
  <c r="V1522" i="1"/>
  <c r="W1510" i="1"/>
  <c r="V1510" i="1"/>
  <c r="W1498" i="1"/>
  <c r="V1498" i="1"/>
  <c r="W1486" i="1"/>
  <c r="V1486" i="1"/>
  <c r="W1474" i="1"/>
  <c r="V1474" i="1"/>
  <c r="W1462" i="1"/>
  <c r="V1462" i="1"/>
  <c r="W1450" i="1"/>
  <c r="V1450" i="1"/>
  <c r="W1438" i="1"/>
  <c r="V1438" i="1"/>
  <c r="W1426" i="1"/>
  <c r="V1426" i="1"/>
  <c r="W1414" i="1"/>
  <c r="V1414" i="1"/>
  <c r="W1402" i="1"/>
  <c r="V1402" i="1"/>
  <c r="W1390" i="1"/>
  <c r="V1390" i="1"/>
  <c r="W1378" i="1"/>
  <c r="V1378" i="1"/>
  <c r="W1366" i="1"/>
  <c r="V1366" i="1"/>
  <c r="W1354" i="1"/>
  <c r="V1354" i="1"/>
  <c r="W1342" i="1"/>
  <c r="V1342" i="1"/>
  <c r="W1330" i="1"/>
  <c r="V1330" i="1"/>
  <c r="W1318" i="1"/>
  <c r="V1318" i="1"/>
  <c r="W1306" i="1"/>
  <c r="V1306" i="1"/>
  <c r="W1294" i="1"/>
  <c r="V1294" i="1"/>
  <c r="W1282" i="1"/>
  <c r="V1282" i="1"/>
  <c r="W1270" i="1"/>
  <c r="V1270" i="1"/>
  <c r="W1258" i="1"/>
  <c r="V1258" i="1"/>
  <c r="W1246" i="1"/>
  <c r="V1246" i="1"/>
  <c r="W1234" i="1"/>
  <c r="V1234" i="1"/>
  <c r="W1222" i="1"/>
  <c r="V1222" i="1"/>
  <c r="W1210" i="1"/>
  <c r="V1210" i="1"/>
  <c r="W1198" i="1"/>
  <c r="V1198" i="1"/>
  <c r="W1186" i="1"/>
  <c r="V1186" i="1"/>
  <c r="W1174" i="1"/>
  <c r="V1174" i="1"/>
  <c r="W1162" i="1"/>
  <c r="V1162" i="1"/>
  <c r="W1150" i="1"/>
  <c r="V1150" i="1"/>
  <c r="W1138" i="1"/>
  <c r="V1138" i="1"/>
  <c r="W1126" i="1"/>
  <c r="V1126" i="1"/>
  <c r="W1114" i="1"/>
  <c r="V1114" i="1"/>
  <c r="W1102" i="1"/>
  <c r="V1102" i="1"/>
  <c r="W1090" i="1"/>
  <c r="V1090" i="1"/>
  <c r="W1078" i="1"/>
  <c r="V1078" i="1"/>
  <c r="W1066" i="1"/>
  <c r="V1066" i="1"/>
  <c r="W1054" i="1"/>
  <c r="V1054" i="1"/>
  <c r="W1042" i="1"/>
  <c r="V1042" i="1"/>
  <c r="W1030" i="1"/>
  <c r="V1030" i="1"/>
  <c r="W1018" i="1"/>
  <c r="V1018" i="1"/>
  <c r="W1006" i="1"/>
  <c r="V1006" i="1"/>
  <c r="W994" i="1"/>
  <c r="V994" i="1"/>
  <c r="W982" i="1"/>
  <c r="V982" i="1"/>
  <c r="W970" i="1"/>
  <c r="V970" i="1"/>
  <c r="W958" i="1"/>
  <c r="V958" i="1"/>
  <c r="W946" i="1"/>
  <c r="V946" i="1"/>
  <c r="W934" i="1"/>
  <c r="V934" i="1"/>
  <c r="W922" i="1"/>
  <c r="V922" i="1"/>
  <c r="T3898" i="1"/>
  <c r="U3898" i="1"/>
  <c r="T3886" i="1"/>
  <c r="U3886" i="1"/>
  <c r="T3874" i="1"/>
  <c r="U3874" i="1"/>
  <c r="T3862" i="1"/>
  <c r="U3862" i="1"/>
  <c r="T3850" i="1"/>
  <c r="U3850" i="1"/>
  <c r="T3838" i="1"/>
  <c r="U3838" i="1"/>
  <c r="T3826" i="1"/>
  <c r="U3826" i="1"/>
  <c r="T3814" i="1"/>
  <c r="U3814" i="1"/>
  <c r="T3802" i="1"/>
  <c r="U3802" i="1"/>
  <c r="T3790" i="1"/>
  <c r="U3790" i="1"/>
  <c r="T3778" i="1"/>
  <c r="U3778" i="1"/>
  <c r="T3766" i="1"/>
  <c r="U3766" i="1"/>
  <c r="T3754" i="1"/>
  <c r="U3754" i="1"/>
  <c r="T3742" i="1"/>
  <c r="U3742" i="1"/>
  <c r="T3730" i="1"/>
  <c r="U3730" i="1"/>
  <c r="T3718" i="1"/>
  <c r="U3718" i="1"/>
  <c r="T3706" i="1"/>
  <c r="U3706" i="1"/>
  <c r="T3694" i="1"/>
  <c r="U3694" i="1"/>
  <c r="T3682" i="1"/>
  <c r="U3682" i="1"/>
  <c r="T3670" i="1"/>
  <c r="U3670" i="1"/>
  <c r="T3658" i="1"/>
  <c r="U3658" i="1"/>
  <c r="T3646" i="1"/>
  <c r="U3646" i="1"/>
  <c r="T3634" i="1"/>
  <c r="U3634" i="1"/>
  <c r="T3622" i="1"/>
  <c r="U3622" i="1"/>
  <c r="T3610" i="1"/>
  <c r="U3610" i="1"/>
  <c r="T3598" i="1"/>
  <c r="U3598" i="1"/>
  <c r="T3586" i="1"/>
  <c r="U3586" i="1"/>
  <c r="T3574" i="1"/>
  <c r="U3574" i="1"/>
  <c r="T3562" i="1"/>
  <c r="U3562" i="1"/>
  <c r="T3550" i="1"/>
  <c r="U3550" i="1"/>
  <c r="T3538" i="1"/>
  <c r="U3538" i="1"/>
  <c r="T3526" i="1"/>
  <c r="U3526" i="1"/>
  <c r="T3514" i="1"/>
  <c r="U3514" i="1"/>
  <c r="T3502" i="1"/>
  <c r="U3502" i="1"/>
  <c r="T3490" i="1"/>
  <c r="U3490" i="1"/>
  <c r="T3478" i="1"/>
  <c r="U3478" i="1"/>
  <c r="T3466" i="1"/>
  <c r="U3466" i="1"/>
  <c r="U3454" i="1"/>
  <c r="T3454" i="1"/>
  <c r="T3442" i="1"/>
  <c r="U3442" i="1"/>
  <c r="T3430" i="1"/>
  <c r="U3430" i="1"/>
  <c r="U3418" i="1"/>
  <c r="T3418" i="1"/>
  <c r="T3406" i="1"/>
  <c r="U3406" i="1"/>
  <c r="T3394" i="1"/>
  <c r="U3394" i="1"/>
  <c r="U3382" i="1"/>
  <c r="T3382" i="1"/>
  <c r="T3370" i="1"/>
  <c r="U3370" i="1"/>
  <c r="T3358" i="1"/>
  <c r="U3358" i="1"/>
  <c r="U3346" i="1"/>
  <c r="T3346" i="1"/>
  <c r="T3334" i="1"/>
  <c r="U3334" i="1"/>
  <c r="T3322" i="1"/>
  <c r="U3322" i="1"/>
  <c r="U3310" i="1"/>
  <c r="T3310" i="1"/>
  <c r="T3298" i="1"/>
  <c r="U3298" i="1"/>
  <c r="T3286" i="1"/>
  <c r="U3286" i="1"/>
  <c r="U3274" i="1"/>
  <c r="T3274" i="1"/>
  <c r="T3262" i="1"/>
  <c r="U3262" i="1"/>
  <c r="T3250" i="1"/>
  <c r="U3250" i="1"/>
  <c r="U3238" i="1"/>
  <c r="T3238" i="1"/>
  <c r="T3226" i="1"/>
  <c r="U3226" i="1"/>
  <c r="T3214" i="1"/>
  <c r="U3214" i="1"/>
  <c r="U3202" i="1"/>
  <c r="T3202" i="1"/>
  <c r="T3190" i="1"/>
  <c r="U3190" i="1"/>
  <c r="T3178" i="1"/>
  <c r="U3178" i="1"/>
  <c r="U3166" i="1"/>
  <c r="T3166" i="1"/>
  <c r="T3154" i="1"/>
  <c r="U3154" i="1"/>
  <c r="T3142" i="1"/>
  <c r="U3142" i="1"/>
  <c r="U3130" i="1"/>
  <c r="T3130" i="1"/>
  <c r="T3118" i="1"/>
  <c r="U3118" i="1"/>
  <c r="T3106" i="1"/>
  <c r="U3106" i="1"/>
  <c r="U3094" i="1"/>
  <c r="T3094" i="1"/>
  <c r="T3082" i="1"/>
  <c r="U3082" i="1"/>
  <c r="T3070" i="1"/>
  <c r="U3070" i="1"/>
  <c r="U3058" i="1"/>
  <c r="T3058" i="1"/>
  <c r="U3046" i="1"/>
  <c r="T3046" i="1"/>
  <c r="T3034" i="1"/>
  <c r="U3034" i="1"/>
  <c r="T3022" i="1"/>
  <c r="U3022" i="1"/>
  <c r="U3010" i="1"/>
  <c r="T3010" i="1"/>
  <c r="T2998" i="1"/>
  <c r="U2998" i="1"/>
  <c r="T2986" i="1"/>
  <c r="U2986" i="1"/>
  <c r="U2974" i="1"/>
  <c r="T2974" i="1"/>
  <c r="T2962" i="1"/>
  <c r="U2962" i="1"/>
  <c r="T2950" i="1"/>
  <c r="U2950" i="1"/>
  <c r="U2938" i="1"/>
  <c r="T2938" i="1"/>
  <c r="T2926" i="1"/>
  <c r="U2926" i="1"/>
  <c r="T2914" i="1"/>
  <c r="U2914" i="1"/>
  <c r="U2902" i="1"/>
  <c r="T2902" i="1"/>
  <c r="T2890" i="1"/>
  <c r="U2890" i="1"/>
  <c r="T2878" i="1"/>
  <c r="U2878" i="1"/>
  <c r="U2866" i="1"/>
  <c r="T2866" i="1"/>
  <c r="T2854" i="1"/>
  <c r="U2854" i="1"/>
  <c r="T2842" i="1"/>
  <c r="U2842" i="1"/>
  <c r="U2830" i="1"/>
  <c r="T2830" i="1"/>
  <c r="T2818" i="1"/>
  <c r="U2818" i="1"/>
  <c r="T2806" i="1"/>
  <c r="U2806" i="1"/>
  <c r="U2794" i="1"/>
  <c r="T2794" i="1"/>
  <c r="T2782" i="1"/>
  <c r="U2782" i="1"/>
  <c r="T2770" i="1"/>
  <c r="U2770" i="1"/>
  <c r="U2758" i="1"/>
  <c r="T2758" i="1"/>
  <c r="T2746" i="1"/>
  <c r="U2746" i="1"/>
  <c r="T2734" i="1"/>
  <c r="U2734" i="1"/>
  <c r="U2722" i="1"/>
  <c r="T2722" i="1"/>
  <c r="T2710" i="1"/>
  <c r="U2710" i="1"/>
  <c r="T2698" i="1"/>
  <c r="U2698" i="1"/>
  <c r="U2686" i="1"/>
  <c r="T2686" i="1"/>
  <c r="T2674" i="1"/>
  <c r="U2674" i="1"/>
  <c r="T2662" i="1"/>
  <c r="U2662" i="1"/>
  <c r="T2650" i="1"/>
  <c r="U2650" i="1"/>
  <c r="U2638" i="1"/>
  <c r="T2638" i="1"/>
  <c r="T2626" i="1"/>
  <c r="U2626" i="1"/>
  <c r="T2614" i="1"/>
  <c r="U2614" i="1"/>
  <c r="U2602" i="1"/>
  <c r="T2602" i="1"/>
  <c r="T2590" i="1"/>
  <c r="U2590" i="1"/>
  <c r="T2578" i="1"/>
  <c r="U2578" i="1"/>
  <c r="U2566" i="1"/>
  <c r="T2566" i="1"/>
  <c r="T2554" i="1"/>
  <c r="U2554" i="1"/>
  <c r="T2542" i="1"/>
  <c r="U2542" i="1"/>
  <c r="U2530" i="1"/>
  <c r="T2530" i="1"/>
  <c r="T2518" i="1"/>
  <c r="U2518" i="1"/>
  <c r="T2506" i="1"/>
  <c r="U2506" i="1"/>
  <c r="U2494" i="1"/>
  <c r="T2494" i="1"/>
  <c r="T2482" i="1"/>
  <c r="U2482" i="1"/>
  <c r="T2470" i="1"/>
  <c r="U2470" i="1"/>
  <c r="U2458" i="1"/>
  <c r="T2458" i="1"/>
  <c r="T2446" i="1"/>
  <c r="U2446" i="1"/>
  <c r="T2434" i="1"/>
  <c r="U2434" i="1"/>
  <c r="U2422" i="1"/>
  <c r="T2422" i="1"/>
  <c r="T2410" i="1"/>
  <c r="U2410" i="1"/>
  <c r="T2398" i="1"/>
  <c r="U2398" i="1"/>
  <c r="U2386" i="1"/>
  <c r="T2386" i="1"/>
  <c r="T2374" i="1"/>
  <c r="U2374" i="1"/>
  <c r="T2362" i="1"/>
  <c r="U2362" i="1"/>
  <c r="U2350" i="1"/>
  <c r="T2350" i="1"/>
  <c r="T2338" i="1"/>
  <c r="U2338" i="1"/>
  <c r="T2326" i="1"/>
  <c r="U2326" i="1"/>
  <c r="U2314" i="1"/>
  <c r="T2314" i="1"/>
  <c r="T2302" i="1"/>
  <c r="U2302" i="1"/>
  <c r="T2290" i="1"/>
  <c r="U2290" i="1"/>
  <c r="T2278" i="1"/>
  <c r="U2278" i="1"/>
  <c r="T2266" i="1"/>
  <c r="U2266" i="1"/>
  <c r="T2254" i="1"/>
  <c r="U2254" i="1"/>
  <c r="T2242" i="1"/>
  <c r="U2242" i="1"/>
  <c r="T2230" i="1"/>
  <c r="U2230" i="1"/>
  <c r="T2218" i="1"/>
  <c r="U2218" i="1"/>
  <c r="T2206" i="1"/>
  <c r="U2206" i="1"/>
  <c r="T2194" i="1"/>
  <c r="U2194" i="1"/>
  <c r="T2182" i="1"/>
  <c r="U2182" i="1"/>
  <c r="T2170" i="1"/>
  <c r="U2170" i="1"/>
  <c r="T2158" i="1"/>
  <c r="U2158" i="1"/>
  <c r="T2146" i="1"/>
  <c r="U2146" i="1"/>
  <c r="T2134" i="1"/>
  <c r="U2134" i="1"/>
  <c r="T2122" i="1"/>
  <c r="U2122" i="1"/>
  <c r="T2110" i="1"/>
  <c r="U2110" i="1"/>
  <c r="T2098" i="1"/>
  <c r="U2098" i="1"/>
  <c r="T2086" i="1"/>
  <c r="U2086" i="1"/>
  <c r="T2074" i="1"/>
  <c r="U2074" i="1"/>
  <c r="T2062" i="1"/>
  <c r="U2062" i="1"/>
  <c r="T2050" i="1"/>
  <c r="U2050" i="1"/>
  <c r="T2038" i="1"/>
  <c r="U2038" i="1"/>
  <c r="T2026" i="1"/>
  <c r="U2026" i="1"/>
  <c r="T2014" i="1"/>
  <c r="U2014" i="1"/>
  <c r="T2002" i="1"/>
  <c r="U2002" i="1"/>
  <c r="T1990" i="1"/>
  <c r="U1990" i="1"/>
  <c r="T1978" i="1"/>
  <c r="U1978" i="1"/>
  <c r="T1966" i="1"/>
  <c r="U1966" i="1"/>
  <c r="T1954" i="1"/>
  <c r="U1954" i="1"/>
  <c r="T1942" i="1"/>
  <c r="U1942" i="1"/>
  <c r="T1930" i="1"/>
  <c r="U1930" i="1"/>
  <c r="T1918" i="1"/>
  <c r="U1918" i="1"/>
  <c r="T1906" i="1"/>
  <c r="U1906" i="1"/>
  <c r="T1894" i="1"/>
  <c r="U1894" i="1"/>
  <c r="T1882" i="1"/>
  <c r="U1882" i="1"/>
  <c r="T1870" i="1"/>
  <c r="U1870" i="1"/>
  <c r="T1858" i="1"/>
  <c r="U1858" i="1"/>
  <c r="T1846" i="1"/>
  <c r="U1846" i="1"/>
  <c r="T1834" i="1"/>
  <c r="U1834" i="1"/>
  <c r="T1822" i="1"/>
  <c r="U1822" i="1"/>
  <c r="T1810" i="1"/>
  <c r="U1810" i="1"/>
  <c r="T1798" i="1"/>
  <c r="U1798" i="1"/>
  <c r="U1786" i="1"/>
  <c r="T1786" i="1"/>
  <c r="T1774" i="1"/>
  <c r="U1774" i="1"/>
  <c r="T1762" i="1"/>
  <c r="U1762" i="1"/>
  <c r="U1750" i="1"/>
  <c r="T1750" i="1"/>
  <c r="T1738" i="1"/>
  <c r="U1738" i="1"/>
  <c r="U1726" i="1"/>
  <c r="T1726" i="1"/>
  <c r="U1714" i="1"/>
  <c r="T1714" i="1"/>
  <c r="T1702" i="1"/>
  <c r="U1702" i="1"/>
  <c r="T1690" i="1"/>
  <c r="U1690" i="1"/>
  <c r="U1678" i="1"/>
  <c r="T1678" i="1"/>
  <c r="T1666" i="1"/>
  <c r="U1666" i="1"/>
  <c r="T1654" i="1"/>
  <c r="U1654" i="1"/>
  <c r="U1642" i="1"/>
  <c r="T1642" i="1"/>
  <c r="T1630" i="1"/>
  <c r="U1630" i="1"/>
  <c r="U1618" i="1"/>
  <c r="T1618" i="1"/>
  <c r="U1606" i="1"/>
  <c r="T1606" i="1"/>
  <c r="T1594" i="1"/>
  <c r="U1594" i="1"/>
  <c r="T1582" i="1"/>
  <c r="U1582" i="1"/>
  <c r="U1570" i="1"/>
  <c r="T1570" i="1"/>
  <c r="T1558" i="1"/>
  <c r="U1558" i="1"/>
  <c r="T1546" i="1"/>
  <c r="U1546" i="1"/>
  <c r="U1534" i="1"/>
  <c r="T1534" i="1"/>
  <c r="T1522" i="1"/>
  <c r="U1522" i="1"/>
  <c r="U1510" i="1"/>
  <c r="T1510" i="1"/>
  <c r="U1498" i="1"/>
  <c r="T1498" i="1"/>
  <c r="T1486" i="1"/>
  <c r="U1486" i="1"/>
  <c r="U1474" i="1"/>
  <c r="T1474" i="1"/>
  <c r="U1462" i="1"/>
  <c r="T1462" i="1"/>
  <c r="T1450" i="1"/>
  <c r="U1450" i="1"/>
  <c r="U1438" i="1"/>
  <c r="T1438" i="1"/>
  <c r="U1426" i="1"/>
  <c r="T1426" i="1"/>
  <c r="T1414" i="1"/>
  <c r="U1414" i="1"/>
  <c r="U1402" i="1"/>
  <c r="T1402" i="1"/>
  <c r="U1390" i="1"/>
  <c r="T1390" i="1"/>
  <c r="T1378" i="1"/>
  <c r="U1378" i="1"/>
  <c r="T1366" i="1"/>
  <c r="U1366" i="1"/>
  <c r="U1354" i="1"/>
  <c r="T1354" i="1"/>
  <c r="T1342" i="1"/>
  <c r="U1342" i="1"/>
  <c r="T1330" i="1"/>
  <c r="U1330" i="1"/>
  <c r="U1318" i="1"/>
  <c r="T1318" i="1"/>
  <c r="T1306" i="1"/>
  <c r="U1306" i="1"/>
  <c r="T1294" i="1"/>
  <c r="U1294" i="1"/>
  <c r="U1282" i="1"/>
  <c r="T1282" i="1"/>
  <c r="T1270" i="1"/>
  <c r="U1270" i="1"/>
  <c r="T1258" i="1"/>
  <c r="U1258" i="1"/>
  <c r="U1246" i="1"/>
  <c r="T1246" i="1"/>
  <c r="T1234" i="1"/>
  <c r="U1234" i="1"/>
  <c r="T1222" i="1"/>
  <c r="U1222" i="1"/>
  <c r="U1210" i="1"/>
  <c r="T1210" i="1"/>
  <c r="T1198" i="1"/>
  <c r="U1198" i="1"/>
  <c r="T1186" i="1"/>
  <c r="U1186" i="1"/>
  <c r="U1174" i="1"/>
  <c r="T1174" i="1"/>
  <c r="T1162" i="1"/>
  <c r="U1162" i="1"/>
  <c r="U1150" i="1"/>
  <c r="T1150" i="1"/>
  <c r="T1138" i="1"/>
  <c r="U1138" i="1"/>
  <c r="T1126" i="1"/>
  <c r="U1126" i="1"/>
  <c r="U1114" i="1"/>
  <c r="T1114" i="1"/>
  <c r="T1102" i="1"/>
  <c r="U1102" i="1"/>
  <c r="T1090" i="1"/>
  <c r="U1090" i="1"/>
  <c r="U1078" i="1"/>
  <c r="T1078" i="1"/>
  <c r="T1066" i="1"/>
  <c r="U1066" i="1"/>
  <c r="T1054" i="1"/>
  <c r="U1054" i="1"/>
  <c r="U1042" i="1"/>
  <c r="T1042" i="1"/>
  <c r="T1030" i="1"/>
  <c r="U1030" i="1"/>
  <c r="T1018" i="1"/>
  <c r="U1018" i="1"/>
  <c r="U1006" i="1"/>
  <c r="T1006" i="1"/>
  <c r="T994" i="1"/>
  <c r="U994" i="1"/>
  <c r="T982" i="1"/>
  <c r="U982" i="1"/>
  <c r="T970" i="1"/>
  <c r="U970" i="1"/>
  <c r="T958" i="1"/>
  <c r="U958" i="1"/>
  <c r="T946" i="1"/>
  <c r="U946" i="1"/>
  <c r="T934" i="1"/>
  <c r="U934" i="1"/>
  <c r="U922" i="1"/>
  <c r="T922" i="1"/>
  <c r="U910" i="1"/>
  <c r="T910" i="1"/>
  <c r="T898" i="1"/>
  <c r="U898" i="1"/>
  <c r="T886" i="1"/>
  <c r="U886" i="1"/>
  <c r="T874" i="1"/>
  <c r="U874" i="1"/>
  <c r="T862" i="1"/>
  <c r="U862" i="1"/>
  <c r="T850" i="1"/>
  <c r="U850" i="1"/>
  <c r="T838" i="1"/>
  <c r="U838" i="1"/>
  <c r="T826" i="1"/>
  <c r="U826" i="1"/>
  <c r="U814" i="1"/>
  <c r="T814" i="1"/>
  <c r="U802" i="1"/>
  <c r="T802" i="1"/>
  <c r="T790" i="1"/>
  <c r="U790" i="1"/>
  <c r="T778" i="1"/>
  <c r="U778" i="1"/>
  <c r="T766" i="1"/>
  <c r="U766" i="1"/>
  <c r="T754" i="1"/>
  <c r="U754" i="1"/>
  <c r="T742" i="1"/>
  <c r="U742" i="1"/>
  <c r="T730" i="1"/>
  <c r="U730" i="1"/>
  <c r="T718" i="1"/>
  <c r="U718" i="1"/>
  <c r="U706" i="1"/>
  <c r="T706" i="1"/>
  <c r="U694" i="1"/>
  <c r="T694" i="1"/>
  <c r="T682" i="1"/>
  <c r="U682" i="1"/>
  <c r="T670" i="1"/>
  <c r="U670" i="1"/>
  <c r="T658" i="1"/>
  <c r="U658" i="1"/>
  <c r="T646" i="1"/>
  <c r="U646" i="1"/>
  <c r="T634" i="1"/>
  <c r="U634" i="1"/>
  <c r="T622" i="1"/>
  <c r="U622" i="1"/>
  <c r="T610" i="1"/>
  <c r="U610" i="1"/>
  <c r="T598" i="1"/>
  <c r="U598" i="1"/>
  <c r="T586" i="1"/>
  <c r="U586" i="1"/>
  <c r="T574" i="1"/>
  <c r="U574" i="1"/>
  <c r="T562" i="1"/>
  <c r="U562" i="1"/>
  <c r="T550" i="1"/>
  <c r="U550" i="1"/>
  <c r="T538" i="1"/>
  <c r="U538" i="1"/>
  <c r="T526" i="1"/>
  <c r="U526" i="1"/>
  <c r="T514" i="1"/>
  <c r="U514" i="1"/>
  <c r="T502" i="1"/>
  <c r="U502" i="1"/>
  <c r="T490" i="1"/>
  <c r="U490" i="1"/>
  <c r="T478" i="1"/>
  <c r="U478" i="1"/>
  <c r="T466" i="1"/>
  <c r="U466" i="1"/>
  <c r="T454" i="1"/>
  <c r="U454" i="1"/>
  <c r="T442" i="1"/>
  <c r="U442" i="1"/>
  <c r="T430" i="1"/>
  <c r="U430" i="1"/>
  <c r="T418" i="1"/>
  <c r="U418" i="1"/>
  <c r="T406" i="1"/>
  <c r="U406" i="1"/>
  <c r="T394" i="1"/>
  <c r="U394" i="1"/>
  <c r="T382" i="1"/>
  <c r="U382" i="1"/>
  <c r="T370" i="1"/>
  <c r="U370" i="1"/>
  <c r="T358" i="1"/>
  <c r="U358" i="1"/>
  <c r="T346" i="1"/>
  <c r="U346" i="1"/>
  <c r="U334" i="1"/>
  <c r="T334" i="1"/>
  <c r="U322" i="1"/>
  <c r="T322" i="1"/>
  <c r="U310" i="1"/>
  <c r="T310" i="1"/>
  <c r="U298" i="1"/>
  <c r="T298" i="1"/>
  <c r="U286" i="1"/>
  <c r="T286" i="1"/>
  <c r="U274" i="1"/>
  <c r="T274" i="1"/>
  <c r="U262" i="1"/>
  <c r="T262" i="1"/>
  <c r="U250" i="1"/>
  <c r="T250" i="1"/>
  <c r="U238" i="1"/>
  <c r="T238" i="1"/>
  <c r="U226" i="1"/>
  <c r="T226" i="1"/>
  <c r="U214" i="1"/>
  <c r="T214" i="1"/>
  <c r="U202" i="1"/>
  <c r="T202" i="1"/>
  <c r="U190" i="1"/>
  <c r="T190" i="1"/>
  <c r="U178" i="1"/>
  <c r="T178" i="1"/>
  <c r="U166" i="1"/>
  <c r="T166" i="1"/>
  <c r="U154" i="1"/>
  <c r="T154" i="1"/>
  <c r="U142" i="1"/>
  <c r="T142" i="1"/>
  <c r="U130" i="1"/>
  <c r="T130" i="1"/>
  <c r="U118" i="1"/>
  <c r="T118" i="1"/>
  <c r="U106" i="1"/>
  <c r="T106" i="1"/>
  <c r="U94" i="1"/>
  <c r="T94" i="1"/>
  <c r="U82" i="1"/>
  <c r="T82" i="1"/>
  <c r="U70" i="1"/>
  <c r="T70" i="1"/>
  <c r="U58" i="1"/>
  <c r="T58" i="1"/>
  <c r="U46" i="1"/>
  <c r="T46" i="1"/>
  <c r="U34" i="1"/>
  <c r="T34" i="1"/>
  <c r="U22" i="1"/>
  <c r="T22" i="1"/>
  <c r="U10" i="1"/>
  <c r="T10" i="1"/>
  <c r="W4113" i="1"/>
  <c r="V4113" i="1"/>
  <c r="W4101" i="1"/>
  <c r="V4101" i="1"/>
  <c r="W4089" i="1"/>
  <c r="V4089" i="1"/>
  <c r="W4077" i="1"/>
  <c r="V4077" i="1"/>
  <c r="W4065" i="1"/>
  <c r="V4065" i="1"/>
  <c r="W4053" i="1"/>
  <c r="V4053" i="1"/>
  <c r="W4041" i="1"/>
  <c r="V4041" i="1"/>
  <c r="W4029" i="1"/>
  <c r="V4029" i="1"/>
  <c r="W4017" i="1"/>
  <c r="V4017" i="1"/>
  <c r="W4005" i="1"/>
  <c r="V4005" i="1"/>
  <c r="W3993" i="1"/>
  <c r="V3993" i="1"/>
  <c r="W3981" i="1"/>
  <c r="V3981" i="1"/>
  <c r="W3969" i="1"/>
  <c r="V3969" i="1"/>
  <c r="W3957" i="1"/>
  <c r="V3957" i="1"/>
  <c r="W3945" i="1"/>
  <c r="V3945" i="1"/>
  <c r="W3933" i="1"/>
  <c r="V3933" i="1"/>
  <c r="W3921" i="1"/>
  <c r="V3921" i="1"/>
  <c r="W3909" i="1"/>
  <c r="V3909" i="1"/>
  <c r="W3897" i="1"/>
  <c r="V3897" i="1"/>
  <c r="W3885" i="1"/>
  <c r="V3885" i="1"/>
  <c r="W3873" i="1"/>
  <c r="V3873" i="1"/>
  <c r="W3861" i="1"/>
  <c r="V3861" i="1"/>
  <c r="W3849" i="1"/>
  <c r="V3849" i="1"/>
  <c r="W3837" i="1"/>
  <c r="V3837" i="1"/>
  <c r="W3825" i="1"/>
  <c r="V3825" i="1"/>
  <c r="W3813" i="1"/>
  <c r="V3813" i="1"/>
  <c r="W3801" i="1"/>
  <c r="V3801" i="1"/>
  <c r="W3789" i="1"/>
  <c r="V3789" i="1"/>
  <c r="W3777" i="1"/>
  <c r="V3777" i="1"/>
  <c r="W3765" i="1"/>
  <c r="V3765" i="1"/>
  <c r="W3753" i="1"/>
  <c r="V3753" i="1"/>
  <c r="W3741" i="1"/>
  <c r="V3741" i="1"/>
  <c r="W3729" i="1"/>
  <c r="V3729" i="1"/>
  <c r="W3717" i="1"/>
  <c r="V3717" i="1"/>
  <c r="W3705" i="1"/>
  <c r="V3705" i="1"/>
  <c r="W3693" i="1"/>
  <c r="V3693" i="1"/>
  <c r="W3681" i="1"/>
  <c r="V3681" i="1"/>
  <c r="W3669" i="1"/>
  <c r="V3669" i="1"/>
  <c r="W3657" i="1"/>
  <c r="V3657" i="1"/>
  <c r="W3645" i="1"/>
  <c r="V3645" i="1"/>
  <c r="W3633" i="1"/>
  <c r="V3633" i="1"/>
  <c r="W3621" i="1"/>
  <c r="V3621" i="1"/>
  <c r="W3609" i="1"/>
  <c r="V3609" i="1"/>
  <c r="W3597" i="1"/>
  <c r="V3597" i="1"/>
  <c r="W3585" i="1"/>
  <c r="V3585" i="1"/>
  <c r="W3573" i="1"/>
  <c r="V3573" i="1"/>
  <c r="W3561" i="1"/>
  <c r="V3561" i="1"/>
  <c r="W3549" i="1"/>
  <c r="V3549" i="1"/>
  <c r="W3537" i="1"/>
  <c r="V3537" i="1"/>
  <c r="W3525" i="1"/>
  <c r="V3525" i="1"/>
  <c r="W3513" i="1"/>
  <c r="V3513" i="1"/>
  <c r="W3501" i="1"/>
  <c r="V3501" i="1"/>
  <c r="W3489" i="1"/>
  <c r="V3489" i="1"/>
  <c r="W3477" i="1"/>
  <c r="V3477" i="1"/>
  <c r="W3465" i="1"/>
  <c r="V3465" i="1"/>
  <c r="W3453" i="1"/>
  <c r="V3453" i="1"/>
  <c r="W3441" i="1"/>
  <c r="V3441" i="1"/>
  <c r="W3429" i="1"/>
  <c r="V3429" i="1"/>
  <c r="W3417" i="1"/>
  <c r="V3417" i="1"/>
  <c r="W3405" i="1"/>
  <c r="V3405" i="1"/>
  <c r="W3393" i="1"/>
  <c r="V3393" i="1"/>
  <c r="W3381" i="1"/>
  <c r="V3381" i="1"/>
  <c r="W3369" i="1"/>
  <c r="V3369" i="1"/>
  <c r="W3357" i="1"/>
  <c r="V3357" i="1"/>
  <c r="W3345" i="1"/>
  <c r="V3345" i="1"/>
  <c r="W3333" i="1"/>
  <c r="V3333" i="1"/>
  <c r="W3321" i="1"/>
  <c r="V3321" i="1"/>
  <c r="W3309" i="1"/>
  <c r="V3309" i="1"/>
  <c r="W3297" i="1"/>
  <c r="V3297" i="1"/>
  <c r="W3285" i="1"/>
  <c r="V3285" i="1"/>
  <c r="W3273" i="1"/>
  <c r="V3273" i="1"/>
  <c r="W3261" i="1"/>
  <c r="V3261" i="1"/>
  <c r="W3249" i="1"/>
  <c r="V3249" i="1"/>
  <c r="W3237" i="1"/>
  <c r="V3237" i="1"/>
  <c r="W3225" i="1"/>
  <c r="V3225" i="1"/>
  <c r="W3213" i="1"/>
  <c r="V3213" i="1"/>
  <c r="W3201" i="1"/>
  <c r="V3201" i="1"/>
  <c r="W3189" i="1"/>
  <c r="V3189" i="1"/>
  <c r="W3177" i="1"/>
  <c r="V3177" i="1"/>
  <c r="W3165" i="1"/>
  <c r="V3165" i="1"/>
  <c r="W3153" i="1"/>
  <c r="V3153" i="1"/>
  <c r="W3141" i="1"/>
  <c r="V3141" i="1"/>
  <c r="W3129" i="1"/>
  <c r="V3129" i="1"/>
  <c r="W3117" i="1"/>
  <c r="V3117" i="1"/>
  <c r="W3105" i="1"/>
  <c r="V3105" i="1"/>
  <c r="W3093" i="1"/>
  <c r="V3093" i="1"/>
  <c r="W3081" i="1"/>
  <c r="V3081" i="1"/>
  <c r="W3069" i="1"/>
  <c r="V3069" i="1"/>
  <c r="W3057" i="1"/>
  <c r="V3057" i="1"/>
  <c r="W3045" i="1"/>
  <c r="V3045" i="1"/>
  <c r="W3033" i="1"/>
  <c r="V3033" i="1"/>
  <c r="W3021" i="1"/>
  <c r="V3021" i="1"/>
  <c r="W3009" i="1"/>
  <c r="V3009" i="1"/>
  <c r="W2997" i="1"/>
  <c r="V2997" i="1"/>
  <c r="W2985" i="1"/>
  <c r="V2985" i="1"/>
  <c r="W2973" i="1"/>
  <c r="V2973" i="1"/>
  <c r="W2961" i="1"/>
  <c r="V2961" i="1"/>
  <c r="W2949" i="1"/>
  <c r="V2949" i="1"/>
  <c r="W2937" i="1"/>
  <c r="V2937" i="1"/>
  <c r="W2925" i="1"/>
  <c r="V2925" i="1"/>
  <c r="W2913" i="1"/>
  <c r="V2913" i="1"/>
  <c r="W2901" i="1"/>
  <c r="V2901" i="1"/>
  <c r="W2889" i="1"/>
  <c r="V2889" i="1"/>
  <c r="W2877" i="1"/>
  <c r="V2877" i="1"/>
  <c r="W2865" i="1"/>
  <c r="V2865" i="1"/>
  <c r="W2853" i="1"/>
  <c r="V2853" i="1"/>
  <c r="W2841" i="1"/>
  <c r="V2841" i="1"/>
  <c r="W2829" i="1"/>
  <c r="V2829" i="1"/>
  <c r="W2817" i="1"/>
  <c r="V2817" i="1"/>
  <c r="W2805" i="1"/>
  <c r="V2805" i="1"/>
  <c r="W2793" i="1"/>
  <c r="V2793" i="1"/>
  <c r="W2781" i="1"/>
  <c r="V2781" i="1"/>
  <c r="W2769" i="1"/>
  <c r="V2769" i="1"/>
  <c r="W2757" i="1"/>
  <c r="V2757" i="1"/>
  <c r="W2745" i="1"/>
  <c r="V2745" i="1"/>
  <c r="W2733" i="1"/>
  <c r="V2733" i="1"/>
  <c r="W2721" i="1"/>
  <c r="V2721" i="1"/>
  <c r="W2709" i="1"/>
  <c r="V2709" i="1"/>
  <c r="W2697" i="1"/>
  <c r="V2697" i="1"/>
  <c r="W2685" i="1"/>
  <c r="V2685" i="1"/>
  <c r="W2673" i="1"/>
  <c r="V2673" i="1"/>
  <c r="W2661" i="1"/>
  <c r="V2661" i="1"/>
  <c r="W2649" i="1"/>
  <c r="V2649" i="1"/>
  <c r="W2637" i="1"/>
  <c r="V2637" i="1"/>
  <c r="W2625" i="1"/>
  <c r="V2625" i="1"/>
  <c r="W2613" i="1"/>
  <c r="V2613" i="1"/>
  <c r="W2601" i="1"/>
  <c r="V2601" i="1"/>
  <c r="W2589" i="1"/>
  <c r="V2589" i="1"/>
  <c r="W2577" i="1"/>
  <c r="V2577" i="1"/>
  <c r="W2565" i="1"/>
  <c r="V2565" i="1"/>
  <c r="W2553" i="1"/>
  <c r="V2553" i="1"/>
  <c r="W2541" i="1"/>
  <c r="V2541" i="1"/>
  <c r="W2529" i="1"/>
  <c r="V2529" i="1"/>
  <c r="W2517" i="1"/>
  <c r="V2517" i="1"/>
  <c r="W2505" i="1"/>
  <c r="V2505" i="1"/>
  <c r="W2493" i="1"/>
  <c r="V2493" i="1"/>
  <c r="W2481" i="1"/>
  <c r="V2481" i="1"/>
  <c r="W2469" i="1"/>
  <c r="V2469" i="1"/>
  <c r="W2457" i="1"/>
  <c r="V2457" i="1"/>
  <c r="W2445" i="1"/>
  <c r="V2445" i="1"/>
  <c r="W2433" i="1"/>
  <c r="V2433" i="1"/>
  <c r="W2421" i="1"/>
  <c r="V2421" i="1"/>
  <c r="W2409" i="1"/>
  <c r="V2409" i="1"/>
  <c r="W2397" i="1"/>
  <c r="V2397" i="1"/>
  <c r="W2385" i="1"/>
  <c r="V2385" i="1"/>
  <c r="W2373" i="1"/>
  <c r="V2373" i="1"/>
  <c r="W2361" i="1"/>
  <c r="V2361" i="1"/>
  <c r="W2349" i="1"/>
  <c r="V2349" i="1"/>
  <c r="W2337" i="1"/>
  <c r="V2337" i="1"/>
  <c r="W2325" i="1"/>
  <c r="V2325" i="1"/>
  <c r="W2313" i="1"/>
  <c r="V2313" i="1"/>
  <c r="W2301" i="1"/>
  <c r="V2301" i="1"/>
  <c r="W2289" i="1"/>
  <c r="V2289" i="1"/>
  <c r="W2277" i="1"/>
  <c r="V2277" i="1"/>
  <c r="W2265" i="1"/>
  <c r="V2265" i="1"/>
  <c r="W2253" i="1"/>
  <c r="V2253" i="1"/>
  <c r="W2241" i="1"/>
  <c r="V2241" i="1"/>
  <c r="W2229" i="1"/>
  <c r="V2229" i="1"/>
  <c r="W2217" i="1"/>
  <c r="V2217" i="1"/>
  <c r="W2205" i="1"/>
  <c r="V2205" i="1"/>
  <c r="W2193" i="1"/>
  <c r="V2193" i="1"/>
  <c r="W2181" i="1"/>
  <c r="V2181" i="1"/>
  <c r="W2169" i="1"/>
  <c r="V2169" i="1"/>
  <c r="W2157" i="1"/>
  <c r="V2157" i="1"/>
  <c r="W2145" i="1"/>
  <c r="V2145" i="1"/>
  <c r="W2133" i="1"/>
  <c r="V2133" i="1"/>
  <c r="W2121" i="1"/>
  <c r="V2121" i="1"/>
  <c r="W2109" i="1"/>
  <c r="V2109" i="1"/>
  <c r="W2097" i="1"/>
  <c r="V2097" i="1"/>
  <c r="W2085" i="1"/>
  <c r="V2085" i="1"/>
  <c r="W2073" i="1"/>
  <c r="V2073" i="1"/>
  <c r="W2061" i="1"/>
  <c r="V2061" i="1"/>
  <c r="W2049" i="1"/>
  <c r="V2049" i="1"/>
  <c r="W2037" i="1"/>
  <c r="V2037" i="1"/>
  <c r="W2025" i="1"/>
  <c r="V2025" i="1"/>
  <c r="W2013" i="1"/>
  <c r="V2013" i="1"/>
  <c r="W2001" i="1"/>
  <c r="V2001" i="1"/>
  <c r="W1989" i="1"/>
  <c r="V1989" i="1"/>
  <c r="W1977" i="1"/>
  <c r="V1977" i="1"/>
  <c r="W1965" i="1"/>
  <c r="V1965" i="1"/>
  <c r="W1953" i="1"/>
  <c r="V1953" i="1"/>
  <c r="T3669" i="1"/>
  <c r="U3669" i="1"/>
  <c r="T3657" i="1"/>
  <c r="U3657" i="1"/>
  <c r="T3645" i="1"/>
  <c r="U3645" i="1"/>
  <c r="T3633" i="1"/>
  <c r="U3633" i="1"/>
  <c r="T3621" i="1"/>
  <c r="U3621" i="1"/>
  <c r="T3609" i="1"/>
  <c r="U3609" i="1"/>
  <c r="T3597" i="1"/>
  <c r="U3597" i="1"/>
  <c r="T3585" i="1"/>
  <c r="U3585" i="1"/>
  <c r="T3573" i="1"/>
  <c r="U3573" i="1"/>
  <c r="T3561" i="1"/>
  <c r="U3561" i="1"/>
  <c r="T3549" i="1"/>
  <c r="U3549" i="1"/>
  <c r="T3537" i="1"/>
  <c r="U3537" i="1"/>
  <c r="T3525" i="1"/>
  <c r="U3525" i="1"/>
  <c r="T3513" i="1"/>
  <c r="U3513" i="1"/>
  <c r="T3501" i="1"/>
  <c r="U3501" i="1"/>
  <c r="T3489" i="1"/>
  <c r="U3489" i="1"/>
  <c r="T3477" i="1"/>
  <c r="U3477" i="1"/>
  <c r="T3465" i="1"/>
  <c r="U3465" i="1"/>
  <c r="T3453" i="1"/>
  <c r="U3453" i="1"/>
  <c r="T3441" i="1"/>
  <c r="U3441" i="1"/>
  <c r="T3429" i="1"/>
  <c r="U3429" i="1"/>
  <c r="T3417" i="1"/>
  <c r="U3417" i="1"/>
  <c r="T3405" i="1"/>
  <c r="U3405" i="1"/>
  <c r="T3393" i="1"/>
  <c r="U3393" i="1"/>
  <c r="T3381" i="1"/>
  <c r="U3381" i="1"/>
  <c r="T3369" i="1"/>
  <c r="U3369" i="1"/>
  <c r="T3357" i="1"/>
  <c r="U3357" i="1"/>
  <c r="T3345" i="1"/>
  <c r="U3345" i="1"/>
  <c r="T3333" i="1"/>
  <c r="U3333" i="1"/>
  <c r="T3321" i="1"/>
  <c r="U3321" i="1"/>
  <c r="T3309" i="1"/>
  <c r="U3309" i="1"/>
  <c r="T3297" i="1"/>
  <c r="U3297" i="1"/>
  <c r="T3285" i="1"/>
  <c r="U3285" i="1"/>
  <c r="T3273" i="1"/>
  <c r="U3273" i="1"/>
  <c r="T3261" i="1"/>
  <c r="U3261" i="1"/>
  <c r="T3249" i="1"/>
  <c r="U3249" i="1"/>
  <c r="T3237" i="1"/>
  <c r="U3237" i="1"/>
  <c r="T3225" i="1"/>
  <c r="U3225" i="1"/>
  <c r="T3213" i="1"/>
  <c r="U3213" i="1"/>
  <c r="T3201" i="1"/>
  <c r="U3201" i="1"/>
  <c r="T3189" i="1"/>
  <c r="U3189" i="1"/>
  <c r="T3177" i="1"/>
  <c r="U3177" i="1"/>
  <c r="T3165" i="1"/>
  <c r="U3165" i="1"/>
  <c r="T3153" i="1"/>
  <c r="U3153" i="1"/>
  <c r="T3141" i="1"/>
  <c r="U3141" i="1"/>
  <c r="T3129" i="1"/>
  <c r="U3129" i="1"/>
  <c r="T3117" i="1"/>
  <c r="U3117" i="1"/>
  <c r="T3105" i="1"/>
  <c r="U3105" i="1"/>
  <c r="T3093" i="1"/>
  <c r="U3093" i="1"/>
  <c r="T3081" i="1"/>
  <c r="U3081" i="1"/>
  <c r="T3069" i="1"/>
  <c r="U3069" i="1"/>
  <c r="T3057" i="1"/>
  <c r="U3057" i="1"/>
  <c r="T3045" i="1"/>
  <c r="U3045" i="1"/>
  <c r="T3033" i="1"/>
  <c r="U3033" i="1"/>
  <c r="T3021" i="1"/>
  <c r="U3021" i="1"/>
  <c r="T3009" i="1"/>
  <c r="U3009" i="1"/>
  <c r="T2997" i="1"/>
  <c r="U2997" i="1"/>
  <c r="U2985" i="1"/>
  <c r="T2985" i="1"/>
  <c r="U2973" i="1"/>
  <c r="T2973" i="1"/>
  <c r="T2961" i="1"/>
  <c r="U2961" i="1"/>
  <c r="T2949" i="1"/>
  <c r="U2949" i="1"/>
  <c r="T2937" i="1"/>
  <c r="U2937" i="1"/>
  <c r="T2925" i="1"/>
  <c r="U2925" i="1"/>
  <c r="T2913" i="1"/>
  <c r="U2913" i="1"/>
  <c r="T2901" i="1"/>
  <c r="U2901" i="1"/>
  <c r="T2889" i="1"/>
  <c r="U2889" i="1"/>
  <c r="T2877" i="1"/>
  <c r="U2877" i="1"/>
  <c r="T2865" i="1"/>
  <c r="U2865" i="1"/>
  <c r="T2853" i="1"/>
  <c r="U2853" i="1"/>
  <c r="T2841" i="1"/>
  <c r="U2841" i="1"/>
  <c r="T2829" i="1"/>
  <c r="U2829" i="1"/>
  <c r="T2817" i="1"/>
  <c r="U2817" i="1"/>
  <c r="T2805" i="1"/>
  <c r="U2805" i="1"/>
  <c r="T2793" i="1"/>
  <c r="U2793" i="1"/>
  <c r="T2781" i="1"/>
  <c r="U2781" i="1"/>
  <c r="T2769" i="1"/>
  <c r="U2769" i="1"/>
  <c r="T2757" i="1"/>
  <c r="U2757" i="1"/>
  <c r="T2745" i="1"/>
  <c r="U2745" i="1"/>
  <c r="T2733" i="1"/>
  <c r="U2733" i="1"/>
  <c r="T2721" i="1"/>
  <c r="U2721" i="1"/>
  <c r="T2709" i="1"/>
  <c r="U2709" i="1"/>
  <c r="T2697" i="1"/>
  <c r="U2697" i="1"/>
  <c r="T2685" i="1"/>
  <c r="U2685" i="1"/>
  <c r="T2673" i="1"/>
  <c r="U2673" i="1"/>
  <c r="T2661" i="1"/>
  <c r="U2661" i="1"/>
  <c r="T2649" i="1"/>
  <c r="U2649" i="1"/>
  <c r="T2637" i="1"/>
  <c r="U2637" i="1"/>
  <c r="T2625" i="1"/>
  <c r="U2625" i="1"/>
  <c r="T2613" i="1"/>
  <c r="U2613" i="1"/>
  <c r="T2601" i="1"/>
  <c r="U2601" i="1"/>
  <c r="T2589" i="1"/>
  <c r="U2589" i="1"/>
  <c r="T2577" i="1"/>
  <c r="U2577" i="1"/>
  <c r="T2565" i="1"/>
  <c r="U2565" i="1"/>
  <c r="T2553" i="1"/>
  <c r="U2553" i="1"/>
  <c r="T2541" i="1"/>
  <c r="U2541" i="1"/>
  <c r="T2529" i="1"/>
  <c r="U2529" i="1"/>
  <c r="T2517" i="1"/>
  <c r="U2517" i="1"/>
  <c r="T2505" i="1"/>
  <c r="U2505" i="1"/>
  <c r="T2493" i="1"/>
  <c r="U2493" i="1"/>
  <c r="T2481" i="1"/>
  <c r="U2481" i="1"/>
  <c r="T2469" i="1"/>
  <c r="U2469" i="1"/>
  <c r="T2457" i="1"/>
  <c r="U2457" i="1"/>
  <c r="T2445" i="1"/>
  <c r="U2445" i="1"/>
  <c r="T2433" i="1"/>
  <c r="U2433" i="1"/>
  <c r="T2421" i="1"/>
  <c r="U2421" i="1"/>
  <c r="T2409" i="1"/>
  <c r="U2409" i="1"/>
  <c r="T2397" i="1"/>
  <c r="U2397" i="1"/>
  <c r="T2385" i="1"/>
  <c r="U2385" i="1"/>
  <c r="T2373" i="1"/>
  <c r="U2373" i="1"/>
  <c r="T2361" i="1"/>
  <c r="U2361" i="1"/>
  <c r="T2349" i="1"/>
  <c r="U2349" i="1"/>
  <c r="T2337" i="1"/>
  <c r="U2337" i="1"/>
  <c r="T2325" i="1"/>
  <c r="U2325" i="1"/>
  <c r="T2313" i="1"/>
  <c r="U2313" i="1"/>
  <c r="T2301" i="1"/>
  <c r="U2301" i="1"/>
  <c r="T2289" i="1"/>
  <c r="U2289" i="1"/>
  <c r="T2277" i="1"/>
  <c r="U2277" i="1"/>
  <c r="T2265" i="1"/>
  <c r="U2265" i="1"/>
  <c r="T2253" i="1"/>
  <c r="U2253" i="1"/>
  <c r="T2241" i="1"/>
  <c r="U2241" i="1"/>
  <c r="T2229" i="1"/>
  <c r="U2229" i="1"/>
  <c r="U2217" i="1"/>
  <c r="T2217" i="1"/>
  <c r="T2205" i="1"/>
  <c r="U2205" i="1"/>
  <c r="T2193" i="1"/>
  <c r="U2193" i="1"/>
  <c r="T2181" i="1"/>
  <c r="U2181" i="1"/>
  <c r="T2169" i="1"/>
  <c r="U2169" i="1"/>
  <c r="T2157" i="1"/>
  <c r="U2157" i="1"/>
  <c r="T2145" i="1"/>
  <c r="U2145" i="1"/>
  <c r="T2133" i="1"/>
  <c r="U2133" i="1"/>
  <c r="T2121" i="1"/>
  <c r="U2121" i="1"/>
  <c r="T2109" i="1"/>
  <c r="U2109" i="1"/>
  <c r="T2097" i="1"/>
  <c r="U2097" i="1"/>
  <c r="T2085" i="1"/>
  <c r="U2085" i="1"/>
  <c r="T2073" i="1"/>
  <c r="U2073" i="1"/>
  <c r="T2061" i="1"/>
  <c r="U2061" i="1"/>
  <c r="T2049" i="1"/>
  <c r="U2049" i="1"/>
  <c r="T2037" i="1"/>
  <c r="U2037" i="1"/>
  <c r="T2025" i="1"/>
  <c r="U2025" i="1"/>
  <c r="T2013" i="1"/>
  <c r="U2013" i="1"/>
  <c r="T2001" i="1"/>
  <c r="U2001" i="1"/>
  <c r="T1989" i="1"/>
  <c r="U1989" i="1"/>
  <c r="T1977" i="1"/>
  <c r="U1977" i="1"/>
  <c r="U1965" i="1"/>
  <c r="T1965" i="1"/>
  <c r="U1953" i="1"/>
  <c r="T1953" i="1"/>
  <c r="U1941" i="1"/>
  <c r="T1941" i="1"/>
  <c r="U1929" i="1"/>
  <c r="T1929" i="1"/>
  <c r="U1917" i="1"/>
  <c r="T1917" i="1"/>
  <c r="U1905" i="1"/>
  <c r="T1905" i="1"/>
  <c r="U1893" i="1"/>
  <c r="T1893" i="1"/>
  <c r="U1881" i="1"/>
  <c r="T1881" i="1"/>
  <c r="U1869" i="1"/>
  <c r="T1869" i="1"/>
  <c r="U1857" i="1"/>
  <c r="T1857" i="1"/>
  <c r="U1845" i="1"/>
  <c r="T1845" i="1"/>
  <c r="U1833" i="1"/>
  <c r="T1833" i="1"/>
  <c r="U1821" i="1"/>
  <c r="T1821" i="1"/>
  <c r="T1809" i="1"/>
  <c r="U1809" i="1"/>
  <c r="T1797" i="1"/>
  <c r="U1797" i="1"/>
  <c r="T1785" i="1"/>
  <c r="U1785" i="1"/>
  <c r="T1773" i="1"/>
  <c r="U1773" i="1"/>
  <c r="T1761" i="1"/>
  <c r="U1761" i="1"/>
  <c r="T1749" i="1"/>
  <c r="U1749" i="1"/>
  <c r="T1737" i="1"/>
  <c r="U1737" i="1"/>
  <c r="T1725" i="1"/>
  <c r="U1725" i="1"/>
  <c r="T1713" i="1"/>
  <c r="U1713" i="1"/>
  <c r="T1701" i="1"/>
  <c r="U1701" i="1"/>
  <c r="T1689" i="1"/>
  <c r="U1689" i="1"/>
  <c r="T1677" i="1"/>
  <c r="U1677" i="1"/>
  <c r="T1665" i="1"/>
  <c r="U1665" i="1"/>
  <c r="T1653" i="1"/>
  <c r="U1653" i="1"/>
  <c r="T1641" i="1"/>
  <c r="U1641" i="1"/>
  <c r="T1629" i="1"/>
  <c r="U1629" i="1"/>
  <c r="T1617" i="1"/>
  <c r="U1617" i="1"/>
  <c r="T1605" i="1"/>
  <c r="U1605" i="1"/>
  <c r="T1593" i="1"/>
  <c r="U1593" i="1"/>
  <c r="T1581" i="1"/>
  <c r="U1581" i="1"/>
  <c r="T1569" i="1"/>
  <c r="U1569" i="1"/>
  <c r="T1557" i="1"/>
  <c r="U1557" i="1"/>
  <c r="T1545" i="1"/>
  <c r="U1545" i="1"/>
  <c r="T1533" i="1"/>
  <c r="U1533" i="1"/>
  <c r="T1521" i="1"/>
  <c r="U1521" i="1"/>
  <c r="T1509" i="1"/>
  <c r="U1509" i="1"/>
  <c r="T1497" i="1"/>
  <c r="U1497" i="1"/>
  <c r="T1485" i="1"/>
  <c r="U1485" i="1"/>
  <c r="T1473" i="1"/>
  <c r="U1473" i="1"/>
  <c r="T1461" i="1"/>
  <c r="U1461" i="1"/>
  <c r="T1449" i="1"/>
  <c r="U1449" i="1"/>
  <c r="T1437" i="1"/>
  <c r="U1437" i="1"/>
  <c r="T1425" i="1"/>
  <c r="U1425" i="1"/>
  <c r="T1413" i="1"/>
  <c r="U1413" i="1"/>
  <c r="U1401" i="1"/>
  <c r="T1401" i="1"/>
  <c r="T1389" i="1"/>
  <c r="U1389" i="1"/>
  <c r="T1377" i="1"/>
  <c r="U1377" i="1"/>
  <c r="T1365" i="1"/>
  <c r="U1365" i="1"/>
  <c r="T1353" i="1"/>
  <c r="U1353" i="1"/>
  <c r="T1341" i="1"/>
  <c r="U1341" i="1"/>
  <c r="T1329" i="1"/>
  <c r="U1329" i="1"/>
  <c r="T1317" i="1"/>
  <c r="U1317" i="1"/>
  <c r="T1305" i="1"/>
  <c r="U1305" i="1"/>
  <c r="T1293" i="1"/>
  <c r="U1293" i="1"/>
  <c r="T1281" i="1"/>
  <c r="U1281" i="1"/>
  <c r="T1269" i="1"/>
  <c r="U1269" i="1"/>
  <c r="T1257" i="1"/>
  <c r="U1257" i="1"/>
  <c r="T1245" i="1"/>
  <c r="U1245" i="1"/>
  <c r="T1233" i="1"/>
  <c r="U1233" i="1"/>
  <c r="T1221" i="1"/>
  <c r="U1221" i="1"/>
  <c r="T1209" i="1"/>
  <c r="U1209" i="1"/>
  <c r="T1197" i="1"/>
  <c r="U1197" i="1"/>
  <c r="T1185" i="1"/>
  <c r="U1185" i="1"/>
  <c r="T1173" i="1"/>
  <c r="U1173" i="1"/>
  <c r="T1161" i="1"/>
  <c r="U1161" i="1"/>
  <c r="T1149" i="1"/>
  <c r="U1149" i="1"/>
  <c r="T1137" i="1"/>
  <c r="U1137" i="1"/>
  <c r="T1125" i="1"/>
  <c r="U1125" i="1"/>
  <c r="T1113" i="1"/>
  <c r="U1113" i="1"/>
  <c r="T1101" i="1"/>
  <c r="U1101" i="1"/>
  <c r="T1089" i="1"/>
  <c r="U1089" i="1"/>
  <c r="T1077" i="1"/>
  <c r="U1077" i="1"/>
  <c r="T1065" i="1"/>
  <c r="U1065" i="1"/>
  <c r="T1053" i="1"/>
  <c r="U1053" i="1"/>
  <c r="T1041" i="1"/>
  <c r="U1041" i="1"/>
  <c r="T1029" i="1"/>
  <c r="U1029" i="1"/>
  <c r="T1017" i="1"/>
  <c r="U1017" i="1"/>
  <c r="T1005" i="1"/>
  <c r="U1005" i="1"/>
  <c r="T993" i="1"/>
  <c r="U993" i="1"/>
  <c r="T981" i="1"/>
  <c r="U981" i="1"/>
  <c r="T969" i="1"/>
  <c r="U969" i="1"/>
  <c r="T957" i="1"/>
  <c r="U957" i="1"/>
  <c r="T945" i="1"/>
  <c r="U945" i="1"/>
  <c r="T933" i="1"/>
  <c r="U933" i="1"/>
  <c r="T921" i="1"/>
  <c r="U921" i="1"/>
  <c r="T909" i="1"/>
  <c r="U909" i="1"/>
  <c r="T897" i="1"/>
  <c r="U897" i="1"/>
  <c r="T885" i="1"/>
  <c r="U885" i="1"/>
  <c r="T873" i="1"/>
  <c r="U873" i="1"/>
  <c r="T861" i="1"/>
  <c r="U861" i="1"/>
  <c r="T849" i="1"/>
  <c r="U849" i="1"/>
  <c r="T837" i="1"/>
  <c r="U837" i="1"/>
  <c r="T825" i="1"/>
  <c r="U825" i="1"/>
  <c r="T813" i="1"/>
  <c r="U813" i="1"/>
  <c r="T801" i="1"/>
  <c r="U801" i="1"/>
  <c r="T789" i="1"/>
  <c r="U789" i="1"/>
  <c r="T777" i="1"/>
  <c r="U777" i="1"/>
  <c r="T765" i="1"/>
  <c r="U765" i="1"/>
  <c r="T753" i="1"/>
  <c r="U753" i="1"/>
  <c r="T741" i="1"/>
  <c r="U741" i="1"/>
  <c r="T729" i="1"/>
  <c r="U729" i="1"/>
  <c r="T717" i="1"/>
  <c r="U717" i="1"/>
  <c r="T705" i="1"/>
  <c r="U705" i="1"/>
  <c r="T693" i="1"/>
  <c r="U693" i="1"/>
  <c r="T681" i="1"/>
  <c r="U681" i="1"/>
  <c r="T669" i="1"/>
  <c r="U669" i="1"/>
  <c r="T657" i="1"/>
  <c r="U657" i="1"/>
  <c r="T645" i="1"/>
  <c r="U645" i="1"/>
  <c r="T633" i="1"/>
  <c r="U633" i="1"/>
  <c r="T621" i="1"/>
  <c r="U621" i="1"/>
  <c r="T609" i="1"/>
  <c r="U609" i="1"/>
  <c r="T597" i="1"/>
  <c r="U597" i="1"/>
  <c r="T585" i="1"/>
  <c r="U585" i="1"/>
  <c r="T573" i="1"/>
  <c r="U573" i="1"/>
  <c r="T561" i="1"/>
  <c r="U561" i="1"/>
  <c r="T549" i="1"/>
  <c r="U549" i="1"/>
  <c r="T537" i="1"/>
  <c r="U537" i="1"/>
  <c r="T525" i="1"/>
  <c r="U525" i="1"/>
  <c r="T513" i="1"/>
  <c r="U513" i="1"/>
  <c r="T501" i="1"/>
  <c r="U501" i="1"/>
  <c r="T489" i="1"/>
  <c r="U489" i="1"/>
  <c r="T477" i="1"/>
  <c r="U477" i="1"/>
  <c r="T465" i="1"/>
  <c r="U465" i="1"/>
  <c r="T453" i="1"/>
  <c r="U453" i="1"/>
  <c r="T441" i="1"/>
  <c r="U441" i="1"/>
  <c r="T429" i="1"/>
  <c r="U429" i="1"/>
  <c r="T417" i="1"/>
  <c r="U417" i="1"/>
  <c r="T405" i="1"/>
  <c r="U405" i="1"/>
  <c r="T393" i="1"/>
  <c r="U393" i="1"/>
  <c r="T381" i="1"/>
  <c r="U381" i="1"/>
  <c r="T369" i="1"/>
  <c r="U369" i="1"/>
  <c r="T357" i="1"/>
  <c r="U357" i="1"/>
  <c r="T345" i="1"/>
  <c r="U345" i="1"/>
  <c r="T333" i="1"/>
  <c r="U333" i="1"/>
  <c r="T321" i="1"/>
  <c r="U321" i="1"/>
  <c r="T309" i="1"/>
  <c r="U309" i="1"/>
  <c r="T297" i="1"/>
  <c r="U297" i="1"/>
  <c r="T285" i="1"/>
  <c r="U285" i="1"/>
  <c r="T273" i="1"/>
  <c r="U273" i="1"/>
  <c r="T261" i="1"/>
  <c r="U261" i="1"/>
  <c r="T249" i="1"/>
  <c r="U249" i="1"/>
  <c r="T237" i="1"/>
  <c r="U237" i="1"/>
  <c r="T225" i="1"/>
  <c r="U225" i="1"/>
  <c r="T213" i="1"/>
  <c r="U213" i="1"/>
  <c r="T201" i="1"/>
  <c r="U201" i="1"/>
  <c r="T189" i="1"/>
  <c r="U189" i="1"/>
  <c r="T177" i="1"/>
  <c r="U177" i="1"/>
  <c r="T165" i="1"/>
  <c r="U165" i="1"/>
  <c r="T153" i="1"/>
  <c r="U153" i="1"/>
  <c r="T141" i="1"/>
  <c r="U141" i="1"/>
  <c r="T129" i="1"/>
  <c r="U129" i="1"/>
  <c r="T117" i="1"/>
  <c r="U117" i="1"/>
  <c r="T105" i="1"/>
  <c r="U105" i="1"/>
  <c r="T93" i="1"/>
  <c r="U93" i="1"/>
  <c r="T81" i="1"/>
  <c r="U81" i="1"/>
  <c r="T69" i="1"/>
  <c r="U69" i="1"/>
  <c r="T57" i="1"/>
  <c r="U57" i="1"/>
  <c r="T45" i="1"/>
  <c r="U45" i="1"/>
  <c r="T33" i="1"/>
  <c r="U33" i="1"/>
  <c r="T21" i="1"/>
  <c r="U21" i="1"/>
  <c r="T9" i="1"/>
  <c r="U9" i="1"/>
  <c r="W4112" i="1"/>
  <c r="V4112" i="1"/>
  <c r="W4100" i="1"/>
  <c r="V4100" i="1"/>
  <c r="W4088" i="1"/>
  <c r="V4088" i="1"/>
  <c r="W4076" i="1"/>
  <c r="V4076" i="1"/>
  <c r="W4064" i="1"/>
  <c r="V4064" i="1"/>
  <c r="W4052" i="1"/>
  <c r="V4052" i="1"/>
  <c r="W4040" i="1"/>
  <c r="V4040" i="1"/>
  <c r="W4028" i="1"/>
  <c r="V4028" i="1"/>
  <c r="W4016" i="1"/>
  <c r="V4016" i="1"/>
  <c r="W4004" i="1"/>
  <c r="V4004" i="1"/>
  <c r="W3992" i="1"/>
  <c r="V3992" i="1"/>
  <c r="W3980" i="1"/>
  <c r="V3980" i="1"/>
  <c r="W3968" i="1"/>
  <c r="V3968" i="1"/>
  <c r="W3956" i="1"/>
  <c r="V3956" i="1"/>
  <c r="W3944" i="1"/>
  <c r="V3944" i="1"/>
  <c r="W3932" i="1"/>
  <c r="V3932" i="1"/>
  <c r="W3920" i="1"/>
  <c r="V3920" i="1"/>
  <c r="W3908" i="1"/>
  <c r="V3908" i="1"/>
  <c r="W3896" i="1"/>
  <c r="V3896" i="1"/>
  <c r="W3884" i="1"/>
  <c r="V3884" i="1"/>
  <c r="W3872" i="1"/>
  <c r="V3872" i="1"/>
  <c r="W3860" i="1"/>
  <c r="V3860" i="1"/>
  <c r="W3848" i="1"/>
  <c r="V3848" i="1"/>
  <c r="W3836" i="1"/>
  <c r="V3836" i="1"/>
  <c r="W3824" i="1"/>
  <c r="V3824" i="1"/>
  <c r="W3812" i="1"/>
  <c r="V3812" i="1"/>
  <c r="W3800" i="1"/>
  <c r="V3800" i="1"/>
  <c r="W3788" i="1"/>
  <c r="V3788" i="1"/>
  <c r="W3776" i="1"/>
  <c r="V3776" i="1"/>
  <c r="W3764" i="1"/>
  <c r="V3764" i="1"/>
  <c r="W3752" i="1"/>
  <c r="V3752" i="1"/>
  <c r="W3740" i="1"/>
  <c r="V3740" i="1"/>
  <c r="W3728" i="1"/>
  <c r="V3728" i="1"/>
  <c r="W3716" i="1"/>
  <c r="V3716" i="1"/>
  <c r="W3704" i="1"/>
  <c r="V3704" i="1"/>
  <c r="W3692" i="1"/>
  <c r="V3692" i="1"/>
  <c r="W3680" i="1"/>
  <c r="V3680" i="1"/>
  <c r="W3668" i="1"/>
  <c r="V3668" i="1"/>
  <c r="W3656" i="1"/>
  <c r="V3656" i="1"/>
  <c r="W3644" i="1"/>
  <c r="V3644" i="1"/>
  <c r="W3632" i="1"/>
  <c r="V3632" i="1"/>
  <c r="W3620" i="1"/>
  <c r="V3620" i="1"/>
  <c r="W3608" i="1"/>
  <c r="V3608" i="1"/>
  <c r="W3596" i="1"/>
  <c r="V3596" i="1"/>
  <c r="W3584" i="1"/>
  <c r="V3584" i="1"/>
  <c r="W3572" i="1"/>
  <c r="V3572" i="1"/>
  <c r="W3560" i="1"/>
  <c r="V3560" i="1"/>
  <c r="W3548" i="1"/>
  <c r="V3548" i="1"/>
  <c r="W3536" i="1"/>
  <c r="V3536" i="1"/>
  <c r="W3524" i="1"/>
  <c r="V3524" i="1"/>
  <c r="W3512" i="1"/>
  <c r="V3512" i="1"/>
  <c r="W3500" i="1"/>
  <c r="V3500" i="1"/>
  <c r="W3488" i="1"/>
  <c r="V3488" i="1"/>
  <c r="W3476" i="1"/>
  <c r="V3476" i="1"/>
  <c r="W3464" i="1"/>
  <c r="V3464" i="1"/>
  <c r="W3452" i="1"/>
  <c r="V3452" i="1"/>
  <c r="W3440" i="1"/>
  <c r="V3440" i="1"/>
  <c r="W3428" i="1"/>
  <c r="V3428" i="1"/>
  <c r="W3416" i="1"/>
  <c r="V3416" i="1"/>
  <c r="W3404" i="1"/>
  <c r="V3404" i="1"/>
  <c r="W3392" i="1"/>
  <c r="V3392" i="1"/>
  <c r="W3380" i="1"/>
  <c r="V3380" i="1"/>
  <c r="W3368" i="1"/>
  <c r="V3368" i="1"/>
  <c r="W3356" i="1"/>
  <c r="V3356" i="1"/>
  <c r="W3344" i="1"/>
  <c r="V3344" i="1"/>
  <c r="W3332" i="1"/>
  <c r="V3332" i="1"/>
  <c r="W3320" i="1"/>
  <c r="V3320" i="1"/>
  <c r="W3308" i="1"/>
  <c r="V3308" i="1"/>
  <c r="W3296" i="1"/>
  <c r="V3296" i="1"/>
  <c r="W3284" i="1"/>
  <c r="V3284" i="1"/>
  <c r="W3272" i="1"/>
  <c r="V3272" i="1"/>
  <c r="W3260" i="1"/>
  <c r="V3260" i="1"/>
  <c r="W3248" i="1"/>
  <c r="V3248" i="1"/>
  <c r="W3236" i="1"/>
  <c r="V3236" i="1"/>
  <c r="W3224" i="1"/>
  <c r="V3224" i="1"/>
  <c r="W3212" i="1"/>
  <c r="V3212" i="1"/>
  <c r="W3200" i="1"/>
  <c r="V3200" i="1"/>
  <c r="W3188" i="1"/>
  <c r="V3188" i="1"/>
  <c r="W3176" i="1"/>
  <c r="V3176" i="1"/>
  <c r="W3164" i="1"/>
  <c r="V3164" i="1"/>
  <c r="W3152" i="1"/>
  <c r="V3152" i="1"/>
  <c r="W3140" i="1"/>
  <c r="V3140" i="1"/>
  <c r="W3128" i="1"/>
  <c r="V3128" i="1"/>
  <c r="W3116" i="1"/>
  <c r="V3116" i="1"/>
  <c r="W3104" i="1"/>
  <c r="V3104" i="1"/>
  <c r="W3092" i="1"/>
  <c r="V3092" i="1"/>
  <c r="W3080" i="1"/>
  <c r="V3080" i="1"/>
  <c r="W3068" i="1"/>
  <c r="V3068" i="1"/>
  <c r="W3056" i="1"/>
  <c r="V3056" i="1"/>
  <c r="W3044" i="1"/>
  <c r="V3044" i="1"/>
  <c r="W3032" i="1"/>
  <c r="V3032" i="1"/>
  <c r="W3020" i="1"/>
  <c r="V3020" i="1"/>
  <c r="W3008" i="1"/>
  <c r="V3008" i="1"/>
  <c r="W2996" i="1"/>
  <c r="V2996" i="1"/>
  <c r="W2984" i="1"/>
  <c r="V2984" i="1"/>
  <c r="W2972" i="1"/>
  <c r="V2972" i="1"/>
  <c r="W2960" i="1"/>
  <c r="V2960" i="1"/>
  <c r="W2948" i="1"/>
  <c r="V2948" i="1"/>
  <c r="W2936" i="1"/>
  <c r="V2936" i="1"/>
  <c r="W2924" i="1"/>
  <c r="V2924" i="1"/>
  <c r="W2912" i="1"/>
  <c r="V2912" i="1"/>
  <c r="W2900" i="1"/>
  <c r="V2900" i="1"/>
  <c r="W2888" i="1"/>
  <c r="V2888" i="1"/>
  <c r="W2876" i="1"/>
  <c r="V2876" i="1"/>
  <c r="W2864" i="1"/>
  <c r="V2864" i="1"/>
  <c r="W2852" i="1"/>
  <c r="V2852" i="1"/>
  <c r="W2840" i="1"/>
  <c r="V2840" i="1"/>
  <c r="W2828" i="1"/>
  <c r="V2828" i="1"/>
  <c r="W2816" i="1"/>
  <c r="V2816" i="1"/>
  <c r="W2804" i="1"/>
  <c r="V2804" i="1"/>
  <c r="W2792" i="1"/>
  <c r="V2792" i="1"/>
  <c r="W2780" i="1"/>
  <c r="V2780" i="1"/>
  <c r="W2768" i="1"/>
  <c r="V2768" i="1"/>
  <c r="W2756" i="1"/>
  <c r="V2756" i="1"/>
  <c r="W2744" i="1"/>
  <c r="V2744" i="1"/>
  <c r="W2732" i="1"/>
  <c r="V2732" i="1"/>
  <c r="W2720" i="1"/>
  <c r="V2720" i="1"/>
  <c r="W2708" i="1"/>
  <c r="V2708" i="1"/>
  <c r="W2696" i="1"/>
  <c r="V2696" i="1"/>
  <c r="W2684" i="1"/>
  <c r="V2684" i="1"/>
  <c r="W2672" i="1"/>
  <c r="V2672" i="1"/>
  <c r="W2660" i="1"/>
  <c r="V2660" i="1"/>
  <c r="W2648" i="1"/>
  <c r="V2648" i="1"/>
  <c r="W2636" i="1"/>
  <c r="V2636" i="1"/>
  <c r="W2624" i="1"/>
  <c r="V2624" i="1"/>
  <c r="W2612" i="1"/>
  <c r="V2612" i="1"/>
  <c r="W2600" i="1"/>
  <c r="V2600" i="1"/>
  <c r="W2588" i="1"/>
  <c r="V2588" i="1"/>
  <c r="W2576" i="1"/>
  <c r="V2576" i="1"/>
  <c r="W2564" i="1"/>
  <c r="V2564" i="1"/>
  <c r="W2552" i="1"/>
  <c r="V2552" i="1"/>
  <c r="W2540" i="1"/>
  <c r="V2540" i="1"/>
  <c r="W2528" i="1"/>
  <c r="V2528" i="1"/>
  <c r="W2516" i="1"/>
  <c r="V2516" i="1"/>
  <c r="W2504" i="1"/>
  <c r="V2504" i="1"/>
  <c r="W2492" i="1"/>
  <c r="V2492" i="1"/>
  <c r="W2480" i="1"/>
  <c r="V2480" i="1"/>
  <c r="W2468" i="1"/>
  <c r="V2468" i="1"/>
  <c r="W2456" i="1"/>
  <c r="V2456" i="1"/>
  <c r="W2444" i="1"/>
  <c r="V2444" i="1"/>
  <c r="W2432" i="1"/>
  <c r="V2432" i="1"/>
  <c r="W2420" i="1"/>
  <c r="V2420" i="1"/>
  <c r="W2408" i="1"/>
  <c r="V2408" i="1"/>
  <c r="W2396" i="1"/>
  <c r="V2396" i="1"/>
  <c r="W2384" i="1"/>
  <c r="V2384" i="1"/>
  <c r="W2372" i="1"/>
  <c r="V2372" i="1"/>
  <c r="W2360" i="1"/>
  <c r="V2360" i="1"/>
  <c r="W2348" i="1"/>
  <c r="V2348" i="1"/>
  <c r="W2336" i="1"/>
  <c r="V2336" i="1"/>
  <c r="W2324" i="1"/>
  <c r="V2324" i="1"/>
  <c r="W2312" i="1"/>
  <c r="V2312" i="1"/>
  <c r="W2300" i="1"/>
  <c r="V2300" i="1"/>
  <c r="W2288" i="1"/>
  <c r="V2288" i="1"/>
  <c r="W2276" i="1"/>
  <c r="V2276" i="1"/>
  <c r="W2264" i="1"/>
  <c r="V2264" i="1"/>
  <c r="W2252" i="1"/>
  <c r="V2252" i="1"/>
  <c r="W2240" i="1"/>
  <c r="V2240" i="1"/>
  <c r="W2228" i="1"/>
  <c r="V2228" i="1"/>
  <c r="W2216" i="1"/>
  <c r="V2216" i="1"/>
  <c r="W2204" i="1"/>
  <c r="V2204" i="1"/>
  <c r="W2192" i="1"/>
  <c r="V2192" i="1"/>
  <c r="W2180" i="1"/>
  <c r="V2180" i="1"/>
  <c r="W2168" i="1"/>
  <c r="V2168" i="1"/>
  <c r="W2156" i="1"/>
  <c r="V2156" i="1"/>
  <c r="W2144" i="1"/>
  <c r="V2144" i="1"/>
  <c r="W2132" i="1"/>
  <c r="V2132" i="1"/>
  <c r="W2120" i="1"/>
  <c r="V2120" i="1"/>
  <c r="W2108" i="1"/>
  <c r="V2108" i="1"/>
  <c r="W2096" i="1"/>
  <c r="V2096" i="1"/>
  <c r="W2084" i="1"/>
  <c r="V2084" i="1"/>
  <c r="W2072" i="1"/>
  <c r="V2072" i="1"/>
  <c r="W2060" i="1"/>
  <c r="V2060" i="1"/>
  <c r="W2048" i="1"/>
  <c r="V2048" i="1"/>
  <c r="W2036" i="1"/>
  <c r="V2036" i="1"/>
  <c r="W2024" i="1"/>
  <c r="V2024" i="1"/>
  <c r="W2012" i="1"/>
  <c r="V2012" i="1"/>
  <c r="W2000" i="1"/>
  <c r="V2000" i="1"/>
  <c r="W1988" i="1"/>
  <c r="V1988" i="1"/>
  <c r="W1976" i="1"/>
  <c r="V1976" i="1"/>
  <c r="W1964" i="1"/>
  <c r="V1964" i="1"/>
  <c r="W1952" i="1"/>
  <c r="V1952" i="1"/>
  <c r="W1940" i="1"/>
  <c r="V1940" i="1"/>
  <c r="W1928" i="1"/>
  <c r="V1928" i="1"/>
  <c r="W1916" i="1"/>
  <c r="V1916" i="1"/>
  <c r="W1904" i="1"/>
  <c r="V1904" i="1"/>
  <c r="W1892" i="1"/>
  <c r="V1892" i="1"/>
  <c r="W1880" i="1"/>
  <c r="V1880" i="1"/>
  <c r="W1868" i="1"/>
  <c r="V1868" i="1"/>
  <c r="W1856" i="1"/>
  <c r="V1856" i="1"/>
  <c r="W1844" i="1"/>
  <c r="V1844" i="1"/>
  <c r="T3728" i="1"/>
  <c r="U3728" i="1"/>
  <c r="T3716" i="1"/>
  <c r="U3716" i="1"/>
  <c r="T3704" i="1"/>
  <c r="U3704" i="1"/>
  <c r="T3692" i="1"/>
  <c r="U3692" i="1"/>
  <c r="T3680" i="1"/>
  <c r="U3680" i="1"/>
  <c r="T3668" i="1"/>
  <c r="U3668" i="1"/>
  <c r="T3656" i="1"/>
  <c r="U3656" i="1"/>
  <c r="T3644" i="1"/>
  <c r="U3644" i="1"/>
  <c r="T3632" i="1"/>
  <c r="U3632" i="1"/>
  <c r="T3620" i="1"/>
  <c r="U3620" i="1"/>
  <c r="T3608" i="1"/>
  <c r="U3608" i="1"/>
  <c r="T3596" i="1"/>
  <c r="U3596" i="1"/>
  <c r="T3584" i="1"/>
  <c r="U3584" i="1"/>
  <c r="T3572" i="1"/>
  <c r="U3572" i="1"/>
  <c r="T3560" i="1"/>
  <c r="U3560" i="1"/>
  <c r="T3548" i="1"/>
  <c r="U3548" i="1"/>
  <c r="T3536" i="1"/>
  <c r="U3536" i="1"/>
  <c r="T3524" i="1"/>
  <c r="U3524" i="1"/>
  <c r="T3512" i="1"/>
  <c r="U3512" i="1"/>
  <c r="T3500" i="1"/>
  <c r="U3500" i="1"/>
  <c r="T3488" i="1"/>
  <c r="U3488" i="1"/>
  <c r="T3476" i="1"/>
  <c r="U3476" i="1"/>
  <c r="T3464" i="1"/>
  <c r="U3464" i="1"/>
  <c r="T3452" i="1"/>
  <c r="U3452" i="1"/>
  <c r="T3440" i="1"/>
  <c r="U3440" i="1"/>
  <c r="U3428" i="1"/>
  <c r="T3428" i="1"/>
  <c r="T3416" i="1"/>
  <c r="U3416" i="1"/>
  <c r="T3404" i="1"/>
  <c r="U3404" i="1"/>
  <c r="U3392" i="1"/>
  <c r="T3392" i="1"/>
  <c r="T3380" i="1"/>
  <c r="U3380" i="1"/>
  <c r="T3368" i="1"/>
  <c r="U3368" i="1"/>
  <c r="U3356" i="1"/>
  <c r="T3356" i="1"/>
  <c r="T3344" i="1"/>
  <c r="U3344" i="1"/>
  <c r="T3332" i="1"/>
  <c r="U3332" i="1"/>
  <c r="U3320" i="1"/>
  <c r="T3320" i="1"/>
  <c r="T3308" i="1"/>
  <c r="U3308" i="1"/>
  <c r="T3296" i="1"/>
  <c r="U3296" i="1"/>
  <c r="U3284" i="1"/>
  <c r="T3284" i="1"/>
  <c r="T3272" i="1"/>
  <c r="U3272" i="1"/>
  <c r="T3260" i="1"/>
  <c r="U3260" i="1"/>
  <c r="U3248" i="1"/>
  <c r="T3248" i="1"/>
  <c r="T3236" i="1"/>
  <c r="U3236" i="1"/>
  <c r="T3224" i="1"/>
  <c r="U3224" i="1"/>
  <c r="U3212" i="1"/>
  <c r="T3212" i="1"/>
  <c r="T3200" i="1"/>
  <c r="U3200" i="1"/>
  <c r="T3188" i="1"/>
  <c r="U3188" i="1"/>
  <c r="U3176" i="1"/>
  <c r="T3176" i="1"/>
  <c r="T3164" i="1"/>
  <c r="U3164" i="1"/>
  <c r="T3152" i="1"/>
  <c r="U3152" i="1"/>
  <c r="U3140" i="1"/>
  <c r="T3140" i="1"/>
  <c r="T3128" i="1"/>
  <c r="U3128" i="1"/>
  <c r="T3116" i="1"/>
  <c r="U3116" i="1"/>
  <c r="U3104" i="1"/>
  <c r="T3104" i="1"/>
  <c r="T3092" i="1"/>
  <c r="U3092" i="1"/>
  <c r="T3080" i="1"/>
  <c r="U3080" i="1"/>
  <c r="U3068" i="1"/>
  <c r="T3068" i="1"/>
  <c r="T3056" i="1"/>
  <c r="U3056" i="1"/>
  <c r="T3044" i="1"/>
  <c r="U3044" i="1"/>
  <c r="T3032" i="1"/>
  <c r="U3032" i="1"/>
  <c r="T3020" i="1"/>
  <c r="U3020" i="1"/>
  <c r="T3008" i="1"/>
  <c r="U3008" i="1"/>
  <c r="T2996" i="1"/>
  <c r="U2996" i="1"/>
  <c r="T2984" i="1"/>
  <c r="U2984" i="1"/>
  <c r="T2972" i="1"/>
  <c r="U2972" i="1"/>
  <c r="T2960" i="1"/>
  <c r="U2960" i="1"/>
  <c r="T2948" i="1"/>
  <c r="U2948" i="1"/>
  <c r="T2936" i="1"/>
  <c r="U2936" i="1"/>
  <c r="T2924" i="1"/>
  <c r="U2924" i="1"/>
  <c r="T2912" i="1"/>
  <c r="U2912" i="1"/>
  <c r="T2900" i="1"/>
  <c r="U2900" i="1"/>
  <c r="T2888" i="1"/>
  <c r="U2888" i="1"/>
  <c r="T2876" i="1"/>
  <c r="U2876" i="1"/>
  <c r="T2864" i="1"/>
  <c r="U2864" i="1"/>
  <c r="T2852" i="1"/>
  <c r="U2852" i="1"/>
  <c r="T2840" i="1"/>
  <c r="U2840" i="1"/>
  <c r="T2828" i="1"/>
  <c r="U2828" i="1"/>
  <c r="T2816" i="1"/>
  <c r="U2816" i="1"/>
  <c r="T2804" i="1"/>
  <c r="U2804" i="1"/>
  <c r="T2792" i="1"/>
  <c r="U2792" i="1"/>
  <c r="T2780" i="1"/>
  <c r="U2780" i="1"/>
  <c r="T2768" i="1"/>
  <c r="U2768" i="1"/>
  <c r="T2756" i="1"/>
  <c r="U2756" i="1"/>
  <c r="T2744" i="1"/>
  <c r="U2744" i="1"/>
  <c r="T2732" i="1"/>
  <c r="U2732" i="1"/>
  <c r="T2720" i="1"/>
  <c r="U2720" i="1"/>
  <c r="T2708" i="1"/>
  <c r="U2708" i="1"/>
  <c r="T2696" i="1"/>
  <c r="U2696" i="1"/>
  <c r="T2684" i="1"/>
  <c r="U2684" i="1"/>
  <c r="T2672" i="1"/>
  <c r="U2672" i="1"/>
  <c r="T2660" i="1"/>
  <c r="U2660" i="1"/>
  <c r="T2648" i="1"/>
  <c r="U2648" i="1"/>
  <c r="T2636" i="1"/>
  <c r="U2636" i="1"/>
  <c r="T2624" i="1"/>
  <c r="U2624" i="1"/>
  <c r="T2612" i="1"/>
  <c r="U2612" i="1"/>
  <c r="T2600" i="1"/>
  <c r="U2600" i="1"/>
  <c r="T2588" i="1"/>
  <c r="U2588" i="1"/>
  <c r="T2576" i="1"/>
  <c r="U2576" i="1"/>
  <c r="T2564" i="1"/>
  <c r="U2564" i="1"/>
  <c r="T2552" i="1"/>
  <c r="U2552" i="1"/>
  <c r="T2540" i="1"/>
  <c r="U2540" i="1"/>
  <c r="T2528" i="1"/>
  <c r="U2528" i="1"/>
  <c r="T2516" i="1"/>
  <c r="U2516" i="1"/>
  <c r="T2504" i="1"/>
  <c r="U2504" i="1"/>
  <c r="T2492" i="1"/>
  <c r="U2492" i="1"/>
  <c r="T2480" i="1"/>
  <c r="U2480" i="1"/>
  <c r="T2468" i="1"/>
  <c r="U2468" i="1"/>
  <c r="T2456" i="1"/>
  <c r="U2456" i="1"/>
  <c r="T2444" i="1"/>
  <c r="U2444" i="1"/>
  <c r="T2432" i="1"/>
  <c r="U2432" i="1"/>
  <c r="T2420" i="1"/>
  <c r="U2420" i="1"/>
  <c r="T2408" i="1"/>
  <c r="U2408" i="1"/>
  <c r="T2396" i="1"/>
  <c r="U2396" i="1"/>
  <c r="T2384" i="1"/>
  <c r="U2384" i="1"/>
  <c r="T2372" i="1"/>
  <c r="U2372" i="1"/>
  <c r="T2360" i="1"/>
  <c r="U2360" i="1"/>
  <c r="T2348" i="1"/>
  <c r="U2348" i="1"/>
  <c r="T2336" i="1"/>
  <c r="U2336" i="1"/>
  <c r="T2324" i="1"/>
  <c r="U2324" i="1"/>
  <c r="T2312" i="1"/>
  <c r="U2312" i="1"/>
  <c r="T2300" i="1"/>
  <c r="U2300" i="1"/>
  <c r="T2288" i="1"/>
  <c r="U2288" i="1"/>
  <c r="T2276" i="1"/>
  <c r="U2276" i="1"/>
  <c r="T2264" i="1"/>
  <c r="U2264" i="1"/>
  <c r="U2252" i="1"/>
  <c r="T2252" i="1"/>
  <c r="T2240" i="1"/>
  <c r="U2240" i="1"/>
  <c r="T2228" i="1"/>
  <c r="U2228" i="1"/>
  <c r="U2216" i="1"/>
  <c r="T2216" i="1"/>
  <c r="T2204" i="1"/>
  <c r="U2204" i="1"/>
  <c r="T2192" i="1"/>
  <c r="U2192" i="1"/>
  <c r="T2180" i="1"/>
  <c r="U2180" i="1"/>
  <c r="T2168" i="1"/>
  <c r="U2168" i="1"/>
  <c r="T2156" i="1"/>
  <c r="U2156" i="1"/>
  <c r="T2144" i="1"/>
  <c r="U2144" i="1"/>
  <c r="T2132" i="1"/>
  <c r="U2132" i="1"/>
  <c r="T2120" i="1"/>
  <c r="U2120" i="1"/>
  <c r="T2108" i="1"/>
  <c r="U2108" i="1"/>
  <c r="T2096" i="1"/>
  <c r="U2096" i="1"/>
  <c r="T2084" i="1"/>
  <c r="U2084" i="1"/>
  <c r="T2072" i="1"/>
  <c r="U2072" i="1"/>
  <c r="T2060" i="1"/>
  <c r="U2060" i="1"/>
  <c r="T2048" i="1"/>
  <c r="U2048" i="1"/>
  <c r="T2036" i="1"/>
  <c r="U2036" i="1"/>
  <c r="T2024" i="1"/>
  <c r="U2024" i="1"/>
  <c r="T2012" i="1"/>
  <c r="U2012" i="1"/>
  <c r="T2000" i="1"/>
  <c r="U2000" i="1"/>
  <c r="T1988" i="1"/>
  <c r="U1988" i="1"/>
  <c r="T1976" i="1"/>
  <c r="U1976" i="1"/>
  <c r="T1964" i="1"/>
  <c r="U1964" i="1"/>
  <c r="T1952" i="1"/>
  <c r="U1952" i="1"/>
  <c r="T1940" i="1"/>
  <c r="U1940" i="1"/>
  <c r="T1928" i="1"/>
  <c r="U1928" i="1"/>
  <c r="T1916" i="1"/>
  <c r="U1916" i="1"/>
  <c r="T1904" i="1"/>
  <c r="U1904" i="1"/>
  <c r="T1892" i="1"/>
  <c r="U1892" i="1"/>
  <c r="T1880" i="1"/>
  <c r="U1880" i="1"/>
  <c r="T1868" i="1"/>
  <c r="U1868" i="1"/>
  <c r="T1856" i="1"/>
  <c r="U1856" i="1"/>
  <c r="T1844" i="1"/>
  <c r="U1844" i="1"/>
  <c r="T1832" i="1"/>
  <c r="U1832" i="1"/>
  <c r="T1820" i="1"/>
  <c r="U1820" i="1"/>
  <c r="T1808" i="1"/>
  <c r="U1808" i="1"/>
  <c r="T1796" i="1"/>
  <c r="U1796" i="1"/>
  <c r="T1784" i="1"/>
  <c r="U1784" i="1"/>
  <c r="T1772" i="1"/>
  <c r="U1772" i="1"/>
  <c r="T1760" i="1"/>
  <c r="U1760" i="1"/>
  <c r="T1748" i="1"/>
  <c r="U1748" i="1"/>
  <c r="T1736" i="1"/>
  <c r="U1736" i="1"/>
  <c r="T1724" i="1"/>
  <c r="U1724" i="1"/>
  <c r="T1712" i="1"/>
  <c r="U1712" i="1"/>
  <c r="T1700" i="1"/>
  <c r="U1700" i="1"/>
  <c r="T1688" i="1"/>
  <c r="U1688" i="1"/>
  <c r="T1676" i="1"/>
  <c r="U1676" i="1"/>
  <c r="T1664" i="1"/>
  <c r="U1664" i="1"/>
  <c r="T1652" i="1"/>
  <c r="U1652" i="1"/>
  <c r="T1640" i="1"/>
  <c r="U1640" i="1"/>
  <c r="T1628" i="1"/>
  <c r="U1628" i="1"/>
  <c r="T1616" i="1"/>
  <c r="U1616" i="1"/>
  <c r="T1604" i="1"/>
  <c r="U1604" i="1"/>
  <c r="T1592" i="1"/>
  <c r="U1592" i="1"/>
  <c r="T1580" i="1"/>
  <c r="U1580" i="1"/>
  <c r="T1568" i="1"/>
  <c r="U1568" i="1"/>
  <c r="T1556" i="1"/>
  <c r="U1556" i="1"/>
  <c r="T1544" i="1"/>
  <c r="U1544" i="1"/>
  <c r="T1532" i="1"/>
  <c r="U1532" i="1"/>
  <c r="T1520" i="1"/>
  <c r="U1520" i="1"/>
  <c r="T1508" i="1"/>
  <c r="U1508" i="1"/>
  <c r="T1496" i="1"/>
  <c r="U1496" i="1"/>
  <c r="T1484" i="1"/>
  <c r="U1484" i="1"/>
  <c r="T1472" i="1"/>
  <c r="U1472" i="1"/>
  <c r="T1460" i="1"/>
  <c r="U1460" i="1"/>
  <c r="T1448" i="1"/>
  <c r="U1448" i="1"/>
  <c r="T1436" i="1"/>
  <c r="U1436" i="1"/>
  <c r="T1424" i="1"/>
  <c r="U1424" i="1"/>
  <c r="T1412" i="1"/>
  <c r="U1412" i="1"/>
  <c r="T1400" i="1"/>
  <c r="U1400" i="1"/>
  <c r="T1388" i="1"/>
  <c r="U1388" i="1"/>
  <c r="T1376" i="1"/>
  <c r="U1376" i="1"/>
  <c r="T1364" i="1"/>
  <c r="U1364" i="1"/>
  <c r="T1352" i="1"/>
  <c r="U1352" i="1"/>
  <c r="T1340" i="1"/>
  <c r="U1340" i="1"/>
  <c r="T1328" i="1"/>
  <c r="U1328" i="1"/>
  <c r="T1316" i="1"/>
  <c r="U1316" i="1"/>
  <c r="T1304" i="1"/>
  <c r="U1304" i="1"/>
  <c r="T1292" i="1"/>
  <c r="U1292" i="1"/>
  <c r="T1280" i="1"/>
  <c r="U1280" i="1"/>
  <c r="T1268" i="1"/>
  <c r="U1268" i="1"/>
  <c r="T1256" i="1"/>
  <c r="U1256" i="1"/>
  <c r="T1244" i="1"/>
  <c r="U1244" i="1"/>
  <c r="T1232" i="1"/>
  <c r="U1232" i="1"/>
  <c r="T1220" i="1"/>
  <c r="U1220" i="1"/>
  <c r="T1208" i="1"/>
  <c r="U1208" i="1"/>
  <c r="T1196" i="1"/>
  <c r="U1196" i="1"/>
  <c r="T1184" i="1"/>
  <c r="U1184" i="1"/>
  <c r="T1172" i="1"/>
  <c r="U1172" i="1"/>
  <c r="T1160" i="1"/>
  <c r="U1160" i="1"/>
  <c r="T1148" i="1"/>
  <c r="U1148" i="1"/>
  <c r="T1136" i="1"/>
  <c r="U1136" i="1"/>
  <c r="T1124" i="1"/>
  <c r="U1124" i="1"/>
  <c r="T1112" i="1"/>
  <c r="U1112" i="1"/>
  <c r="T1100" i="1"/>
  <c r="U1100" i="1"/>
  <c r="T1088" i="1"/>
  <c r="U1088" i="1"/>
  <c r="T1076" i="1"/>
  <c r="U1076" i="1"/>
  <c r="T1064" i="1"/>
  <c r="U1064" i="1"/>
  <c r="T1052" i="1"/>
  <c r="U1052" i="1"/>
  <c r="T1040" i="1"/>
  <c r="U1040" i="1"/>
  <c r="T1028" i="1"/>
  <c r="U1028" i="1"/>
  <c r="T1016" i="1"/>
  <c r="U1016" i="1"/>
  <c r="T1004" i="1"/>
  <c r="U1004" i="1"/>
  <c r="T992" i="1"/>
  <c r="U992" i="1"/>
  <c r="T980" i="1"/>
  <c r="U980" i="1"/>
  <c r="T968" i="1"/>
  <c r="U968" i="1"/>
  <c r="T956" i="1"/>
  <c r="U956" i="1"/>
  <c r="U944" i="1"/>
  <c r="T944" i="1"/>
  <c r="U932" i="1"/>
  <c r="T932" i="1"/>
  <c r="T920" i="1"/>
  <c r="U920" i="1"/>
  <c r="T908" i="1"/>
  <c r="U908" i="1"/>
  <c r="T896" i="1"/>
  <c r="U896" i="1"/>
  <c r="T884" i="1"/>
  <c r="U884" i="1"/>
  <c r="T872" i="1"/>
  <c r="U872" i="1"/>
  <c r="T860" i="1"/>
  <c r="U860" i="1"/>
  <c r="T848" i="1"/>
  <c r="U848" i="1"/>
  <c r="U836" i="1"/>
  <c r="T836" i="1"/>
  <c r="U824" i="1"/>
  <c r="T824" i="1"/>
  <c r="T812" i="1"/>
  <c r="U812" i="1"/>
  <c r="T800" i="1"/>
  <c r="U800" i="1"/>
  <c r="T788" i="1"/>
  <c r="U788" i="1"/>
  <c r="T776" i="1"/>
  <c r="U776" i="1"/>
  <c r="T764" i="1"/>
  <c r="U764" i="1"/>
  <c r="T752" i="1"/>
  <c r="U752" i="1"/>
  <c r="T740" i="1"/>
  <c r="U740" i="1"/>
  <c r="U728" i="1"/>
  <c r="T728" i="1"/>
  <c r="U716" i="1"/>
  <c r="T716" i="1"/>
  <c r="T704" i="1"/>
  <c r="U704" i="1"/>
  <c r="T692" i="1"/>
  <c r="U692" i="1"/>
  <c r="T680" i="1"/>
  <c r="U680" i="1"/>
  <c r="T668" i="1"/>
  <c r="U668" i="1"/>
  <c r="T656" i="1"/>
  <c r="U656" i="1"/>
  <c r="T644" i="1"/>
  <c r="U644" i="1"/>
  <c r="T632" i="1"/>
  <c r="U632" i="1"/>
  <c r="T620" i="1"/>
  <c r="U620" i="1"/>
  <c r="T608" i="1"/>
  <c r="U608" i="1"/>
  <c r="T596" i="1"/>
  <c r="U596" i="1"/>
  <c r="T584" i="1"/>
  <c r="U584" i="1"/>
  <c r="T572" i="1"/>
  <c r="U572" i="1"/>
  <c r="T560" i="1"/>
  <c r="U560" i="1"/>
  <c r="T548" i="1"/>
  <c r="U548" i="1"/>
  <c r="T536" i="1"/>
  <c r="U536" i="1"/>
  <c r="T524" i="1"/>
  <c r="U524" i="1"/>
  <c r="T512" i="1"/>
  <c r="U512" i="1"/>
  <c r="T500" i="1"/>
  <c r="U500" i="1"/>
  <c r="T488" i="1"/>
  <c r="U488" i="1"/>
  <c r="T476" i="1"/>
  <c r="U476" i="1"/>
  <c r="T464" i="1"/>
  <c r="U464" i="1"/>
  <c r="T452" i="1"/>
  <c r="U452" i="1"/>
  <c r="T440" i="1"/>
  <c r="U440" i="1"/>
  <c r="T428" i="1"/>
  <c r="U428" i="1"/>
  <c r="T416" i="1"/>
  <c r="U416" i="1"/>
  <c r="T404" i="1"/>
  <c r="U404" i="1"/>
  <c r="T392" i="1"/>
  <c r="U392" i="1"/>
  <c r="T380" i="1"/>
  <c r="U380" i="1"/>
  <c r="T368" i="1"/>
  <c r="U368" i="1"/>
  <c r="T356" i="1"/>
  <c r="U356" i="1"/>
  <c r="T344" i="1"/>
  <c r="U344" i="1"/>
  <c r="T332" i="1"/>
  <c r="U332" i="1"/>
  <c r="T320" i="1"/>
  <c r="U320" i="1"/>
  <c r="T308" i="1"/>
  <c r="U308" i="1"/>
  <c r="T296" i="1"/>
  <c r="U296" i="1"/>
  <c r="T284" i="1"/>
  <c r="U284" i="1"/>
  <c r="T272" i="1"/>
  <c r="U272" i="1"/>
  <c r="T260" i="1"/>
  <c r="U260" i="1"/>
  <c r="T248" i="1"/>
  <c r="U248" i="1"/>
  <c r="T236" i="1"/>
  <c r="U236" i="1"/>
  <c r="T224" i="1"/>
  <c r="U224" i="1"/>
  <c r="T212" i="1"/>
  <c r="U212" i="1"/>
  <c r="T200" i="1"/>
  <c r="U200" i="1"/>
  <c r="T188" i="1"/>
  <c r="U188" i="1"/>
  <c r="T176" i="1"/>
  <c r="U176" i="1"/>
  <c r="T164" i="1"/>
  <c r="U164" i="1"/>
  <c r="T152" i="1"/>
  <c r="U152" i="1"/>
  <c r="T140" i="1"/>
  <c r="U140" i="1"/>
  <c r="T128" i="1"/>
  <c r="U128" i="1"/>
  <c r="T116" i="1"/>
  <c r="U116" i="1"/>
  <c r="T104" i="1"/>
  <c r="U104" i="1"/>
  <c r="T92" i="1"/>
  <c r="U92" i="1"/>
  <c r="T80" i="1"/>
  <c r="U80" i="1"/>
  <c r="T68" i="1"/>
  <c r="U68" i="1"/>
  <c r="T56" i="1"/>
  <c r="U56" i="1"/>
  <c r="T44" i="1"/>
  <c r="U44" i="1"/>
  <c r="T32" i="1"/>
  <c r="U32" i="1"/>
  <c r="T20" i="1"/>
  <c r="U20" i="1"/>
  <c r="T8" i="1"/>
  <c r="U8" i="1"/>
  <c r="W4111" i="1"/>
  <c r="V4111" i="1"/>
  <c r="W4099" i="1"/>
  <c r="V4099" i="1"/>
  <c r="W4087" i="1"/>
  <c r="V4087" i="1"/>
  <c r="W4075" i="1"/>
  <c r="V4075" i="1"/>
  <c r="W4063" i="1"/>
  <c r="V4063" i="1"/>
  <c r="W4051" i="1"/>
  <c r="V4051" i="1"/>
  <c r="W4039" i="1"/>
  <c r="V4039" i="1"/>
  <c r="W4027" i="1"/>
  <c r="V4027" i="1"/>
  <c r="W4015" i="1"/>
  <c r="V4015" i="1"/>
  <c r="W4003" i="1"/>
  <c r="V4003" i="1"/>
  <c r="W3991" i="1"/>
  <c r="V3991" i="1"/>
  <c r="W3979" i="1"/>
  <c r="V3979" i="1"/>
  <c r="W3967" i="1"/>
  <c r="V3967" i="1"/>
  <c r="W3955" i="1"/>
  <c r="V3955" i="1"/>
  <c r="W3943" i="1"/>
  <c r="V3943" i="1"/>
  <c r="W3931" i="1"/>
  <c r="V3931" i="1"/>
  <c r="W3919" i="1"/>
  <c r="V3919" i="1"/>
  <c r="W3907" i="1"/>
  <c r="V3907" i="1"/>
  <c r="W3895" i="1"/>
  <c r="V3895" i="1"/>
  <c r="W3883" i="1"/>
  <c r="V3883" i="1"/>
  <c r="W3871" i="1"/>
  <c r="V3871" i="1"/>
  <c r="W3859" i="1"/>
  <c r="V3859" i="1"/>
  <c r="W3847" i="1"/>
  <c r="V3847" i="1"/>
  <c r="W3835" i="1"/>
  <c r="V3835" i="1"/>
  <c r="W3823" i="1"/>
  <c r="V3823" i="1"/>
  <c r="W3811" i="1"/>
  <c r="V3811" i="1"/>
  <c r="W3799" i="1"/>
  <c r="V3799" i="1"/>
  <c r="W3787" i="1"/>
  <c r="V3787" i="1"/>
  <c r="W3775" i="1"/>
  <c r="V3775" i="1"/>
  <c r="W3763" i="1"/>
  <c r="V3763" i="1"/>
  <c r="W3751" i="1"/>
  <c r="V3751" i="1"/>
  <c r="W3739" i="1"/>
  <c r="V3739" i="1"/>
  <c r="W3727" i="1"/>
  <c r="V3727" i="1"/>
  <c r="W3715" i="1"/>
  <c r="V3715" i="1"/>
  <c r="W3703" i="1"/>
  <c r="V3703" i="1"/>
  <c r="W3691" i="1"/>
  <c r="V3691" i="1"/>
  <c r="W3679" i="1"/>
  <c r="V3679" i="1"/>
  <c r="W3667" i="1"/>
  <c r="V3667" i="1"/>
  <c r="W3655" i="1"/>
  <c r="V3655" i="1"/>
  <c r="W3643" i="1"/>
  <c r="V3643" i="1"/>
  <c r="W3631" i="1"/>
  <c r="V3631" i="1"/>
  <c r="W3619" i="1"/>
  <c r="V3619" i="1"/>
  <c r="W3607" i="1"/>
  <c r="V3607" i="1"/>
  <c r="W3595" i="1"/>
  <c r="V3595" i="1"/>
  <c r="W3583" i="1"/>
  <c r="V3583" i="1"/>
  <c r="W3571" i="1"/>
  <c r="V3571" i="1"/>
  <c r="W3559" i="1"/>
  <c r="V3559" i="1"/>
  <c r="W3547" i="1"/>
  <c r="V3547" i="1"/>
  <c r="W3535" i="1"/>
  <c r="V3535" i="1"/>
  <c r="W3523" i="1"/>
  <c r="V3523" i="1"/>
  <c r="W3511" i="1"/>
  <c r="V3511" i="1"/>
  <c r="W3499" i="1"/>
  <c r="V3499" i="1"/>
  <c r="W3487" i="1"/>
  <c r="V3487" i="1"/>
  <c r="W3475" i="1"/>
  <c r="V3475" i="1"/>
  <c r="W3463" i="1"/>
  <c r="V3463" i="1"/>
  <c r="W3451" i="1"/>
  <c r="V3451" i="1"/>
  <c r="W3439" i="1"/>
  <c r="V3439" i="1"/>
  <c r="W3427" i="1"/>
  <c r="V3427" i="1"/>
  <c r="W3415" i="1"/>
  <c r="V3415" i="1"/>
  <c r="W3403" i="1"/>
  <c r="V3403" i="1"/>
  <c r="W3391" i="1"/>
  <c r="V3391" i="1"/>
  <c r="W3379" i="1"/>
  <c r="V3379" i="1"/>
  <c r="W3367" i="1"/>
  <c r="V3367" i="1"/>
  <c r="W3355" i="1"/>
  <c r="V3355" i="1"/>
  <c r="W3343" i="1"/>
  <c r="V3343" i="1"/>
  <c r="W3331" i="1"/>
  <c r="V3331" i="1"/>
  <c r="W3319" i="1"/>
  <c r="V3319" i="1"/>
  <c r="W3307" i="1"/>
  <c r="V3307" i="1"/>
  <c r="W3295" i="1"/>
  <c r="V3295" i="1"/>
  <c r="W3283" i="1"/>
  <c r="V3283" i="1"/>
  <c r="W3271" i="1"/>
  <c r="V3271" i="1"/>
  <c r="W3259" i="1"/>
  <c r="V3259" i="1"/>
  <c r="W3247" i="1"/>
  <c r="V3247" i="1"/>
  <c r="W3235" i="1"/>
  <c r="V3235" i="1"/>
  <c r="W3223" i="1"/>
  <c r="V3223" i="1"/>
  <c r="W3211" i="1"/>
  <c r="V3211" i="1"/>
  <c r="W3199" i="1"/>
  <c r="V3199" i="1"/>
  <c r="W3187" i="1"/>
  <c r="V3187" i="1"/>
  <c r="W3175" i="1"/>
  <c r="V3175" i="1"/>
  <c r="W3163" i="1"/>
  <c r="V3163" i="1"/>
  <c r="W3151" i="1"/>
  <c r="V3151" i="1"/>
  <c r="W3139" i="1"/>
  <c r="V3139" i="1"/>
  <c r="W3127" i="1"/>
  <c r="V3127" i="1"/>
  <c r="W3115" i="1"/>
  <c r="V3115" i="1"/>
  <c r="W3103" i="1"/>
  <c r="V3103" i="1"/>
  <c r="W3091" i="1"/>
  <c r="V3091" i="1"/>
  <c r="W3079" i="1"/>
  <c r="V3079" i="1"/>
  <c r="W3067" i="1"/>
  <c r="V3067" i="1"/>
  <c r="W3055" i="1"/>
  <c r="V3055" i="1"/>
  <c r="W3043" i="1"/>
  <c r="V3043" i="1"/>
  <c r="W3031" i="1"/>
  <c r="V3031" i="1"/>
  <c r="W3019" i="1"/>
  <c r="V3019" i="1"/>
  <c r="W3007" i="1"/>
  <c r="V3007" i="1"/>
  <c r="W2995" i="1"/>
  <c r="V2995" i="1"/>
  <c r="W2983" i="1"/>
  <c r="V2983" i="1"/>
  <c r="W2971" i="1"/>
  <c r="V2971" i="1"/>
  <c r="W2959" i="1"/>
  <c r="V2959" i="1"/>
  <c r="W2947" i="1"/>
  <c r="V2947" i="1"/>
  <c r="W2935" i="1"/>
  <c r="V2935" i="1"/>
  <c r="W2923" i="1"/>
  <c r="V2923" i="1"/>
  <c r="W2911" i="1"/>
  <c r="V2911" i="1"/>
  <c r="W2899" i="1"/>
  <c r="V2899" i="1"/>
  <c r="W2887" i="1"/>
  <c r="V2887" i="1"/>
  <c r="W2875" i="1"/>
  <c r="V2875" i="1"/>
  <c r="W2863" i="1"/>
  <c r="V2863" i="1"/>
  <c r="W2851" i="1"/>
  <c r="V2851" i="1"/>
  <c r="W2839" i="1"/>
  <c r="V2839" i="1"/>
  <c r="W2827" i="1"/>
  <c r="V2827" i="1"/>
  <c r="W2815" i="1"/>
  <c r="V2815" i="1"/>
  <c r="W2803" i="1"/>
  <c r="V2803" i="1"/>
  <c r="W2791" i="1"/>
  <c r="V2791" i="1"/>
  <c r="W2779" i="1"/>
  <c r="V2779" i="1"/>
  <c r="W2767" i="1"/>
  <c r="V2767" i="1"/>
  <c r="W2755" i="1"/>
  <c r="V2755" i="1"/>
  <c r="W2743" i="1"/>
  <c r="V2743" i="1"/>
  <c r="W2731" i="1"/>
  <c r="V2731" i="1"/>
  <c r="W2719" i="1"/>
  <c r="V2719" i="1"/>
  <c r="W2707" i="1"/>
  <c r="V2707" i="1"/>
  <c r="W2695" i="1"/>
  <c r="V2695" i="1"/>
  <c r="W2683" i="1"/>
  <c r="V2683" i="1"/>
  <c r="W2671" i="1"/>
  <c r="V2671" i="1"/>
  <c r="W2659" i="1"/>
  <c r="V2659" i="1"/>
  <c r="W2647" i="1"/>
  <c r="V2647" i="1"/>
  <c r="W2635" i="1"/>
  <c r="V2635" i="1"/>
  <c r="W2623" i="1"/>
  <c r="V2623" i="1"/>
  <c r="W2611" i="1"/>
  <c r="V2611" i="1"/>
  <c r="W2599" i="1"/>
  <c r="V2599" i="1"/>
  <c r="W2587" i="1"/>
  <c r="V2587" i="1"/>
  <c r="W2575" i="1"/>
  <c r="V2575" i="1"/>
  <c r="W2563" i="1"/>
  <c r="V2563" i="1"/>
  <c r="W2551" i="1"/>
  <c r="V2551" i="1"/>
  <c r="W2539" i="1"/>
  <c r="V2539" i="1"/>
  <c r="W2527" i="1"/>
  <c r="V2527" i="1"/>
  <c r="W2515" i="1"/>
  <c r="V2515" i="1"/>
  <c r="W2503" i="1"/>
  <c r="V2503" i="1"/>
  <c r="W2491" i="1"/>
  <c r="V2491" i="1"/>
  <c r="W2479" i="1"/>
  <c r="V2479" i="1"/>
  <c r="W2467" i="1"/>
  <c r="V2467" i="1"/>
  <c r="W2455" i="1"/>
  <c r="V2455" i="1"/>
  <c r="W2443" i="1"/>
  <c r="V2443" i="1"/>
  <c r="W2431" i="1"/>
  <c r="V2431" i="1"/>
  <c r="W2419" i="1"/>
  <c r="V2419" i="1"/>
  <c r="W2407" i="1"/>
  <c r="V2407" i="1"/>
  <c r="W2395" i="1"/>
  <c r="V2395" i="1"/>
  <c r="W2383" i="1"/>
  <c r="V2383" i="1"/>
  <c r="W2371" i="1"/>
  <c r="V2371" i="1"/>
  <c r="W2359" i="1"/>
  <c r="V2359" i="1"/>
  <c r="W2347" i="1"/>
  <c r="V2347" i="1"/>
  <c r="W2335" i="1"/>
  <c r="V2335" i="1"/>
  <c r="W2323" i="1"/>
  <c r="V2323" i="1"/>
  <c r="W2311" i="1"/>
  <c r="V2311" i="1"/>
  <c r="W2299" i="1"/>
  <c r="V2299" i="1"/>
  <c r="W2287" i="1"/>
  <c r="V2287" i="1"/>
  <c r="W2275" i="1"/>
  <c r="V2275" i="1"/>
  <c r="W2263" i="1"/>
  <c r="V2263" i="1"/>
  <c r="W2251" i="1"/>
  <c r="V2251" i="1"/>
  <c r="W2239" i="1"/>
  <c r="V2239" i="1"/>
  <c r="W2227" i="1"/>
  <c r="V2227" i="1"/>
  <c r="W2215" i="1"/>
  <c r="V2215" i="1"/>
  <c r="W2203" i="1"/>
  <c r="V2203" i="1"/>
  <c r="W2191" i="1"/>
  <c r="V2191" i="1"/>
  <c r="W2179" i="1"/>
  <c r="V2179" i="1"/>
  <c r="W2167" i="1"/>
  <c r="V2167" i="1"/>
  <c r="W2155" i="1"/>
  <c r="V2155" i="1"/>
  <c r="W2143" i="1"/>
  <c r="V2143" i="1"/>
  <c r="W2131" i="1"/>
  <c r="V2131" i="1"/>
  <c r="W2119" i="1"/>
  <c r="V2119" i="1"/>
  <c r="W2107" i="1"/>
  <c r="V2107" i="1"/>
  <c r="W2095" i="1"/>
  <c r="V2095" i="1"/>
  <c r="W2083" i="1"/>
  <c r="V2083" i="1"/>
  <c r="W2071" i="1"/>
  <c r="V2071" i="1"/>
  <c r="W2059" i="1"/>
  <c r="V2059" i="1"/>
  <c r="W2047" i="1"/>
  <c r="V2047" i="1"/>
  <c r="W2035" i="1"/>
  <c r="V2035" i="1"/>
  <c r="W2023" i="1"/>
  <c r="V2023" i="1"/>
  <c r="W2011" i="1"/>
  <c r="V2011" i="1"/>
  <c r="W1999" i="1"/>
  <c r="V1999" i="1"/>
  <c r="W1987" i="1"/>
  <c r="V1987" i="1"/>
  <c r="W1975" i="1"/>
  <c r="V1975" i="1"/>
  <c r="W1963" i="1"/>
  <c r="V1963" i="1"/>
  <c r="W1951" i="1"/>
  <c r="V1951" i="1"/>
  <c r="W1939" i="1"/>
  <c r="V1939" i="1"/>
  <c r="W1927" i="1"/>
  <c r="V1927" i="1"/>
  <c r="W1915" i="1"/>
  <c r="V1915" i="1"/>
  <c r="W1903" i="1"/>
  <c r="V1903" i="1"/>
  <c r="W1891" i="1"/>
  <c r="V1891" i="1"/>
  <c r="W1879" i="1"/>
  <c r="V1879" i="1"/>
  <c r="W1867" i="1"/>
  <c r="V1867" i="1"/>
  <c r="W1855" i="1"/>
  <c r="V1855" i="1"/>
  <c r="W1843" i="1"/>
  <c r="V1843" i="1"/>
  <c r="W1831" i="1"/>
  <c r="V1831" i="1"/>
  <c r="W1819" i="1"/>
  <c r="V1819" i="1"/>
  <c r="W1807" i="1"/>
  <c r="V1807" i="1"/>
  <c r="W1795" i="1"/>
  <c r="V1795" i="1"/>
  <c r="W1783" i="1"/>
  <c r="V1783" i="1"/>
  <c r="W1771" i="1"/>
  <c r="V1771" i="1"/>
  <c r="W1759" i="1"/>
  <c r="V1759" i="1"/>
  <c r="W1747" i="1"/>
  <c r="V1747" i="1"/>
  <c r="W1735" i="1"/>
  <c r="V1735" i="1"/>
  <c r="T3235" i="1"/>
  <c r="U3235" i="1"/>
  <c r="T3223" i="1"/>
  <c r="U3223" i="1"/>
  <c r="T3211" i="1"/>
  <c r="U3211" i="1"/>
  <c r="T3199" i="1"/>
  <c r="U3199" i="1"/>
  <c r="T3187" i="1"/>
  <c r="U3187" i="1"/>
  <c r="T3175" i="1"/>
  <c r="U3175" i="1"/>
  <c r="T3163" i="1"/>
  <c r="U3163" i="1"/>
  <c r="T3151" i="1"/>
  <c r="U3151" i="1"/>
  <c r="T3139" i="1"/>
  <c r="U3139" i="1"/>
  <c r="T3127" i="1"/>
  <c r="U3127" i="1"/>
  <c r="T3115" i="1"/>
  <c r="U3115" i="1"/>
  <c r="T3103" i="1"/>
  <c r="U3103" i="1"/>
  <c r="T3091" i="1"/>
  <c r="U3091" i="1"/>
  <c r="T3079" i="1"/>
  <c r="U3079" i="1"/>
  <c r="T3067" i="1"/>
  <c r="U3067" i="1"/>
  <c r="T3055" i="1"/>
  <c r="U3055" i="1"/>
  <c r="T3043" i="1"/>
  <c r="U3043" i="1"/>
  <c r="U3031" i="1"/>
  <c r="T3031" i="1"/>
  <c r="T3019" i="1"/>
  <c r="U3019" i="1"/>
  <c r="T3007" i="1"/>
  <c r="U3007" i="1"/>
  <c r="U2995" i="1"/>
  <c r="T2995" i="1"/>
  <c r="T2983" i="1"/>
  <c r="U2983" i="1"/>
  <c r="T2971" i="1"/>
  <c r="U2971" i="1"/>
  <c r="U2959" i="1"/>
  <c r="T2959" i="1"/>
  <c r="T2947" i="1"/>
  <c r="U2947" i="1"/>
  <c r="T2935" i="1"/>
  <c r="U2935" i="1"/>
  <c r="U2923" i="1"/>
  <c r="T2923" i="1"/>
  <c r="T2911" i="1"/>
  <c r="U2911" i="1"/>
  <c r="T2899" i="1"/>
  <c r="U2899" i="1"/>
  <c r="U2887" i="1"/>
  <c r="T2887" i="1"/>
  <c r="T2875" i="1"/>
  <c r="U2875" i="1"/>
  <c r="T2863" i="1"/>
  <c r="U2863" i="1"/>
  <c r="U2851" i="1"/>
  <c r="T2851" i="1"/>
  <c r="T2839" i="1"/>
  <c r="U2839" i="1"/>
  <c r="T2827" i="1"/>
  <c r="U2827" i="1"/>
  <c r="U2815" i="1"/>
  <c r="T2815" i="1"/>
  <c r="T2803" i="1"/>
  <c r="U2803" i="1"/>
  <c r="T2791" i="1"/>
  <c r="U2791" i="1"/>
  <c r="U2779" i="1"/>
  <c r="T2779" i="1"/>
  <c r="T2767" i="1"/>
  <c r="U2767" i="1"/>
  <c r="T2755" i="1"/>
  <c r="U2755" i="1"/>
  <c r="U2743" i="1"/>
  <c r="T2743" i="1"/>
  <c r="T2731" i="1"/>
  <c r="U2731" i="1"/>
  <c r="T2719" i="1"/>
  <c r="U2719" i="1"/>
  <c r="U2707" i="1"/>
  <c r="T2707" i="1"/>
  <c r="T2695" i="1"/>
  <c r="U2695" i="1"/>
  <c r="T2683" i="1"/>
  <c r="U2683" i="1"/>
  <c r="U2671" i="1"/>
  <c r="T2671" i="1"/>
  <c r="T2659" i="1"/>
  <c r="U2659" i="1"/>
  <c r="T2647" i="1"/>
  <c r="U2647" i="1"/>
  <c r="T2635" i="1"/>
  <c r="U2635" i="1"/>
  <c r="T2623" i="1"/>
  <c r="U2623" i="1"/>
  <c r="T2611" i="1"/>
  <c r="U2611" i="1"/>
  <c r="T2599" i="1"/>
  <c r="U2599" i="1"/>
  <c r="T2587" i="1"/>
  <c r="U2587" i="1"/>
  <c r="T2575" i="1"/>
  <c r="U2575" i="1"/>
  <c r="T2563" i="1"/>
  <c r="U2563" i="1"/>
  <c r="T2551" i="1"/>
  <c r="U2551" i="1"/>
  <c r="T2539" i="1"/>
  <c r="U2539" i="1"/>
  <c r="T2527" i="1"/>
  <c r="U2527" i="1"/>
  <c r="T2515" i="1"/>
  <c r="U2515" i="1"/>
  <c r="T2503" i="1"/>
  <c r="U2503" i="1"/>
  <c r="T2491" i="1"/>
  <c r="U2491" i="1"/>
  <c r="T2479" i="1"/>
  <c r="U2479" i="1"/>
  <c r="T2467" i="1"/>
  <c r="U2467" i="1"/>
  <c r="T2455" i="1"/>
  <c r="U2455" i="1"/>
  <c r="T2443" i="1"/>
  <c r="U2443" i="1"/>
  <c r="T2431" i="1"/>
  <c r="U2431" i="1"/>
  <c r="T2419" i="1"/>
  <c r="U2419" i="1"/>
  <c r="T2407" i="1"/>
  <c r="U2407" i="1"/>
  <c r="T2395" i="1"/>
  <c r="U2395" i="1"/>
  <c r="T2383" i="1"/>
  <c r="U2383" i="1"/>
  <c r="T2371" i="1"/>
  <c r="U2371" i="1"/>
  <c r="T2359" i="1"/>
  <c r="U2359" i="1"/>
  <c r="T2347" i="1"/>
  <c r="U2347" i="1"/>
  <c r="T2335" i="1"/>
  <c r="U2335" i="1"/>
  <c r="T2323" i="1"/>
  <c r="U2323" i="1"/>
  <c r="T2311" i="1"/>
  <c r="U2311" i="1"/>
  <c r="T2299" i="1"/>
  <c r="U2299" i="1"/>
  <c r="T2287" i="1"/>
  <c r="U2287" i="1"/>
  <c r="T2275" i="1"/>
  <c r="U2275" i="1"/>
  <c r="T2263" i="1"/>
  <c r="U2263" i="1"/>
  <c r="T2251" i="1"/>
  <c r="U2251" i="1"/>
  <c r="T2239" i="1"/>
  <c r="U2239" i="1"/>
  <c r="T2227" i="1"/>
  <c r="U2227" i="1"/>
  <c r="T2215" i="1"/>
  <c r="U2215" i="1"/>
  <c r="T2203" i="1"/>
  <c r="U2203" i="1"/>
  <c r="T2191" i="1"/>
  <c r="U2191" i="1"/>
  <c r="T2179" i="1"/>
  <c r="U2179" i="1"/>
  <c r="T2167" i="1"/>
  <c r="U2167" i="1"/>
  <c r="T2155" i="1"/>
  <c r="U2155" i="1"/>
  <c r="T2143" i="1"/>
  <c r="U2143" i="1"/>
  <c r="T2131" i="1"/>
  <c r="U2131" i="1"/>
  <c r="T2119" i="1"/>
  <c r="U2119" i="1"/>
  <c r="T2107" i="1"/>
  <c r="U2107" i="1"/>
  <c r="T2095" i="1"/>
  <c r="U2095" i="1"/>
  <c r="T2083" i="1"/>
  <c r="U2083" i="1"/>
  <c r="T2071" i="1"/>
  <c r="U2071" i="1"/>
  <c r="T2059" i="1"/>
  <c r="U2059" i="1"/>
  <c r="T2047" i="1"/>
  <c r="U2047" i="1"/>
  <c r="T2035" i="1"/>
  <c r="U2035" i="1"/>
  <c r="T2023" i="1"/>
  <c r="U2023" i="1"/>
  <c r="T2011" i="1"/>
  <c r="U2011" i="1"/>
  <c r="T1999" i="1"/>
  <c r="U1999" i="1"/>
  <c r="T1987" i="1"/>
  <c r="U1987" i="1"/>
  <c r="T1975" i="1"/>
  <c r="U1975" i="1"/>
  <c r="T1963" i="1"/>
  <c r="U1963" i="1"/>
  <c r="T1951" i="1"/>
  <c r="U1951" i="1"/>
  <c r="U1939" i="1"/>
  <c r="T1939" i="1"/>
  <c r="T1927" i="1"/>
  <c r="U1927" i="1"/>
  <c r="T1915" i="1"/>
  <c r="U1915" i="1"/>
  <c r="U1903" i="1"/>
  <c r="T1903" i="1"/>
  <c r="T1891" i="1"/>
  <c r="U1891" i="1"/>
  <c r="T1879" i="1"/>
  <c r="U1879" i="1"/>
  <c r="U1867" i="1"/>
  <c r="T1867" i="1"/>
  <c r="T1855" i="1"/>
  <c r="U1855" i="1"/>
  <c r="T1843" i="1"/>
  <c r="U1843" i="1"/>
  <c r="U1831" i="1"/>
  <c r="T1831" i="1"/>
  <c r="T1819" i="1"/>
  <c r="U1819" i="1"/>
  <c r="U1807" i="1"/>
  <c r="T1807" i="1"/>
  <c r="U1795" i="1"/>
  <c r="T1795" i="1"/>
  <c r="U1783" i="1"/>
  <c r="T1783" i="1"/>
  <c r="U1771" i="1"/>
  <c r="T1771" i="1"/>
  <c r="U1759" i="1"/>
  <c r="T1759" i="1"/>
  <c r="U1747" i="1"/>
  <c r="T1747" i="1"/>
  <c r="U1735" i="1"/>
  <c r="T1735" i="1"/>
  <c r="U1723" i="1"/>
  <c r="T1723" i="1"/>
  <c r="U1711" i="1"/>
  <c r="T1711" i="1"/>
  <c r="U1699" i="1"/>
  <c r="T1699" i="1"/>
  <c r="U1687" i="1"/>
  <c r="T1687" i="1"/>
  <c r="U1675" i="1"/>
  <c r="T1675" i="1"/>
  <c r="U1663" i="1"/>
  <c r="T1663" i="1"/>
  <c r="U1651" i="1"/>
  <c r="T1651" i="1"/>
  <c r="U1639" i="1"/>
  <c r="T1639" i="1"/>
  <c r="U1627" i="1"/>
  <c r="T1627" i="1"/>
  <c r="U1615" i="1"/>
  <c r="T1615" i="1"/>
  <c r="U1603" i="1"/>
  <c r="T1603" i="1"/>
  <c r="U1591" i="1"/>
  <c r="T1591" i="1"/>
  <c r="U1579" i="1"/>
  <c r="T1579" i="1"/>
  <c r="U1567" i="1"/>
  <c r="T1567" i="1"/>
  <c r="U1555" i="1"/>
  <c r="T1555" i="1"/>
  <c r="U1543" i="1"/>
  <c r="T1543" i="1"/>
  <c r="U1531" i="1"/>
  <c r="T1531" i="1"/>
  <c r="U1519" i="1"/>
  <c r="T1519" i="1"/>
  <c r="U1507" i="1"/>
  <c r="T1507" i="1"/>
  <c r="U1495" i="1"/>
  <c r="T1495" i="1"/>
  <c r="U1483" i="1"/>
  <c r="T1483" i="1"/>
  <c r="U1471" i="1"/>
  <c r="T1471" i="1"/>
  <c r="U1459" i="1"/>
  <c r="T1459" i="1"/>
  <c r="U1447" i="1"/>
  <c r="T1447" i="1"/>
  <c r="U1435" i="1"/>
  <c r="T1435" i="1"/>
  <c r="U1423" i="1"/>
  <c r="T1423" i="1"/>
  <c r="U1411" i="1"/>
  <c r="T1411" i="1"/>
  <c r="U1399" i="1"/>
  <c r="T1399" i="1"/>
  <c r="U1387" i="1"/>
  <c r="T1387" i="1"/>
  <c r="U1375" i="1"/>
  <c r="T1375" i="1"/>
  <c r="U1363" i="1"/>
  <c r="T1363" i="1"/>
  <c r="U1351" i="1"/>
  <c r="T1351" i="1"/>
  <c r="U1339" i="1"/>
  <c r="T1339" i="1"/>
  <c r="U1327" i="1"/>
  <c r="T1327" i="1"/>
  <c r="U1315" i="1"/>
  <c r="T1315" i="1"/>
  <c r="U1303" i="1"/>
  <c r="T1303" i="1"/>
  <c r="U1291" i="1"/>
  <c r="T1291" i="1"/>
  <c r="U1279" i="1"/>
  <c r="T1279" i="1"/>
  <c r="U1267" i="1"/>
  <c r="T1267" i="1"/>
  <c r="U1255" i="1"/>
  <c r="T1255" i="1"/>
  <c r="U1243" i="1"/>
  <c r="T1243" i="1"/>
  <c r="U1231" i="1"/>
  <c r="T1231" i="1"/>
  <c r="U1219" i="1"/>
  <c r="T1219" i="1"/>
  <c r="U1207" i="1"/>
  <c r="T1207" i="1"/>
  <c r="U1195" i="1"/>
  <c r="T1195" i="1"/>
  <c r="U1183" i="1"/>
  <c r="T1183" i="1"/>
  <c r="U1171" i="1"/>
  <c r="T1171" i="1"/>
  <c r="T1159" i="1"/>
  <c r="U1159" i="1"/>
  <c r="T1147" i="1"/>
  <c r="U1147" i="1"/>
  <c r="T1135" i="1"/>
  <c r="U1135" i="1"/>
  <c r="T1123" i="1"/>
  <c r="U1123" i="1"/>
  <c r="T1111" i="1"/>
  <c r="U1111" i="1"/>
  <c r="T1099" i="1"/>
  <c r="U1099" i="1"/>
  <c r="T1087" i="1"/>
  <c r="U1087" i="1"/>
  <c r="T1075" i="1"/>
  <c r="U1075" i="1"/>
  <c r="T1063" i="1"/>
  <c r="U1063" i="1"/>
  <c r="T1051" i="1"/>
  <c r="U1051" i="1"/>
  <c r="T1039" i="1"/>
  <c r="U1039" i="1"/>
  <c r="T1027" i="1"/>
  <c r="U1027" i="1"/>
  <c r="T1015" i="1"/>
  <c r="U1015" i="1"/>
  <c r="T1003" i="1"/>
  <c r="U1003" i="1"/>
  <c r="T991" i="1"/>
  <c r="U991" i="1"/>
  <c r="T979" i="1"/>
  <c r="U979" i="1"/>
  <c r="T967" i="1"/>
  <c r="U967" i="1"/>
  <c r="T955" i="1"/>
  <c r="U955" i="1"/>
  <c r="T943" i="1"/>
  <c r="U943" i="1"/>
  <c r="T931" i="1"/>
  <c r="U931" i="1"/>
  <c r="T919" i="1"/>
  <c r="U919" i="1"/>
  <c r="T907" i="1"/>
  <c r="U907" i="1"/>
  <c r="T895" i="1"/>
  <c r="U895" i="1"/>
  <c r="T883" i="1"/>
  <c r="U883" i="1"/>
  <c r="T871" i="1"/>
  <c r="U871" i="1"/>
  <c r="T859" i="1"/>
  <c r="U859" i="1"/>
  <c r="T847" i="1"/>
  <c r="U847" i="1"/>
  <c r="T835" i="1"/>
  <c r="U835" i="1"/>
  <c r="T823" i="1"/>
  <c r="U823" i="1"/>
  <c r="T811" i="1"/>
  <c r="U811" i="1"/>
  <c r="T799" i="1"/>
  <c r="U799" i="1"/>
  <c r="T787" i="1"/>
  <c r="U787" i="1"/>
  <c r="T775" i="1"/>
  <c r="U775" i="1"/>
  <c r="T763" i="1"/>
  <c r="U763" i="1"/>
  <c r="T751" i="1"/>
  <c r="U751" i="1"/>
  <c r="T739" i="1"/>
  <c r="U739" i="1"/>
  <c r="T727" i="1"/>
  <c r="U727" i="1"/>
  <c r="T715" i="1"/>
  <c r="U715" i="1"/>
  <c r="T703" i="1"/>
  <c r="U703" i="1"/>
  <c r="T691" i="1"/>
  <c r="U691" i="1"/>
  <c r="T679" i="1"/>
  <c r="U679" i="1"/>
  <c r="T667" i="1"/>
  <c r="U667" i="1"/>
  <c r="T655" i="1"/>
  <c r="U655" i="1"/>
  <c r="T643" i="1"/>
  <c r="U643" i="1"/>
  <c r="T631" i="1"/>
  <c r="U631" i="1"/>
  <c r="T619" i="1"/>
  <c r="U619" i="1"/>
  <c r="T607" i="1"/>
  <c r="U607" i="1"/>
  <c r="T595" i="1"/>
  <c r="U595" i="1"/>
  <c r="T583" i="1"/>
  <c r="U583" i="1"/>
  <c r="T571" i="1"/>
  <c r="U571" i="1"/>
  <c r="T559" i="1"/>
  <c r="U559" i="1"/>
  <c r="T547" i="1"/>
  <c r="U547" i="1"/>
  <c r="T535" i="1"/>
  <c r="U535" i="1"/>
  <c r="T523" i="1"/>
  <c r="U523" i="1"/>
  <c r="T511" i="1"/>
  <c r="U511" i="1"/>
  <c r="T499" i="1"/>
  <c r="U499" i="1"/>
  <c r="T487" i="1"/>
  <c r="U487" i="1"/>
  <c r="T475" i="1"/>
  <c r="U475" i="1"/>
  <c r="T463" i="1"/>
  <c r="U463" i="1"/>
  <c r="T451" i="1"/>
  <c r="U451" i="1"/>
  <c r="T439" i="1"/>
  <c r="U439" i="1"/>
  <c r="T427" i="1"/>
  <c r="U427" i="1"/>
  <c r="T415" i="1"/>
  <c r="U415" i="1"/>
  <c r="T403" i="1"/>
  <c r="U403" i="1"/>
  <c r="T391" i="1"/>
  <c r="U391" i="1"/>
  <c r="T379" i="1"/>
  <c r="U379" i="1"/>
  <c r="T367" i="1"/>
  <c r="U367" i="1"/>
  <c r="T355" i="1"/>
  <c r="U355" i="1"/>
  <c r="T343" i="1"/>
  <c r="U343" i="1"/>
  <c r="T331" i="1"/>
  <c r="U331" i="1"/>
  <c r="T319" i="1"/>
  <c r="U319" i="1"/>
  <c r="T307" i="1"/>
  <c r="U307" i="1"/>
  <c r="T295" i="1"/>
  <c r="U295" i="1"/>
  <c r="T283" i="1"/>
  <c r="U283" i="1"/>
  <c r="T271" i="1"/>
  <c r="U271" i="1"/>
  <c r="T259" i="1"/>
  <c r="U259" i="1"/>
  <c r="T247" i="1"/>
  <c r="U247" i="1"/>
  <c r="T235" i="1"/>
  <c r="U235" i="1"/>
  <c r="T223" i="1"/>
  <c r="U223" i="1"/>
  <c r="T211" i="1"/>
  <c r="U211" i="1"/>
  <c r="T199" i="1"/>
  <c r="U199" i="1"/>
  <c r="T187" i="1"/>
  <c r="U187" i="1"/>
  <c r="T175" i="1"/>
  <c r="U175" i="1"/>
  <c r="T163" i="1"/>
  <c r="U163" i="1"/>
  <c r="T151" i="1"/>
  <c r="U151" i="1"/>
  <c r="T139" i="1"/>
  <c r="U139" i="1"/>
  <c r="T127" i="1"/>
  <c r="U127" i="1"/>
  <c r="T115" i="1"/>
  <c r="U115" i="1"/>
  <c r="T103" i="1"/>
  <c r="U103" i="1"/>
  <c r="T91" i="1"/>
  <c r="U91" i="1"/>
  <c r="T79" i="1"/>
  <c r="U79" i="1"/>
  <c r="T67" i="1"/>
  <c r="U67" i="1"/>
  <c r="T55" i="1"/>
  <c r="U55" i="1"/>
  <c r="T43" i="1"/>
  <c r="U43" i="1"/>
  <c r="T31" i="1"/>
  <c r="U31" i="1"/>
  <c r="T19" i="1"/>
  <c r="U19" i="1"/>
  <c r="T7" i="1"/>
  <c r="U7" i="1"/>
  <c r="W4110" i="1"/>
  <c r="V4110" i="1"/>
  <c r="W4098" i="1"/>
  <c r="V4098" i="1"/>
  <c r="W4086" i="1"/>
  <c r="V4086" i="1"/>
  <c r="W4074" i="1"/>
  <c r="V4074" i="1"/>
  <c r="W4062" i="1"/>
  <c r="V4062" i="1"/>
  <c r="W4050" i="1"/>
  <c r="V4050" i="1"/>
  <c r="W4038" i="1"/>
  <c r="V4038" i="1"/>
  <c r="W4026" i="1"/>
  <c r="V4026" i="1"/>
  <c r="W4014" i="1"/>
  <c r="V4014" i="1"/>
  <c r="W4002" i="1"/>
  <c r="V4002" i="1"/>
  <c r="W3990" i="1"/>
  <c r="V3990" i="1"/>
  <c r="W3978" i="1"/>
  <c r="V3978" i="1"/>
  <c r="W3966" i="1"/>
  <c r="V3966" i="1"/>
  <c r="W3954" i="1"/>
  <c r="V3954" i="1"/>
  <c r="W3942" i="1"/>
  <c r="V3942" i="1"/>
  <c r="W3930" i="1"/>
  <c r="V3930" i="1"/>
  <c r="W3918" i="1"/>
  <c r="V3918" i="1"/>
  <c r="W3906" i="1"/>
  <c r="V3906" i="1"/>
  <c r="W3894" i="1"/>
  <c r="V3894" i="1"/>
  <c r="W3882" i="1"/>
  <c r="V3882" i="1"/>
  <c r="W3870" i="1"/>
  <c r="V3870" i="1"/>
  <c r="W3858" i="1"/>
  <c r="V3858" i="1"/>
  <c r="W3846" i="1"/>
  <c r="V3846" i="1"/>
  <c r="W3834" i="1"/>
  <c r="V3834" i="1"/>
  <c r="W3822" i="1"/>
  <c r="V3822" i="1"/>
  <c r="W3810" i="1"/>
  <c r="V3810" i="1"/>
  <c r="W3798" i="1"/>
  <c r="V3798" i="1"/>
  <c r="W3786" i="1"/>
  <c r="V3786" i="1"/>
  <c r="W3774" i="1"/>
  <c r="V3774" i="1"/>
  <c r="W3762" i="1"/>
  <c r="V3762" i="1"/>
  <c r="W3750" i="1"/>
  <c r="V3750" i="1"/>
  <c r="W3738" i="1"/>
  <c r="V3738" i="1"/>
  <c r="W3726" i="1"/>
  <c r="V3726" i="1"/>
  <c r="W3714" i="1"/>
  <c r="V3714" i="1"/>
  <c r="W3702" i="1"/>
  <c r="V3702" i="1"/>
  <c r="W3690" i="1"/>
  <c r="V3690" i="1"/>
  <c r="W3678" i="1"/>
  <c r="V3678" i="1"/>
  <c r="W3666" i="1"/>
  <c r="V3666" i="1"/>
  <c r="W3654" i="1"/>
  <c r="V3654" i="1"/>
  <c r="W3642" i="1"/>
  <c r="V3642" i="1"/>
  <c r="W3630" i="1"/>
  <c r="V3630" i="1"/>
  <c r="W3618" i="1"/>
  <c r="V3618" i="1"/>
  <c r="W3606" i="1"/>
  <c r="V3606" i="1"/>
  <c r="W3594" i="1"/>
  <c r="V3594" i="1"/>
  <c r="W3582" i="1"/>
  <c r="V3582" i="1"/>
  <c r="W3570" i="1"/>
  <c r="V3570" i="1"/>
  <c r="W3558" i="1"/>
  <c r="V3558" i="1"/>
  <c r="W3546" i="1"/>
  <c r="V3546" i="1"/>
  <c r="W3534" i="1"/>
  <c r="V3534" i="1"/>
  <c r="W3522" i="1"/>
  <c r="V3522" i="1"/>
  <c r="W3510" i="1"/>
  <c r="V3510" i="1"/>
  <c r="W3498" i="1"/>
  <c r="V3498" i="1"/>
  <c r="W3486" i="1"/>
  <c r="V3486" i="1"/>
  <c r="W3474" i="1"/>
  <c r="V3474" i="1"/>
  <c r="W3462" i="1"/>
  <c r="V3462" i="1"/>
  <c r="W3450" i="1"/>
  <c r="V3450" i="1"/>
  <c r="W3438" i="1"/>
  <c r="V3438" i="1"/>
  <c r="W3426" i="1"/>
  <c r="V3426" i="1"/>
  <c r="W3414" i="1"/>
  <c r="V3414" i="1"/>
  <c r="W3402" i="1"/>
  <c r="V3402" i="1"/>
  <c r="W3390" i="1"/>
  <c r="V3390" i="1"/>
  <c r="W3378" i="1"/>
  <c r="V3378" i="1"/>
  <c r="W3366" i="1"/>
  <c r="V3366" i="1"/>
  <c r="W3354" i="1"/>
  <c r="V3354" i="1"/>
  <c r="W3342" i="1"/>
  <c r="V3342" i="1"/>
  <c r="W3330" i="1"/>
  <c r="V3330" i="1"/>
  <c r="W3318" i="1"/>
  <c r="V3318" i="1"/>
  <c r="W3306" i="1"/>
  <c r="V3306" i="1"/>
  <c r="W3294" i="1"/>
  <c r="V3294" i="1"/>
  <c r="W3282" i="1"/>
  <c r="V3282" i="1"/>
  <c r="W3270" i="1"/>
  <c r="V3270" i="1"/>
  <c r="W3258" i="1"/>
  <c r="V3258" i="1"/>
  <c r="W3246" i="1"/>
  <c r="V3246" i="1"/>
  <c r="W3234" i="1"/>
  <c r="V3234" i="1"/>
  <c r="W3222" i="1"/>
  <c r="V3222" i="1"/>
  <c r="W3210" i="1"/>
  <c r="V3210" i="1"/>
  <c r="W3198" i="1"/>
  <c r="V3198" i="1"/>
  <c r="W3186" i="1"/>
  <c r="V3186" i="1"/>
  <c r="W3174" i="1"/>
  <c r="V3174" i="1"/>
  <c r="W3162" i="1"/>
  <c r="V3162" i="1"/>
  <c r="W3150" i="1"/>
  <c r="V3150" i="1"/>
  <c r="W3138" i="1"/>
  <c r="V3138" i="1"/>
  <c r="W3126" i="1"/>
  <c r="V3126" i="1"/>
  <c r="W3114" i="1"/>
  <c r="V3114" i="1"/>
  <c r="W3102" i="1"/>
  <c r="V3102" i="1"/>
  <c r="W3090" i="1"/>
  <c r="V3090" i="1"/>
  <c r="W3078" i="1"/>
  <c r="V3078" i="1"/>
  <c r="W3066" i="1"/>
  <c r="V3066" i="1"/>
  <c r="W3054" i="1"/>
  <c r="V3054" i="1"/>
  <c r="W3042" i="1"/>
  <c r="V3042" i="1"/>
  <c r="W3030" i="1"/>
  <c r="V3030" i="1"/>
  <c r="W3018" i="1"/>
  <c r="V3018" i="1"/>
  <c r="W3006" i="1"/>
  <c r="V3006" i="1"/>
  <c r="W2994" i="1"/>
  <c r="V2994" i="1"/>
  <c r="W2982" i="1"/>
  <c r="V2982" i="1"/>
  <c r="W2970" i="1"/>
  <c r="V2970" i="1"/>
  <c r="W2958" i="1"/>
  <c r="V2958" i="1"/>
  <c r="W2946" i="1"/>
  <c r="V2946" i="1"/>
  <c r="W2934" i="1"/>
  <c r="V2934" i="1"/>
  <c r="W2922" i="1"/>
  <c r="V2922" i="1"/>
  <c r="W2910" i="1"/>
  <c r="V2910" i="1"/>
  <c r="W2898" i="1"/>
  <c r="V2898" i="1"/>
  <c r="W2886" i="1"/>
  <c r="V2886" i="1"/>
  <c r="W2874" i="1"/>
  <c r="V2874" i="1"/>
  <c r="W2862" i="1"/>
  <c r="V2862" i="1"/>
  <c r="W2850" i="1"/>
  <c r="V2850" i="1"/>
  <c r="W2838" i="1"/>
  <c r="V2838" i="1"/>
  <c r="W2826" i="1"/>
  <c r="V2826" i="1"/>
  <c r="W2814" i="1"/>
  <c r="V2814" i="1"/>
  <c r="W2802" i="1"/>
  <c r="V2802" i="1"/>
  <c r="W2790" i="1"/>
  <c r="V2790" i="1"/>
  <c r="W2778" i="1"/>
  <c r="V2778" i="1"/>
  <c r="W2766" i="1"/>
  <c r="V2766" i="1"/>
  <c r="W2754" i="1"/>
  <c r="V2754" i="1"/>
  <c r="W2742" i="1"/>
  <c r="V2742" i="1"/>
  <c r="W2730" i="1"/>
  <c r="V2730" i="1"/>
  <c r="W2718" i="1"/>
  <c r="V2718" i="1"/>
  <c r="W2706" i="1"/>
  <c r="V2706" i="1"/>
  <c r="W2694" i="1"/>
  <c r="V2694" i="1"/>
  <c r="W2682" i="1"/>
  <c r="V2682" i="1"/>
  <c r="W2670" i="1"/>
  <c r="V2670" i="1"/>
  <c r="W2658" i="1"/>
  <c r="V2658" i="1"/>
  <c r="W2646" i="1"/>
  <c r="V2646" i="1"/>
  <c r="W2634" i="1"/>
  <c r="V2634" i="1"/>
  <c r="W2622" i="1"/>
  <c r="V2622" i="1"/>
  <c r="W2610" i="1"/>
  <c r="V2610" i="1"/>
  <c r="W2598" i="1"/>
  <c r="V2598" i="1"/>
  <c r="W2586" i="1"/>
  <c r="V2586" i="1"/>
  <c r="W2574" i="1"/>
  <c r="V2574" i="1"/>
  <c r="W2562" i="1"/>
  <c r="V2562" i="1"/>
  <c r="W2550" i="1"/>
  <c r="V2550" i="1"/>
  <c r="W2538" i="1"/>
  <c r="V2538" i="1"/>
  <c r="W2526" i="1"/>
  <c r="V2526" i="1"/>
  <c r="W2514" i="1"/>
  <c r="V2514" i="1"/>
  <c r="W2502" i="1"/>
  <c r="V2502" i="1"/>
  <c r="W2490" i="1"/>
  <c r="V2490" i="1"/>
  <c r="W2478" i="1"/>
  <c r="V2478" i="1"/>
  <c r="W2466" i="1"/>
  <c r="V2466" i="1"/>
  <c r="W2454" i="1"/>
  <c r="V2454" i="1"/>
  <c r="W2442" i="1"/>
  <c r="V2442" i="1"/>
  <c r="W2430" i="1"/>
  <c r="V2430" i="1"/>
  <c r="W2418" i="1"/>
  <c r="V2418" i="1"/>
  <c r="W2406" i="1"/>
  <c r="V2406" i="1"/>
  <c r="W2394" i="1"/>
  <c r="V2394" i="1"/>
  <c r="W2382" i="1"/>
  <c r="V2382" i="1"/>
  <c r="W2370" i="1"/>
  <c r="V2370" i="1"/>
  <c r="W2358" i="1"/>
  <c r="V2358" i="1"/>
  <c r="W2346" i="1"/>
  <c r="V2346" i="1"/>
  <c r="W2334" i="1"/>
  <c r="V2334" i="1"/>
  <c r="W2322" i="1"/>
  <c r="V2322" i="1"/>
  <c r="W2310" i="1"/>
  <c r="V2310" i="1"/>
  <c r="W2298" i="1"/>
  <c r="V2298" i="1"/>
  <c r="W2286" i="1"/>
  <c r="V2286" i="1"/>
  <c r="W2274" i="1"/>
  <c r="V2274" i="1"/>
  <c r="W2262" i="1"/>
  <c r="V2262" i="1"/>
  <c r="W2250" i="1"/>
  <c r="V2250" i="1"/>
  <c r="W2238" i="1"/>
  <c r="V2238" i="1"/>
  <c r="W2226" i="1"/>
  <c r="V2226" i="1"/>
  <c r="W2214" i="1"/>
  <c r="V2214" i="1"/>
  <c r="W2202" i="1"/>
  <c r="V2202" i="1"/>
  <c r="W2190" i="1"/>
  <c r="V2190" i="1"/>
  <c r="W2178" i="1"/>
  <c r="V2178" i="1"/>
  <c r="W2166" i="1"/>
  <c r="V2166" i="1"/>
  <c r="W2154" i="1"/>
  <c r="V2154" i="1"/>
  <c r="W2142" i="1"/>
  <c r="V2142" i="1"/>
  <c r="W2130" i="1"/>
  <c r="V2130" i="1"/>
  <c r="W2118" i="1"/>
  <c r="V2118" i="1"/>
  <c r="W2106" i="1"/>
  <c r="V2106" i="1"/>
  <c r="W2094" i="1"/>
  <c r="V2094" i="1"/>
  <c r="W2082" i="1"/>
  <c r="V2082" i="1"/>
  <c r="W2070" i="1"/>
  <c r="V2070" i="1"/>
  <c r="W2058" i="1"/>
  <c r="V2058" i="1"/>
  <c r="W2046" i="1"/>
  <c r="V2046" i="1"/>
  <c r="W2034" i="1"/>
  <c r="V2034" i="1"/>
  <c r="W2022" i="1"/>
  <c r="V2022" i="1"/>
  <c r="W2010" i="1"/>
  <c r="V2010" i="1"/>
  <c r="W1998" i="1"/>
  <c r="V1998" i="1"/>
  <c r="W1986" i="1"/>
  <c r="V1986" i="1"/>
  <c r="W1974" i="1"/>
  <c r="V1974" i="1"/>
  <c r="W1962" i="1"/>
  <c r="V1962" i="1"/>
  <c r="W1950" i="1"/>
  <c r="V1950" i="1"/>
  <c r="W1938" i="1"/>
  <c r="V1938" i="1"/>
  <c r="W1926" i="1"/>
  <c r="V1926" i="1"/>
  <c r="W1914" i="1"/>
  <c r="V1914" i="1"/>
  <c r="W1902" i="1"/>
  <c r="V1902" i="1"/>
  <c r="W1890" i="1"/>
  <c r="V1890" i="1"/>
  <c r="W1878" i="1"/>
  <c r="V1878" i="1"/>
  <c r="W1866" i="1"/>
  <c r="V1866" i="1"/>
  <c r="W1854" i="1"/>
  <c r="V1854" i="1"/>
  <c r="W1842" i="1"/>
  <c r="V1842" i="1"/>
  <c r="W1830" i="1"/>
  <c r="V1830" i="1"/>
  <c r="W1818" i="1"/>
  <c r="V1818" i="1"/>
  <c r="W1806" i="1"/>
  <c r="V1806" i="1"/>
  <c r="W1794" i="1"/>
  <c r="V1794" i="1"/>
  <c r="W1782" i="1"/>
  <c r="V1782" i="1"/>
  <c r="W1770" i="1"/>
  <c r="V1770" i="1"/>
  <c r="W1758" i="1"/>
  <c r="V1758" i="1"/>
  <c r="W1746" i="1"/>
  <c r="V1746" i="1"/>
  <c r="W1734" i="1"/>
  <c r="V1734" i="1"/>
  <c r="W1722" i="1"/>
  <c r="V1722" i="1"/>
  <c r="W1710" i="1"/>
  <c r="V1710" i="1"/>
  <c r="W1698" i="1"/>
  <c r="V1698" i="1"/>
  <c r="W1686" i="1"/>
  <c r="V1686" i="1"/>
  <c r="W1674" i="1"/>
  <c r="V1674" i="1"/>
  <c r="W1662" i="1"/>
  <c r="V1662" i="1"/>
  <c r="W1650" i="1"/>
  <c r="V1650" i="1"/>
  <c r="W1638" i="1"/>
  <c r="V1638" i="1"/>
  <c r="W1626" i="1"/>
  <c r="V1626" i="1"/>
  <c r="W1614" i="1"/>
  <c r="V1614" i="1"/>
  <c r="W1602" i="1"/>
  <c r="V1602" i="1"/>
  <c r="W1590" i="1"/>
  <c r="V1590" i="1"/>
  <c r="W1578" i="1"/>
  <c r="V1578" i="1"/>
  <c r="W1566" i="1"/>
  <c r="V1566" i="1"/>
  <c r="W1554" i="1"/>
  <c r="V1554" i="1"/>
  <c r="W1542" i="1"/>
  <c r="V1542" i="1"/>
  <c r="W1530" i="1"/>
  <c r="V1530" i="1"/>
  <c r="W1518" i="1"/>
  <c r="V1518" i="1"/>
  <c r="W1506" i="1"/>
  <c r="V1506" i="1"/>
  <c r="W1494" i="1"/>
  <c r="V1494" i="1"/>
  <c r="W1482" i="1"/>
  <c r="V1482" i="1"/>
  <c r="W1470" i="1"/>
  <c r="V1470" i="1"/>
  <c r="W1458" i="1"/>
  <c r="V1458" i="1"/>
  <c r="W1446" i="1"/>
  <c r="V1446" i="1"/>
  <c r="W1434" i="1"/>
  <c r="V1434" i="1"/>
  <c r="W1422" i="1"/>
  <c r="V1422" i="1"/>
  <c r="W1410" i="1"/>
  <c r="V1410" i="1"/>
  <c r="W1398" i="1"/>
  <c r="V1398" i="1"/>
  <c r="W1386" i="1"/>
  <c r="V1386" i="1"/>
  <c r="W1374" i="1"/>
  <c r="V1374" i="1"/>
  <c r="W1362" i="1"/>
  <c r="V1362" i="1"/>
  <c r="W1350" i="1"/>
  <c r="V1350" i="1"/>
  <c r="W1338" i="1"/>
  <c r="V1338" i="1"/>
  <c r="W1326" i="1"/>
  <c r="V1326" i="1"/>
  <c r="W1314" i="1"/>
  <c r="V1314" i="1"/>
  <c r="W1302" i="1"/>
  <c r="V1302" i="1"/>
  <c r="W1290" i="1"/>
  <c r="V1290" i="1"/>
  <c r="W1278" i="1"/>
  <c r="V1278" i="1"/>
  <c r="W1266" i="1"/>
  <c r="V1266" i="1"/>
  <c r="W1254" i="1"/>
  <c r="V1254" i="1"/>
  <c r="W1242" i="1"/>
  <c r="V1242" i="1"/>
  <c r="W1230" i="1"/>
  <c r="V1230" i="1"/>
  <c r="W1218" i="1"/>
  <c r="V1218" i="1"/>
  <c r="T3630" i="1"/>
  <c r="U3630" i="1"/>
  <c r="T3618" i="1"/>
  <c r="U3618" i="1"/>
  <c r="T3606" i="1"/>
  <c r="U3606" i="1"/>
  <c r="T3594" i="1"/>
  <c r="U3594" i="1"/>
  <c r="T3582" i="1"/>
  <c r="U3582" i="1"/>
  <c r="T3570" i="1"/>
  <c r="U3570" i="1"/>
  <c r="T3558" i="1"/>
  <c r="U3558" i="1"/>
  <c r="T3546" i="1"/>
  <c r="U3546" i="1"/>
  <c r="T3534" i="1"/>
  <c r="U3534" i="1"/>
  <c r="T3522" i="1"/>
  <c r="U3522" i="1"/>
  <c r="T3510" i="1"/>
  <c r="U3510" i="1"/>
  <c r="T3498" i="1"/>
  <c r="U3498" i="1"/>
  <c r="T3486" i="1"/>
  <c r="U3486" i="1"/>
  <c r="T3474" i="1"/>
  <c r="U3474" i="1"/>
  <c r="T3462" i="1"/>
  <c r="U3462" i="1"/>
  <c r="T3450" i="1"/>
  <c r="U3450" i="1"/>
  <c r="T3438" i="1"/>
  <c r="U3438" i="1"/>
  <c r="T3426" i="1"/>
  <c r="U3426" i="1"/>
  <c r="T3414" i="1"/>
  <c r="U3414" i="1"/>
  <c r="T3402" i="1"/>
  <c r="U3402" i="1"/>
  <c r="T3390" i="1"/>
  <c r="U3390" i="1"/>
  <c r="T3378" i="1"/>
  <c r="U3378" i="1"/>
  <c r="T3366" i="1"/>
  <c r="U3366" i="1"/>
  <c r="T3354" i="1"/>
  <c r="U3354" i="1"/>
  <c r="T3342" i="1"/>
  <c r="U3342" i="1"/>
  <c r="T3330" i="1"/>
  <c r="U3330" i="1"/>
  <c r="T3318" i="1"/>
  <c r="U3318" i="1"/>
  <c r="T3306" i="1"/>
  <c r="U3306" i="1"/>
  <c r="T3294" i="1"/>
  <c r="U3294" i="1"/>
  <c r="T3282" i="1"/>
  <c r="U3282" i="1"/>
  <c r="T3270" i="1"/>
  <c r="U3270" i="1"/>
  <c r="T3258" i="1"/>
  <c r="U3258" i="1"/>
  <c r="T3246" i="1"/>
  <c r="U3246" i="1"/>
  <c r="T3234" i="1"/>
  <c r="U3234" i="1"/>
  <c r="T3222" i="1"/>
  <c r="U3222" i="1"/>
  <c r="T3210" i="1"/>
  <c r="U3210" i="1"/>
  <c r="T3198" i="1"/>
  <c r="U3198" i="1"/>
  <c r="T3186" i="1"/>
  <c r="U3186" i="1"/>
  <c r="T3174" i="1"/>
  <c r="U3174" i="1"/>
  <c r="T3162" i="1"/>
  <c r="U3162" i="1"/>
  <c r="T3150" i="1"/>
  <c r="U3150" i="1"/>
  <c r="T3138" i="1"/>
  <c r="U3138" i="1"/>
  <c r="T3126" i="1"/>
  <c r="U3126" i="1"/>
  <c r="T3114" i="1"/>
  <c r="U3114" i="1"/>
  <c r="T3102" i="1"/>
  <c r="U3102" i="1"/>
  <c r="T3090" i="1"/>
  <c r="U3090" i="1"/>
  <c r="T3078" i="1"/>
  <c r="U3078" i="1"/>
  <c r="T3066" i="1"/>
  <c r="U3066" i="1"/>
  <c r="T3054" i="1"/>
  <c r="U3054" i="1"/>
  <c r="T3042" i="1"/>
  <c r="U3042" i="1"/>
  <c r="T3030" i="1"/>
  <c r="U3030" i="1"/>
  <c r="T3018" i="1"/>
  <c r="U3018" i="1"/>
  <c r="U3006" i="1"/>
  <c r="T3006" i="1"/>
  <c r="U2994" i="1"/>
  <c r="T2994" i="1"/>
  <c r="T2982" i="1"/>
  <c r="U2982" i="1"/>
  <c r="T2970" i="1"/>
  <c r="U2970" i="1"/>
  <c r="T2958" i="1"/>
  <c r="U2958" i="1"/>
  <c r="T2946" i="1"/>
  <c r="U2946" i="1"/>
  <c r="T2934" i="1"/>
  <c r="U2934" i="1"/>
  <c r="T2922" i="1"/>
  <c r="U2922" i="1"/>
  <c r="T2910" i="1"/>
  <c r="U2910" i="1"/>
  <c r="T2898" i="1"/>
  <c r="U2898" i="1"/>
  <c r="T2886" i="1"/>
  <c r="U2886" i="1"/>
  <c r="T2874" i="1"/>
  <c r="U2874" i="1"/>
  <c r="T2862" i="1"/>
  <c r="U2862" i="1"/>
  <c r="T2850" i="1"/>
  <c r="U2850" i="1"/>
  <c r="T2838" i="1"/>
  <c r="U2838" i="1"/>
  <c r="T2826" i="1"/>
  <c r="U2826" i="1"/>
  <c r="T2814" i="1"/>
  <c r="U2814" i="1"/>
  <c r="T2802" i="1"/>
  <c r="U2802" i="1"/>
  <c r="T2790" i="1"/>
  <c r="U2790" i="1"/>
  <c r="T2778" i="1"/>
  <c r="U2778" i="1"/>
  <c r="T2766" i="1"/>
  <c r="U2766" i="1"/>
  <c r="T2754" i="1"/>
  <c r="U2754" i="1"/>
  <c r="T2742" i="1"/>
  <c r="U2742" i="1"/>
  <c r="T2730" i="1"/>
  <c r="U2730" i="1"/>
  <c r="T2718" i="1"/>
  <c r="U2718" i="1"/>
  <c r="T2706" i="1"/>
  <c r="U2706" i="1"/>
  <c r="T2694" i="1"/>
  <c r="U2694" i="1"/>
  <c r="T2682" i="1"/>
  <c r="U2682" i="1"/>
  <c r="T2670" i="1"/>
  <c r="U2670" i="1"/>
  <c r="T2658" i="1"/>
  <c r="U2658" i="1"/>
  <c r="U2646" i="1"/>
  <c r="T2646" i="1"/>
  <c r="T2634" i="1"/>
  <c r="U2634" i="1"/>
  <c r="T2622" i="1"/>
  <c r="U2622" i="1"/>
  <c r="U2610" i="1"/>
  <c r="T2610" i="1"/>
  <c r="T2598" i="1"/>
  <c r="U2598" i="1"/>
  <c r="T2586" i="1"/>
  <c r="U2586" i="1"/>
  <c r="U2574" i="1"/>
  <c r="T2574" i="1"/>
  <c r="T2562" i="1"/>
  <c r="U2562" i="1"/>
  <c r="T2550" i="1"/>
  <c r="U2550" i="1"/>
  <c r="U2538" i="1"/>
  <c r="T2538" i="1"/>
  <c r="T2526" i="1"/>
  <c r="U2526" i="1"/>
  <c r="T2514" i="1"/>
  <c r="U2514" i="1"/>
  <c r="U2502" i="1"/>
  <c r="T2502" i="1"/>
  <c r="T2490" i="1"/>
  <c r="U2490" i="1"/>
  <c r="T2478" i="1"/>
  <c r="U2478" i="1"/>
  <c r="U2466" i="1"/>
  <c r="T2466" i="1"/>
  <c r="T2454" i="1"/>
  <c r="U2454" i="1"/>
  <c r="T2442" i="1"/>
  <c r="U2442" i="1"/>
  <c r="U2430" i="1"/>
  <c r="T2430" i="1"/>
  <c r="T2418" i="1"/>
  <c r="U2418" i="1"/>
  <c r="T2406" i="1"/>
  <c r="U2406" i="1"/>
  <c r="U2394" i="1"/>
  <c r="T2394" i="1"/>
  <c r="T2382" i="1"/>
  <c r="U2382" i="1"/>
  <c r="T2370" i="1"/>
  <c r="U2370" i="1"/>
  <c r="U2358" i="1"/>
  <c r="T2358" i="1"/>
  <c r="T2346" i="1"/>
  <c r="U2346" i="1"/>
  <c r="T2334" i="1"/>
  <c r="U2334" i="1"/>
  <c r="U2322" i="1"/>
  <c r="T2322" i="1"/>
  <c r="T2310" i="1"/>
  <c r="U2310" i="1"/>
  <c r="T2298" i="1"/>
  <c r="U2298" i="1"/>
  <c r="U2286" i="1"/>
  <c r="T2286" i="1"/>
  <c r="U2274" i="1"/>
  <c r="T2274" i="1"/>
  <c r="T2262" i="1"/>
  <c r="U2262" i="1"/>
  <c r="T2250" i="1"/>
  <c r="U2250" i="1"/>
  <c r="U2238" i="1"/>
  <c r="T2238" i="1"/>
  <c r="T2226" i="1"/>
  <c r="U2226" i="1"/>
  <c r="T2214" i="1"/>
  <c r="U2214" i="1"/>
  <c r="T2202" i="1"/>
  <c r="U2202" i="1"/>
  <c r="T2190" i="1"/>
  <c r="U2190" i="1"/>
  <c r="T2178" i="1"/>
  <c r="U2178" i="1"/>
  <c r="T2166" i="1"/>
  <c r="U2166" i="1"/>
  <c r="T2154" i="1"/>
  <c r="U2154" i="1"/>
  <c r="T2142" i="1"/>
  <c r="U2142" i="1"/>
  <c r="T2130" i="1"/>
  <c r="U2130" i="1"/>
  <c r="T2118" i="1"/>
  <c r="U2118" i="1"/>
  <c r="T2106" i="1"/>
  <c r="U2106" i="1"/>
  <c r="T2094" i="1"/>
  <c r="U2094" i="1"/>
  <c r="T2082" i="1"/>
  <c r="U2082" i="1"/>
  <c r="T2070" i="1"/>
  <c r="U2070" i="1"/>
  <c r="T2058" i="1"/>
  <c r="U2058" i="1"/>
  <c r="T2046" i="1"/>
  <c r="U2046" i="1"/>
  <c r="T2034" i="1"/>
  <c r="U2034" i="1"/>
  <c r="T2022" i="1"/>
  <c r="U2022" i="1"/>
  <c r="T2010" i="1"/>
  <c r="U2010" i="1"/>
  <c r="T1998" i="1"/>
  <c r="U1998" i="1"/>
  <c r="T1986" i="1"/>
  <c r="U1986" i="1"/>
  <c r="T1974" i="1"/>
  <c r="U1974" i="1"/>
  <c r="T1962" i="1"/>
  <c r="U1962" i="1"/>
  <c r="T1950" i="1"/>
  <c r="U1950" i="1"/>
  <c r="T1938" i="1"/>
  <c r="U1938" i="1"/>
  <c r="T1926" i="1"/>
  <c r="U1926" i="1"/>
  <c r="T1914" i="1"/>
  <c r="U1914" i="1"/>
  <c r="T1902" i="1"/>
  <c r="U1902" i="1"/>
  <c r="T1890" i="1"/>
  <c r="U1890" i="1"/>
  <c r="T1878" i="1"/>
  <c r="U1878" i="1"/>
  <c r="T1866" i="1"/>
  <c r="U1866" i="1"/>
  <c r="T1854" i="1"/>
  <c r="U1854" i="1"/>
  <c r="T1842" i="1"/>
  <c r="U1842" i="1"/>
  <c r="T1830" i="1"/>
  <c r="U1830" i="1"/>
  <c r="T1818" i="1"/>
  <c r="U1818" i="1"/>
  <c r="T1806" i="1"/>
  <c r="U1806" i="1"/>
  <c r="T1794" i="1"/>
  <c r="U1794" i="1"/>
  <c r="T1782" i="1"/>
  <c r="U1782" i="1"/>
  <c r="T1770" i="1"/>
  <c r="U1770" i="1"/>
  <c r="T1758" i="1"/>
  <c r="U1758" i="1"/>
  <c r="T1746" i="1"/>
  <c r="U1746" i="1"/>
  <c r="T1734" i="1"/>
  <c r="U1734" i="1"/>
  <c r="T1722" i="1"/>
  <c r="U1722" i="1"/>
  <c r="T1710" i="1"/>
  <c r="U1710" i="1"/>
  <c r="T1698" i="1"/>
  <c r="U1698" i="1"/>
  <c r="T1686" i="1"/>
  <c r="U1686" i="1"/>
  <c r="T1674" i="1"/>
  <c r="U1674" i="1"/>
  <c r="T1662" i="1"/>
  <c r="U1662" i="1"/>
  <c r="T1650" i="1"/>
  <c r="U1650" i="1"/>
  <c r="T1638" i="1"/>
  <c r="U1638" i="1"/>
  <c r="T1626" i="1"/>
  <c r="U1626" i="1"/>
  <c r="T1614" i="1"/>
  <c r="U1614" i="1"/>
  <c r="T1602" i="1"/>
  <c r="U1602" i="1"/>
  <c r="T1590" i="1"/>
  <c r="U1590" i="1"/>
  <c r="T1578" i="1"/>
  <c r="U1578" i="1"/>
  <c r="T1566" i="1"/>
  <c r="U1566" i="1"/>
  <c r="T1554" i="1"/>
  <c r="U1554" i="1"/>
  <c r="T1542" i="1"/>
  <c r="U1542" i="1"/>
  <c r="T1530" i="1"/>
  <c r="U1530" i="1"/>
  <c r="T1518" i="1"/>
  <c r="U1518" i="1"/>
  <c r="T1506" i="1"/>
  <c r="U1506" i="1"/>
  <c r="T1494" i="1"/>
  <c r="U1494" i="1"/>
  <c r="T1482" i="1"/>
  <c r="U1482" i="1"/>
  <c r="T1470" i="1"/>
  <c r="U1470" i="1"/>
  <c r="T1458" i="1"/>
  <c r="U1458" i="1"/>
  <c r="T1446" i="1"/>
  <c r="U1446" i="1"/>
  <c r="T1434" i="1"/>
  <c r="U1434" i="1"/>
  <c r="U1422" i="1"/>
  <c r="T1422" i="1"/>
  <c r="T1410" i="1"/>
  <c r="U1410" i="1"/>
  <c r="T1398" i="1"/>
  <c r="U1398" i="1"/>
  <c r="T1386" i="1"/>
  <c r="U1386" i="1"/>
  <c r="T1374" i="1"/>
  <c r="U1374" i="1"/>
  <c r="T1362" i="1"/>
  <c r="U1362" i="1"/>
  <c r="T1350" i="1"/>
  <c r="U1350" i="1"/>
  <c r="T1338" i="1"/>
  <c r="U1338" i="1"/>
  <c r="T1326" i="1"/>
  <c r="U1326" i="1"/>
  <c r="T1314" i="1"/>
  <c r="U1314" i="1"/>
  <c r="T1302" i="1"/>
  <c r="U1302" i="1"/>
  <c r="T1290" i="1"/>
  <c r="U1290" i="1"/>
  <c r="T1278" i="1"/>
  <c r="U1278" i="1"/>
  <c r="T1266" i="1"/>
  <c r="U1266" i="1"/>
  <c r="T1254" i="1"/>
  <c r="U1254" i="1"/>
  <c r="T1242" i="1"/>
  <c r="U1242" i="1"/>
  <c r="T1230" i="1"/>
  <c r="U1230" i="1"/>
  <c r="T1218" i="1"/>
  <c r="U1218" i="1"/>
  <c r="T1206" i="1"/>
  <c r="U1206" i="1"/>
  <c r="T1194" i="1"/>
  <c r="U1194" i="1"/>
  <c r="T1182" i="1"/>
  <c r="U1182" i="1"/>
  <c r="T1170" i="1"/>
  <c r="U1170" i="1"/>
  <c r="U1158" i="1"/>
  <c r="T1158" i="1"/>
  <c r="T1146" i="1"/>
  <c r="U1146" i="1"/>
  <c r="T1134" i="1"/>
  <c r="U1134" i="1"/>
  <c r="U1122" i="1"/>
  <c r="T1122" i="1"/>
  <c r="T1110" i="1"/>
  <c r="U1110" i="1"/>
  <c r="T1098" i="1"/>
  <c r="U1098" i="1"/>
  <c r="U1086" i="1"/>
  <c r="T1086" i="1"/>
  <c r="T1074" i="1"/>
  <c r="U1074" i="1"/>
  <c r="T1062" i="1"/>
  <c r="U1062" i="1"/>
  <c r="U1050" i="1"/>
  <c r="T1050" i="1"/>
  <c r="T1038" i="1"/>
  <c r="U1038" i="1"/>
  <c r="T1026" i="1"/>
  <c r="U1026" i="1"/>
  <c r="U1014" i="1"/>
  <c r="T1014" i="1"/>
  <c r="T1002" i="1"/>
  <c r="U1002" i="1"/>
  <c r="T990" i="1"/>
  <c r="U990" i="1"/>
  <c r="U978" i="1"/>
  <c r="T978" i="1"/>
  <c r="U966" i="1"/>
  <c r="T966" i="1"/>
  <c r="U954" i="1"/>
  <c r="T954" i="1"/>
  <c r="U942" i="1"/>
  <c r="T942" i="1"/>
  <c r="U930" i="1"/>
  <c r="T930" i="1"/>
  <c r="U918" i="1"/>
  <c r="T918" i="1"/>
  <c r="U906" i="1"/>
  <c r="T906" i="1"/>
  <c r="U894" i="1"/>
  <c r="T894" i="1"/>
  <c r="U882" i="1"/>
  <c r="T882" i="1"/>
  <c r="U870" i="1"/>
  <c r="T870" i="1"/>
  <c r="U858" i="1"/>
  <c r="T858" i="1"/>
  <c r="U846" i="1"/>
  <c r="T846" i="1"/>
  <c r="U834" i="1"/>
  <c r="T834" i="1"/>
  <c r="U822" i="1"/>
  <c r="T822" i="1"/>
  <c r="U810" i="1"/>
  <c r="T810" i="1"/>
  <c r="U798" i="1"/>
  <c r="T798" i="1"/>
  <c r="U786" i="1"/>
  <c r="T786" i="1"/>
  <c r="U774" i="1"/>
  <c r="T774" i="1"/>
  <c r="U762" i="1"/>
  <c r="T762" i="1"/>
  <c r="U750" i="1"/>
  <c r="T750" i="1"/>
  <c r="U738" i="1"/>
  <c r="T738" i="1"/>
  <c r="U726" i="1"/>
  <c r="T726" i="1"/>
  <c r="U714" i="1"/>
  <c r="T714" i="1"/>
  <c r="U702" i="1"/>
  <c r="T702" i="1"/>
  <c r="U690" i="1"/>
  <c r="T690" i="1"/>
  <c r="U678" i="1"/>
  <c r="T678" i="1"/>
  <c r="U666" i="1"/>
  <c r="T666" i="1"/>
  <c r="U654" i="1"/>
  <c r="T654" i="1"/>
  <c r="U642" i="1"/>
  <c r="T642" i="1"/>
  <c r="U630" i="1"/>
  <c r="T630" i="1"/>
  <c r="U618" i="1"/>
  <c r="T618" i="1"/>
  <c r="U606" i="1"/>
  <c r="T606" i="1"/>
  <c r="U594" i="1"/>
  <c r="T594" i="1"/>
  <c r="U582" i="1"/>
  <c r="T582" i="1"/>
  <c r="U570" i="1"/>
  <c r="T570" i="1"/>
  <c r="U558" i="1"/>
  <c r="T558" i="1"/>
  <c r="U546" i="1"/>
  <c r="T546" i="1"/>
  <c r="U534" i="1"/>
  <c r="T534" i="1"/>
  <c r="U522" i="1"/>
  <c r="T522" i="1"/>
  <c r="U510" i="1"/>
  <c r="T510" i="1"/>
  <c r="U498" i="1"/>
  <c r="T498" i="1"/>
  <c r="U486" i="1"/>
  <c r="T486" i="1"/>
  <c r="U474" i="1"/>
  <c r="T474" i="1"/>
  <c r="U462" i="1"/>
  <c r="T462" i="1"/>
  <c r="T450" i="1"/>
  <c r="U450" i="1"/>
  <c r="T438" i="1"/>
  <c r="U438" i="1"/>
  <c r="T426" i="1"/>
  <c r="U426" i="1"/>
  <c r="T414" i="1"/>
  <c r="U414" i="1"/>
  <c r="T402" i="1"/>
  <c r="U402" i="1"/>
  <c r="T390" i="1"/>
  <c r="U390" i="1"/>
  <c r="T378" i="1"/>
  <c r="U378" i="1"/>
  <c r="T366" i="1"/>
  <c r="U366" i="1"/>
  <c r="T354" i="1"/>
  <c r="U354" i="1"/>
  <c r="T342" i="1"/>
  <c r="U342" i="1"/>
  <c r="T330" i="1"/>
  <c r="U330" i="1"/>
  <c r="T318" i="1"/>
  <c r="U318" i="1"/>
  <c r="T306" i="1"/>
  <c r="U306" i="1"/>
  <c r="T294" i="1"/>
  <c r="U294" i="1"/>
  <c r="T282" i="1"/>
  <c r="U282" i="1"/>
  <c r="T270" i="1"/>
  <c r="U270" i="1"/>
  <c r="T258" i="1"/>
  <c r="U258" i="1"/>
  <c r="T246" i="1"/>
  <c r="U246" i="1"/>
  <c r="T234" i="1"/>
  <c r="U234" i="1"/>
  <c r="T222" i="1"/>
  <c r="U222" i="1"/>
  <c r="T210" i="1"/>
  <c r="U210" i="1"/>
  <c r="T198" i="1"/>
  <c r="U198" i="1"/>
  <c r="T186" i="1"/>
  <c r="U186" i="1"/>
  <c r="T174" i="1"/>
  <c r="U174" i="1"/>
  <c r="T162" i="1"/>
  <c r="U162" i="1"/>
  <c r="T150" i="1"/>
  <c r="U150" i="1"/>
  <c r="T138" i="1"/>
  <c r="U138" i="1"/>
  <c r="T126" i="1"/>
  <c r="U126" i="1"/>
  <c r="T114" i="1"/>
  <c r="U114" i="1"/>
  <c r="T102" i="1"/>
  <c r="U102" i="1"/>
  <c r="T90" i="1"/>
  <c r="U90" i="1"/>
  <c r="T78" i="1"/>
  <c r="U78" i="1"/>
  <c r="T66" i="1"/>
  <c r="U66" i="1"/>
  <c r="T54" i="1"/>
  <c r="U54" i="1"/>
  <c r="T42" i="1"/>
  <c r="U42" i="1"/>
  <c r="T30" i="1"/>
  <c r="U30" i="1"/>
  <c r="T18" i="1"/>
  <c r="U18" i="1"/>
  <c r="T6" i="1"/>
  <c r="U6" i="1"/>
  <c r="W4109" i="1"/>
  <c r="V4109" i="1"/>
  <c r="W4097" i="1"/>
  <c r="V4097" i="1"/>
  <c r="W4085" i="1"/>
  <c r="V4085" i="1"/>
  <c r="W4073" i="1"/>
  <c r="V4073" i="1"/>
  <c r="W4061" i="1"/>
  <c r="V4061" i="1"/>
  <c r="W4049" i="1"/>
  <c r="V4049" i="1"/>
  <c r="W4037" i="1"/>
  <c r="V4037" i="1"/>
  <c r="W4025" i="1"/>
  <c r="V4025" i="1"/>
  <c r="W4013" i="1"/>
  <c r="V4013" i="1"/>
  <c r="W4001" i="1"/>
  <c r="V4001" i="1"/>
  <c r="W3989" i="1"/>
  <c r="V3989" i="1"/>
  <c r="W3977" i="1"/>
  <c r="V3977" i="1"/>
  <c r="W3965" i="1"/>
  <c r="V3965" i="1"/>
  <c r="W3953" i="1"/>
  <c r="V3953" i="1"/>
  <c r="W3941" i="1"/>
  <c r="V3941" i="1"/>
  <c r="W3929" i="1"/>
  <c r="V3929" i="1"/>
  <c r="W3917" i="1"/>
  <c r="V3917" i="1"/>
  <c r="W3905" i="1"/>
  <c r="V3905" i="1"/>
  <c r="W3893" i="1"/>
  <c r="V3893" i="1"/>
  <c r="W3881" i="1"/>
  <c r="V3881" i="1"/>
  <c r="W3869" i="1"/>
  <c r="V3869" i="1"/>
  <c r="W3857" i="1"/>
  <c r="V3857" i="1"/>
  <c r="W3845" i="1"/>
  <c r="V3845" i="1"/>
  <c r="W3833" i="1"/>
  <c r="V3833" i="1"/>
  <c r="W3821" i="1"/>
  <c r="V3821" i="1"/>
  <c r="W3809" i="1"/>
  <c r="V3809" i="1"/>
  <c r="W3797" i="1"/>
  <c r="V3797" i="1"/>
  <c r="W3785" i="1"/>
  <c r="V3785" i="1"/>
  <c r="W3773" i="1"/>
  <c r="V3773" i="1"/>
  <c r="W3761" i="1"/>
  <c r="V3761" i="1"/>
  <c r="W3749" i="1"/>
  <c r="V3749" i="1"/>
  <c r="W3737" i="1"/>
  <c r="V3737" i="1"/>
  <c r="W3725" i="1"/>
  <c r="V3725" i="1"/>
  <c r="W3713" i="1"/>
  <c r="V3713" i="1"/>
  <c r="W3701" i="1"/>
  <c r="V3701" i="1"/>
  <c r="W3689" i="1"/>
  <c r="V3689" i="1"/>
  <c r="W3677" i="1"/>
  <c r="V3677" i="1"/>
  <c r="W3665" i="1"/>
  <c r="V3665" i="1"/>
  <c r="W3653" i="1"/>
  <c r="V3653" i="1"/>
  <c r="W3641" i="1"/>
  <c r="V3641" i="1"/>
  <c r="W3629" i="1"/>
  <c r="V3629" i="1"/>
  <c r="W3617" i="1"/>
  <c r="V3617" i="1"/>
  <c r="W3605" i="1"/>
  <c r="V3605" i="1"/>
  <c r="W3593" i="1"/>
  <c r="V3593" i="1"/>
  <c r="W3581" i="1"/>
  <c r="V3581" i="1"/>
  <c r="W3569" i="1"/>
  <c r="V3569" i="1"/>
  <c r="W3557" i="1"/>
  <c r="V3557" i="1"/>
  <c r="W3545" i="1"/>
  <c r="V3545" i="1"/>
  <c r="W3533" i="1"/>
  <c r="V3533" i="1"/>
  <c r="W3521" i="1"/>
  <c r="V3521" i="1"/>
  <c r="W3509" i="1"/>
  <c r="V3509" i="1"/>
  <c r="W3497" i="1"/>
  <c r="V3497" i="1"/>
  <c r="W3485" i="1"/>
  <c r="V3485" i="1"/>
  <c r="W3473" i="1"/>
  <c r="V3473" i="1"/>
  <c r="W3461" i="1"/>
  <c r="V3461" i="1"/>
  <c r="W3449" i="1"/>
  <c r="V3449" i="1"/>
  <c r="W3437" i="1"/>
  <c r="V3437" i="1"/>
  <c r="W3425" i="1"/>
  <c r="V3425" i="1"/>
  <c r="W3413" i="1"/>
  <c r="V3413" i="1"/>
  <c r="W3401" i="1"/>
  <c r="V3401" i="1"/>
  <c r="W3389" i="1"/>
  <c r="V3389" i="1"/>
  <c r="W3377" i="1"/>
  <c r="V3377" i="1"/>
  <c r="W3365" i="1"/>
  <c r="V3365" i="1"/>
  <c r="W3353" i="1"/>
  <c r="V3353" i="1"/>
  <c r="W3341" i="1"/>
  <c r="V3341" i="1"/>
  <c r="W3329" i="1"/>
  <c r="V3329" i="1"/>
  <c r="W3317" i="1"/>
  <c r="V3317" i="1"/>
  <c r="W3305" i="1"/>
  <c r="V3305" i="1"/>
  <c r="W3293" i="1"/>
  <c r="V3293" i="1"/>
  <c r="W3281" i="1"/>
  <c r="V3281" i="1"/>
  <c r="W3269" i="1"/>
  <c r="V3269" i="1"/>
  <c r="W3257" i="1"/>
  <c r="V3257" i="1"/>
  <c r="W3245" i="1"/>
  <c r="V3245" i="1"/>
  <c r="W3233" i="1"/>
  <c r="V3233" i="1"/>
  <c r="W3221" i="1"/>
  <c r="V3221" i="1"/>
  <c r="W3209" i="1"/>
  <c r="V3209" i="1"/>
  <c r="W3197" i="1"/>
  <c r="V3197" i="1"/>
  <c r="W3185" i="1"/>
  <c r="V3185" i="1"/>
  <c r="W3173" i="1"/>
  <c r="V3173" i="1"/>
  <c r="W3161" i="1"/>
  <c r="V3161" i="1"/>
  <c r="W3149" i="1"/>
  <c r="V3149" i="1"/>
  <c r="W3137" i="1"/>
  <c r="V3137" i="1"/>
  <c r="W3125" i="1"/>
  <c r="V3125" i="1"/>
  <c r="W3113" i="1"/>
  <c r="V3113" i="1"/>
  <c r="W3101" i="1"/>
  <c r="V3101" i="1"/>
  <c r="W3089" i="1"/>
  <c r="V3089" i="1"/>
  <c r="W3077" i="1"/>
  <c r="V3077" i="1"/>
  <c r="W3065" i="1"/>
  <c r="V3065" i="1"/>
  <c r="W3053" i="1"/>
  <c r="V3053" i="1"/>
  <c r="W3041" i="1"/>
  <c r="V3041" i="1"/>
  <c r="W3029" i="1"/>
  <c r="V3029" i="1"/>
  <c r="W3017" i="1"/>
  <c r="V3017" i="1"/>
  <c r="W3005" i="1"/>
  <c r="V3005" i="1"/>
  <c r="W2993" i="1"/>
  <c r="V2993" i="1"/>
  <c r="W2981" i="1"/>
  <c r="V2981" i="1"/>
  <c r="W2969" i="1"/>
  <c r="V2969" i="1"/>
  <c r="W2957" i="1"/>
  <c r="V2957" i="1"/>
  <c r="W2945" i="1"/>
  <c r="V2945" i="1"/>
  <c r="W2933" i="1"/>
  <c r="V2933" i="1"/>
  <c r="W2921" i="1"/>
  <c r="V2921" i="1"/>
  <c r="W2909" i="1"/>
  <c r="V2909" i="1"/>
  <c r="W2897" i="1"/>
  <c r="V2897" i="1"/>
  <c r="W2885" i="1"/>
  <c r="V2885" i="1"/>
  <c r="W2873" i="1"/>
  <c r="V2873" i="1"/>
  <c r="W2861" i="1"/>
  <c r="V2861" i="1"/>
  <c r="W2849" i="1"/>
  <c r="V2849" i="1"/>
  <c r="W2837" i="1"/>
  <c r="V2837" i="1"/>
  <c r="W2825" i="1"/>
  <c r="V2825" i="1"/>
  <c r="W2813" i="1"/>
  <c r="V2813" i="1"/>
  <c r="W2801" i="1"/>
  <c r="V2801" i="1"/>
  <c r="W2789" i="1"/>
  <c r="V2789" i="1"/>
  <c r="W2777" i="1"/>
  <c r="V2777" i="1"/>
  <c r="W2765" i="1"/>
  <c r="V2765" i="1"/>
  <c r="W2753" i="1"/>
  <c r="V2753" i="1"/>
  <c r="W2741" i="1"/>
  <c r="V2741" i="1"/>
  <c r="W2729" i="1"/>
  <c r="V2729" i="1"/>
  <c r="W2717" i="1"/>
  <c r="V2717" i="1"/>
  <c r="W2705" i="1"/>
  <c r="V2705" i="1"/>
  <c r="W2693" i="1"/>
  <c r="V2693" i="1"/>
  <c r="W2681" i="1"/>
  <c r="V2681" i="1"/>
  <c r="W2669" i="1"/>
  <c r="V2669" i="1"/>
  <c r="W2657" i="1"/>
  <c r="V2657" i="1"/>
  <c r="W2645" i="1"/>
  <c r="V2645" i="1"/>
  <c r="W2633" i="1"/>
  <c r="V2633" i="1"/>
  <c r="W2621" i="1"/>
  <c r="V2621" i="1"/>
  <c r="W2609" i="1"/>
  <c r="V2609" i="1"/>
  <c r="W2597" i="1"/>
  <c r="V2597" i="1"/>
  <c r="W2585" i="1"/>
  <c r="V2585" i="1"/>
  <c r="W2573" i="1"/>
  <c r="V2573" i="1"/>
  <c r="W2561" i="1"/>
  <c r="V2561" i="1"/>
  <c r="W2549" i="1"/>
  <c r="V2549" i="1"/>
  <c r="W2537" i="1"/>
  <c r="V2537" i="1"/>
  <c r="W2525" i="1"/>
  <c r="V2525" i="1"/>
  <c r="W2513" i="1"/>
  <c r="V2513" i="1"/>
  <c r="W2501" i="1"/>
  <c r="V2501" i="1"/>
  <c r="W2489" i="1"/>
  <c r="V2489" i="1"/>
  <c r="W2477" i="1"/>
  <c r="V2477" i="1"/>
  <c r="W2465" i="1"/>
  <c r="V2465" i="1"/>
  <c r="W2453" i="1"/>
  <c r="V2453" i="1"/>
  <c r="W2441" i="1"/>
  <c r="V2441" i="1"/>
  <c r="W2429" i="1"/>
  <c r="V2429" i="1"/>
  <c r="W2417" i="1"/>
  <c r="V2417" i="1"/>
  <c r="W2405" i="1"/>
  <c r="V2405" i="1"/>
  <c r="W2393" i="1"/>
  <c r="V2393" i="1"/>
  <c r="W2381" i="1"/>
  <c r="V2381" i="1"/>
  <c r="W2369" i="1"/>
  <c r="V2369" i="1"/>
  <c r="W2357" i="1"/>
  <c r="V2357" i="1"/>
  <c r="W2345" i="1"/>
  <c r="V2345" i="1"/>
  <c r="W2333" i="1"/>
  <c r="V2333" i="1"/>
  <c r="W2321" i="1"/>
  <c r="V2321" i="1"/>
  <c r="W2309" i="1"/>
  <c r="V2309" i="1"/>
  <c r="W2297" i="1"/>
  <c r="V2297" i="1"/>
  <c r="W2285" i="1"/>
  <c r="V2285" i="1"/>
  <c r="W2273" i="1"/>
  <c r="V2273" i="1"/>
  <c r="W2261" i="1"/>
  <c r="V2261" i="1"/>
  <c r="W2249" i="1"/>
  <c r="V2249" i="1"/>
  <c r="W2237" i="1"/>
  <c r="V2237" i="1"/>
  <c r="W2225" i="1"/>
  <c r="V2225" i="1"/>
  <c r="W2213" i="1"/>
  <c r="V2213" i="1"/>
  <c r="W2201" i="1"/>
  <c r="V2201" i="1"/>
  <c r="W2189" i="1"/>
  <c r="V2189" i="1"/>
  <c r="W2177" i="1"/>
  <c r="V2177" i="1"/>
  <c r="W2165" i="1"/>
  <c r="V2165" i="1"/>
  <c r="W2153" i="1"/>
  <c r="V2153" i="1"/>
  <c r="W2141" i="1"/>
  <c r="V2141" i="1"/>
  <c r="W2129" i="1"/>
  <c r="V2129" i="1"/>
  <c r="W2117" i="1"/>
  <c r="V2117" i="1"/>
  <c r="W2105" i="1"/>
  <c r="V2105" i="1"/>
  <c r="W2093" i="1"/>
  <c r="V2093" i="1"/>
  <c r="W2081" i="1"/>
  <c r="V2081" i="1"/>
  <c r="W2069" i="1"/>
  <c r="V2069" i="1"/>
  <c r="W2057" i="1"/>
  <c r="V2057" i="1"/>
  <c r="W2045" i="1"/>
  <c r="V2045" i="1"/>
  <c r="W2033" i="1"/>
  <c r="V2033" i="1"/>
  <c r="W2021" i="1"/>
  <c r="V2021" i="1"/>
  <c r="W2009" i="1"/>
  <c r="V2009" i="1"/>
  <c r="W1997" i="1"/>
  <c r="V1997" i="1"/>
  <c r="W1985" i="1"/>
  <c r="V1985" i="1"/>
  <c r="W1973" i="1"/>
  <c r="V1973" i="1"/>
  <c r="W1961" i="1"/>
  <c r="V1961" i="1"/>
  <c r="W1949" i="1"/>
  <c r="V1949" i="1"/>
  <c r="W1937" i="1"/>
  <c r="V1937" i="1"/>
  <c r="W1925" i="1"/>
  <c r="V1925" i="1"/>
  <c r="W1913" i="1"/>
  <c r="V1913" i="1"/>
  <c r="W1901" i="1"/>
  <c r="V1901" i="1"/>
  <c r="W1889" i="1"/>
  <c r="V1889" i="1"/>
  <c r="W1877" i="1"/>
  <c r="V1877" i="1"/>
  <c r="W1865" i="1"/>
  <c r="V1865" i="1"/>
  <c r="W1853" i="1"/>
  <c r="V1853" i="1"/>
  <c r="W1841" i="1"/>
  <c r="V1841" i="1"/>
  <c r="W1829" i="1"/>
  <c r="V1829" i="1"/>
  <c r="W1817" i="1"/>
  <c r="V1817" i="1"/>
  <c r="W1805" i="1"/>
  <c r="V1805" i="1"/>
  <c r="W1793" i="1"/>
  <c r="V1793" i="1"/>
  <c r="W1781" i="1"/>
  <c r="V1781" i="1"/>
  <c r="W1769" i="1"/>
  <c r="V1769" i="1"/>
  <c r="W1757" i="1"/>
  <c r="V1757" i="1"/>
  <c r="W1745" i="1"/>
  <c r="V1745" i="1"/>
  <c r="W1733" i="1"/>
  <c r="V1733" i="1"/>
  <c r="W1721" i="1"/>
  <c r="V1721" i="1"/>
  <c r="W1709" i="1"/>
  <c r="V1709" i="1"/>
  <c r="W1697" i="1"/>
  <c r="V1697" i="1"/>
  <c r="W1685" i="1"/>
  <c r="V1685" i="1"/>
  <c r="W1673" i="1"/>
  <c r="V1673" i="1"/>
  <c r="W1661" i="1"/>
  <c r="V1661" i="1"/>
  <c r="W1649" i="1"/>
  <c r="V1649" i="1"/>
  <c r="W1637" i="1"/>
  <c r="V1637" i="1"/>
  <c r="W1625" i="1"/>
  <c r="V1625" i="1"/>
  <c r="W1613" i="1"/>
  <c r="V1613" i="1"/>
  <c r="W1601" i="1"/>
  <c r="V1601" i="1"/>
  <c r="W1589" i="1"/>
  <c r="V1589" i="1"/>
  <c r="W1577" i="1"/>
  <c r="V1577" i="1"/>
  <c r="W1565" i="1"/>
  <c r="V1565" i="1"/>
  <c r="W1553" i="1"/>
  <c r="V1553" i="1"/>
  <c r="W1541" i="1"/>
  <c r="V1541" i="1"/>
  <c r="W1529" i="1"/>
  <c r="V1529" i="1"/>
  <c r="W1517" i="1"/>
  <c r="V1517" i="1"/>
  <c r="W1505" i="1"/>
  <c r="V1505" i="1"/>
  <c r="U3389" i="1"/>
  <c r="T3389" i="1"/>
  <c r="U3377" i="1"/>
  <c r="T3377" i="1"/>
  <c r="U3365" i="1"/>
  <c r="T3365" i="1"/>
  <c r="U3353" i="1"/>
  <c r="T3353" i="1"/>
  <c r="U3341" i="1"/>
  <c r="T3341" i="1"/>
  <c r="U3329" i="1"/>
  <c r="T3329" i="1"/>
  <c r="U3317" i="1"/>
  <c r="T3317" i="1"/>
  <c r="U3305" i="1"/>
  <c r="T3305" i="1"/>
  <c r="U3293" i="1"/>
  <c r="T3293" i="1"/>
  <c r="U3281" i="1"/>
  <c r="T3281" i="1"/>
  <c r="U3269" i="1"/>
  <c r="T3269" i="1"/>
  <c r="U3257" i="1"/>
  <c r="T3257" i="1"/>
  <c r="U3245" i="1"/>
  <c r="T3245" i="1"/>
  <c r="U3233" i="1"/>
  <c r="T3233" i="1"/>
  <c r="U3221" i="1"/>
  <c r="T3221" i="1"/>
  <c r="U3209" i="1"/>
  <c r="T3209" i="1"/>
  <c r="U3197" i="1"/>
  <c r="T3197" i="1"/>
  <c r="U3185" i="1"/>
  <c r="T3185" i="1"/>
  <c r="U3173" i="1"/>
  <c r="T3173" i="1"/>
  <c r="U3161" i="1"/>
  <c r="T3161" i="1"/>
  <c r="U3149" i="1"/>
  <c r="T3149" i="1"/>
  <c r="U3137" i="1"/>
  <c r="T3137" i="1"/>
  <c r="U3125" i="1"/>
  <c r="T3125" i="1"/>
  <c r="U3113" i="1"/>
  <c r="T3113" i="1"/>
  <c r="U3101" i="1"/>
  <c r="T3101" i="1"/>
  <c r="U3089" i="1"/>
  <c r="T3089" i="1"/>
  <c r="U3077" i="1"/>
  <c r="T3077" i="1"/>
  <c r="U3065" i="1"/>
  <c r="T3065" i="1"/>
  <c r="U3053" i="1"/>
  <c r="T3053" i="1"/>
  <c r="T3041" i="1"/>
  <c r="U3041" i="1"/>
  <c r="T3029" i="1"/>
  <c r="U3029" i="1"/>
  <c r="U3017" i="1"/>
  <c r="T3017" i="1"/>
  <c r="T3005" i="1"/>
  <c r="U3005" i="1"/>
  <c r="T2993" i="1"/>
  <c r="U2993" i="1"/>
  <c r="U2981" i="1"/>
  <c r="T2981" i="1"/>
  <c r="T2969" i="1"/>
  <c r="U2969" i="1"/>
  <c r="T2957" i="1"/>
  <c r="U2957" i="1"/>
  <c r="U2945" i="1"/>
  <c r="T2945" i="1"/>
  <c r="T2933" i="1"/>
  <c r="U2933" i="1"/>
  <c r="T2921" i="1"/>
  <c r="U2921" i="1"/>
  <c r="U2909" i="1"/>
  <c r="T2909" i="1"/>
  <c r="T2897" i="1"/>
  <c r="U2897" i="1"/>
  <c r="T2885" i="1"/>
  <c r="U2885" i="1"/>
  <c r="U2873" i="1"/>
  <c r="T2873" i="1"/>
  <c r="T2861" i="1"/>
  <c r="U2861" i="1"/>
  <c r="T2849" i="1"/>
  <c r="U2849" i="1"/>
  <c r="U2837" i="1"/>
  <c r="T2837" i="1"/>
  <c r="T2825" i="1"/>
  <c r="U2825" i="1"/>
  <c r="T2813" i="1"/>
  <c r="U2813" i="1"/>
  <c r="U2801" i="1"/>
  <c r="T2801" i="1"/>
  <c r="T2789" i="1"/>
  <c r="U2789" i="1"/>
  <c r="T2777" i="1"/>
  <c r="U2777" i="1"/>
  <c r="U2765" i="1"/>
  <c r="T2765" i="1"/>
  <c r="T2753" i="1"/>
  <c r="U2753" i="1"/>
  <c r="T2741" i="1"/>
  <c r="U2741" i="1"/>
  <c r="U2729" i="1"/>
  <c r="T2729" i="1"/>
  <c r="T2717" i="1"/>
  <c r="U2717" i="1"/>
  <c r="T2705" i="1"/>
  <c r="U2705" i="1"/>
  <c r="U2693" i="1"/>
  <c r="T2693" i="1"/>
  <c r="T2681" i="1"/>
  <c r="U2681" i="1"/>
  <c r="T2669" i="1"/>
  <c r="U2669" i="1"/>
  <c r="T2657" i="1"/>
  <c r="U2657" i="1"/>
  <c r="T2645" i="1"/>
  <c r="U2645" i="1"/>
  <c r="T2633" i="1"/>
  <c r="U2633" i="1"/>
  <c r="T2621" i="1"/>
  <c r="U2621" i="1"/>
  <c r="T2609" i="1"/>
  <c r="U2609" i="1"/>
  <c r="T2597" i="1"/>
  <c r="U2597" i="1"/>
  <c r="T2585" i="1"/>
  <c r="U2585" i="1"/>
  <c r="T2573" i="1"/>
  <c r="U2573" i="1"/>
  <c r="T2561" i="1"/>
  <c r="U2561" i="1"/>
  <c r="T2549" i="1"/>
  <c r="U2549" i="1"/>
  <c r="T2537" i="1"/>
  <c r="U2537" i="1"/>
  <c r="T2525" i="1"/>
  <c r="U2525" i="1"/>
  <c r="T2513" i="1"/>
  <c r="U2513" i="1"/>
  <c r="T2501" i="1"/>
  <c r="U2501" i="1"/>
  <c r="T2489" i="1"/>
  <c r="U2489" i="1"/>
  <c r="T2477" i="1"/>
  <c r="U2477" i="1"/>
  <c r="T2465" i="1"/>
  <c r="U2465" i="1"/>
  <c r="T2453" i="1"/>
  <c r="U2453" i="1"/>
  <c r="T2441" i="1"/>
  <c r="U2441" i="1"/>
  <c r="T2429" i="1"/>
  <c r="U2429" i="1"/>
  <c r="T2417" i="1"/>
  <c r="U2417" i="1"/>
  <c r="T2405" i="1"/>
  <c r="U2405" i="1"/>
  <c r="T2393" i="1"/>
  <c r="U2393" i="1"/>
  <c r="T2381" i="1"/>
  <c r="U2381" i="1"/>
  <c r="T2369" i="1"/>
  <c r="U2369" i="1"/>
  <c r="T2357" i="1"/>
  <c r="U2357" i="1"/>
  <c r="T2345" i="1"/>
  <c r="U2345" i="1"/>
  <c r="T2333" i="1"/>
  <c r="U2333" i="1"/>
  <c r="T2321" i="1"/>
  <c r="U2321" i="1"/>
  <c r="T2309" i="1"/>
  <c r="U2309" i="1"/>
  <c r="T2297" i="1"/>
  <c r="U2297" i="1"/>
  <c r="U2285" i="1"/>
  <c r="T2285" i="1"/>
  <c r="U2273" i="1"/>
  <c r="T2273" i="1"/>
  <c r="U2261" i="1"/>
  <c r="T2261" i="1"/>
  <c r="T2249" i="1"/>
  <c r="U2249" i="1"/>
  <c r="T2237" i="1"/>
  <c r="U2237" i="1"/>
  <c r="T2225" i="1"/>
  <c r="U2225" i="1"/>
  <c r="T2213" i="1"/>
  <c r="U2213" i="1"/>
  <c r="T2201" i="1"/>
  <c r="U2201" i="1"/>
  <c r="T2189" i="1"/>
  <c r="U2189" i="1"/>
  <c r="T2177" i="1"/>
  <c r="U2177" i="1"/>
  <c r="T2165" i="1"/>
  <c r="U2165" i="1"/>
  <c r="T2153" i="1"/>
  <c r="U2153" i="1"/>
  <c r="T2141" i="1"/>
  <c r="U2141" i="1"/>
  <c r="T2129" i="1"/>
  <c r="U2129" i="1"/>
  <c r="T2117" i="1"/>
  <c r="U2117" i="1"/>
  <c r="T2105" i="1"/>
  <c r="U2105" i="1"/>
  <c r="T2093" i="1"/>
  <c r="U2093" i="1"/>
  <c r="T2081" i="1"/>
  <c r="U2081" i="1"/>
  <c r="T2069" i="1"/>
  <c r="U2069" i="1"/>
  <c r="T2057" i="1"/>
  <c r="U2057" i="1"/>
  <c r="T2045" i="1"/>
  <c r="U2045" i="1"/>
  <c r="T2033" i="1"/>
  <c r="U2033" i="1"/>
  <c r="T2021" i="1"/>
  <c r="U2021" i="1"/>
  <c r="T2009" i="1"/>
  <c r="U2009" i="1"/>
  <c r="T1997" i="1"/>
  <c r="U1997" i="1"/>
  <c r="T1985" i="1"/>
  <c r="U1985" i="1"/>
  <c r="T1973" i="1"/>
  <c r="U1973" i="1"/>
  <c r="T1961" i="1"/>
  <c r="U1961" i="1"/>
  <c r="T1949" i="1"/>
  <c r="U1949" i="1"/>
  <c r="T1937" i="1"/>
  <c r="U1937" i="1"/>
  <c r="T1925" i="1"/>
  <c r="U1925" i="1"/>
  <c r="T1913" i="1"/>
  <c r="U1913" i="1"/>
  <c r="T1901" i="1"/>
  <c r="U1901" i="1"/>
  <c r="T1889" i="1"/>
  <c r="U1889" i="1"/>
  <c r="T1877" i="1"/>
  <c r="U1877" i="1"/>
  <c r="T1865" i="1"/>
  <c r="U1865" i="1"/>
  <c r="T1853" i="1"/>
  <c r="U1853" i="1"/>
  <c r="T1841" i="1"/>
  <c r="U1841" i="1"/>
  <c r="T1829" i="1"/>
  <c r="U1829" i="1"/>
  <c r="T1817" i="1"/>
  <c r="U1817" i="1"/>
  <c r="T1805" i="1"/>
  <c r="U1805" i="1"/>
  <c r="U1793" i="1"/>
  <c r="T1793" i="1"/>
  <c r="T1781" i="1"/>
  <c r="U1781" i="1"/>
  <c r="U1769" i="1"/>
  <c r="T1769" i="1"/>
  <c r="U1757" i="1"/>
  <c r="T1757" i="1"/>
  <c r="T1745" i="1"/>
  <c r="U1745" i="1"/>
  <c r="T1733" i="1"/>
  <c r="U1733" i="1"/>
  <c r="U1721" i="1"/>
  <c r="T1721" i="1"/>
  <c r="T1709" i="1"/>
  <c r="U1709" i="1"/>
  <c r="T1697" i="1"/>
  <c r="U1697" i="1"/>
  <c r="U1685" i="1"/>
  <c r="T1685" i="1"/>
  <c r="T1673" i="1"/>
  <c r="U1673" i="1"/>
  <c r="U1661" i="1"/>
  <c r="T1661" i="1"/>
  <c r="U1649" i="1"/>
  <c r="T1649" i="1"/>
  <c r="T1637" i="1"/>
  <c r="U1637" i="1"/>
  <c r="T1625" i="1"/>
  <c r="U1625" i="1"/>
  <c r="U1613" i="1"/>
  <c r="T1613" i="1"/>
  <c r="T1601" i="1"/>
  <c r="U1601" i="1"/>
  <c r="T1589" i="1"/>
  <c r="U1589" i="1"/>
  <c r="U1577" i="1"/>
  <c r="T1577" i="1"/>
  <c r="T1565" i="1"/>
  <c r="U1565" i="1"/>
  <c r="U1553" i="1"/>
  <c r="T1553" i="1"/>
  <c r="U1541" i="1"/>
  <c r="T1541" i="1"/>
  <c r="T1529" i="1"/>
  <c r="U1529" i="1"/>
  <c r="T1517" i="1"/>
  <c r="U1517" i="1"/>
  <c r="U1505" i="1"/>
  <c r="T1505" i="1"/>
  <c r="T1493" i="1"/>
  <c r="U1493" i="1"/>
  <c r="U1481" i="1"/>
  <c r="T1481" i="1"/>
  <c r="U1469" i="1"/>
  <c r="T1469" i="1"/>
  <c r="T1457" i="1"/>
  <c r="U1457" i="1"/>
  <c r="U1445" i="1"/>
  <c r="T1445" i="1"/>
  <c r="U1433" i="1"/>
  <c r="T1433" i="1"/>
  <c r="T1421" i="1"/>
  <c r="U1421" i="1"/>
  <c r="U1409" i="1"/>
  <c r="T1409" i="1"/>
  <c r="U1397" i="1"/>
  <c r="T1397" i="1"/>
  <c r="T1385" i="1"/>
  <c r="U1385" i="1"/>
  <c r="T1373" i="1"/>
  <c r="U1373" i="1"/>
  <c r="U1361" i="1"/>
  <c r="T1361" i="1"/>
  <c r="T1349" i="1"/>
  <c r="U1349" i="1"/>
  <c r="T1337" i="1"/>
  <c r="U1337" i="1"/>
  <c r="U1325" i="1"/>
  <c r="T1325" i="1"/>
  <c r="T1313" i="1"/>
  <c r="U1313" i="1"/>
  <c r="T1301" i="1"/>
  <c r="U1301" i="1"/>
  <c r="U1289" i="1"/>
  <c r="T1289" i="1"/>
  <c r="T1277" i="1"/>
  <c r="U1277" i="1"/>
  <c r="T1265" i="1"/>
  <c r="U1265" i="1"/>
  <c r="U1253" i="1"/>
  <c r="T1253" i="1"/>
  <c r="T1241" i="1"/>
  <c r="U1241" i="1"/>
  <c r="T1229" i="1"/>
  <c r="U1229" i="1"/>
  <c r="U1217" i="1"/>
  <c r="T1217" i="1"/>
  <c r="T1205" i="1"/>
  <c r="U1205" i="1"/>
  <c r="T1193" i="1"/>
  <c r="U1193" i="1"/>
  <c r="U1181" i="1"/>
  <c r="T1181" i="1"/>
  <c r="T1169" i="1"/>
  <c r="U1169" i="1"/>
  <c r="T1157" i="1"/>
  <c r="U1157" i="1"/>
  <c r="T1145" i="1"/>
  <c r="U1145" i="1"/>
  <c r="T1133" i="1"/>
  <c r="U1133" i="1"/>
  <c r="T1121" i="1"/>
  <c r="U1121" i="1"/>
  <c r="T1109" i="1"/>
  <c r="U1109" i="1"/>
  <c r="T1097" i="1"/>
  <c r="U1097" i="1"/>
  <c r="T1085" i="1"/>
  <c r="U1085" i="1"/>
  <c r="T1073" i="1"/>
  <c r="U1073" i="1"/>
  <c r="T1061" i="1"/>
  <c r="U1061" i="1"/>
  <c r="T1049" i="1"/>
  <c r="U1049" i="1"/>
  <c r="T1037" i="1"/>
  <c r="U1037" i="1"/>
  <c r="T1025" i="1"/>
  <c r="U1025" i="1"/>
  <c r="T1013" i="1"/>
  <c r="U1013" i="1"/>
  <c r="T1001" i="1"/>
  <c r="U1001" i="1"/>
  <c r="T989" i="1"/>
  <c r="U989" i="1"/>
  <c r="T977" i="1"/>
  <c r="U977" i="1"/>
  <c r="U965" i="1"/>
  <c r="T965" i="1"/>
  <c r="U953" i="1"/>
  <c r="T953" i="1"/>
  <c r="T941" i="1"/>
  <c r="U941" i="1"/>
  <c r="T929" i="1"/>
  <c r="U929" i="1"/>
  <c r="T917" i="1"/>
  <c r="U917" i="1"/>
  <c r="T905" i="1"/>
  <c r="U905" i="1"/>
  <c r="T893" i="1"/>
  <c r="U893" i="1"/>
  <c r="T881" i="1"/>
  <c r="U881" i="1"/>
  <c r="T869" i="1"/>
  <c r="U869" i="1"/>
  <c r="U857" i="1"/>
  <c r="T857" i="1"/>
  <c r="U845" i="1"/>
  <c r="T845" i="1"/>
  <c r="T833" i="1"/>
  <c r="U833" i="1"/>
  <c r="T821" i="1"/>
  <c r="U821" i="1"/>
  <c r="T809" i="1"/>
  <c r="U809" i="1"/>
  <c r="T797" i="1"/>
  <c r="U797" i="1"/>
  <c r="T785" i="1"/>
  <c r="U785" i="1"/>
  <c r="T773" i="1"/>
  <c r="U773" i="1"/>
  <c r="T761" i="1"/>
  <c r="U761" i="1"/>
  <c r="U749" i="1"/>
  <c r="T749" i="1"/>
  <c r="U737" i="1"/>
  <c r="T737" i="1"/>
  <c r="T725" i="1"/>
  <c r="U725" i="1"/>
  <c r="T713" i="1"/>
  <c r="U713" i="1"/>
  <c r="T701" i="1"/>
  <c r="U701" i="1"/>
  <c r="T689" i="1"/>
  <c r="U689" i="1"/>
  <c r="T677" i="1"/>
  <c r="U677" i="1"/>
  <c r="T665" i="1"/>
  <c r="U665" i="1"/>
  <c r="T653" i="1"/>
  <c r="U653" i="1"/>
  <c r="T641" i="1"/>
  <c r="U641" i="1"/>
  <c r="T629" i="1"/>
  <c r="U629" i="1"/>
  <c r="T617" i="1"/>
  <c r="U617" i="1"/>
  <c r="T605" i="1"/>
  <c r="U605" i="1"/>
  <c r="T593" i="1"/>
  <c r="U593" i="1"/>
  <c r="T581" i="1"/>
  <c r="U581" i="1"/>
  <c r="T569" i="1"/>
  <c r="U569" i="1"/>
  <c r="T557" i="1"/>
  <c r="U557" i="1"/>
  <c r="T545" i="1"/>
  <c r="U545" i="1"/>
  <c r="T533" i="1"/>
  <c r="U533" i="1"/>
  <c r="T521" i="1"/>
  <c r="U521" i="1"/>
  <c r="T509" i="1"/>
  <c r="U509" i="1"/>
  <c r="T497" i="1"/>
  <c r="U497" i="1"/>
  <c r="T485" i="1"/>
  <c r="U485" i="1"/>
  <c r="T473" i="1"/>
  <c r="U473" i="1"/>
  <c r="T461" i="1"/>
  <c r="U461" i="1"/>
  <c r="T449" i="1"/>
  <c r="U449" i="1"/>
  <c r="T437" i="1"/>
  <c r="U437" i="1"/>
  <c r="T425" i="1"/>
  <c r="U425" i="1"/>
  <c r="T413" i="1"/>
  <c r="U413" i="1"/>
  <c r="T401" i="1"/>
  <c r="U401" i="1"/>
  <c r="T389" i="1"/>
  <c r="U389" i="1"/>
  <c r="T377" i="1"/>
  <c r="U377" i="1"/>
  <c r="T365" i="1"/>
  <c r="U365" i="1"/>
  <c r="T353" i="1"/>
  <c r="U353" i="1"/>
  <c r="T341" i="1"/>
  <c r="U341" i="1"/>
  <c r="T329" i="1"/>
  <c r="U329" i="1"/>
  <c r="T317" i="1"/>
  <c r="U317" i="1"/>
  <c r="T305" i="1"/>
  <c r="U305" i="1"/>
  <c r="T293" i="1"/>
  <c r="U293" i="1"/>
  <c r="T281" i="1"/>
  <c r="U281" i="1"/>
  <c r="T269" i="1"/>
  <c r="U269" i="1"/>
  <c r="T257" i="1"/>
  <c r="U257" i="1"/>
  <c r="T245" i="1"/>
  <c r="U245" i="1"/>
  <c r="T233" i="1"/>
  <c r="U233" i="1"/>
  <c r="T221" i="1"/>
  <c r="U221" i="1"/>
  <c r="T209" i="1"/>
  <c r="U209" i="1"/>
  <c r="T197" i="1"/>
  <c r="U197" i="1"/>
  <c r="T185" i="1"/>
  <c r="U185" i="1"/>
  <c r="T173" i="1"/>
  <c r="U173" i="1"/>
  <c r="T161" i="1"/>
  <c r="U161" i="1"/>
  <c r="T149" i="1"/>
  <c r="U149" i="1"/>
  <c r="T137" i="1"/>
  <c r="U137" i="1"/>
  <c r="T125" i="1"/>
  <c r="U125" i="1"/>
  <c r="T113" i="1"/>
  <c r="U113" i="1"/>
  <c r="T101" i="1"/>
  <c r="U101" i="1"/>
  <c r="T89" i="1"/>
  <c r="U89" i="1"/>
  <c r="T77" i="1"/>
  <c r="U77" i="1"/>
  <c r="T65" i="1"/>
  <c r="U65" i="1"/>
  <c r="T53" i="1"/>
  <c r="U53" i="1"/>
  <c r="T41" i="1"/>
  <c r="U41" i="1"/>
  <c r="T29" i="1"/>
  <c r="U29" i="1"/>
  <c r="T17" i="1"/>
  <c r="U17" i="1"/>
  <c r="T5" i="1"/>
  <c r="U5" i="1"/>
  <c r="W4108" i="1"/>
  <c r="V4108" i="1"/>
  <c r="W4096" i="1"/>
  <c r="V4096" i="1"/>
  <c r="W4084" i="1"/>
  <c r="V4084" i="1"/>
  <c r="W4072" i="1"/>
  <c r="V4072" i="1"/>
  <c r="W4060" i="1"/>
  <c r="V4060" i="1"/>
  <c r="W4048" i="1"/>
  <c r="V4048" i="1"/>
  <c r="W4036" i="1"/>
  <c r="V4036" i="1"/>
  <c r="W4024" i="1"/>
  <c r="V4024" i="1"/>
  <c r="W4012" i="1"/>
  <c r="V4012" i="1"/>
  <c r="W4000" i="1"/>
  <c r="V4000" i="1"/>
  <c r="W3988" i="1"/>
  <c r="V3988" i="1"/>
  <c r="W3976" i="1"/>
  <c r="V3976" i="1"/>
  <c r="W3964" i="1"/>
  <c r="V3964" i="1"/>
  <c r="W3952" i="1"/>
  <c r="V3952" i="1"/>
  <c r="W3940" i="1"/>
  <c r="V3940" i="1"/>
  <c r="W3928" i="1"/>
  <c r="V3928" i="1"/>
  <c r="W3916" i="1"/>
  <c r="V3916" i="1"/>
  <c r="W3904" i="1"/>
  <c r="V3904" i="1"/>
  <c r="W3892" i="1"/>
  <c r="V3892" i="1"/>
  <c r="W3880" i="1"/>
  <c r="V3880" i="1"/>
  <c r="W3868" i="1"/>
  <c r="V3868" i="1"/>
  <c r="W3856" i="1"/>
  <c r="V3856" i="1"/>
  <c r="W3844" i="1"/>
  <c r="V3844" i="1"/>
  <c r="W3832" i="1"/>
  <c r="V3832" i="1"/>
  <c r="W3820" i="1"/>
  <c r="V3820" i="1"/>
  <c r="W3808" i="1"/>
  <c r="V3808" i="1"/>
  <c r="W3796" i="1"/>
  <c r="V3796" i="1"/>
  <c r="W3784" i="1"/>
  <c r="V3784" i="1"/>
  <c r="W3772" i="1"/>
  <c r="V3772" i="1"/>
  <c r="W3760" i="1"/>
  <c r="V3760" i="1"/>
  <c r="W3748" i="1"/>
  <c r="V3748" i="1"/>
  <c r="W3736" i="1"/>
  <c r="V3736" i="1"/>
  <c r="W3724" i="1"/>
  <c r="V3724" i="1"/>
  <c r="W3712" i="1"/>
  <c r="V3712" i="1"/>
  <c r="W3700" i="1"/>
  <c r="V3700" i="1"/>
  <c r="W3688" i="1"/>
  <c r="V3688" i="1"/>
  <c r="W3676" i="1"/>
  <c r="V3676" i="1"/>
  <c r="W3664" i="1"/>
  <c r="V3664" i="1"/>
  <c r="W3652" i="1"/>
  <c r="V3652" i="1"/>
  <c r="W3640" i="1"/>
  <c r="V3640" i="1"/>
  <c r="W3628" i="1"/>
  <c r="V3628" i="1"/>
  <c r="W3616" i="1"/>
  <c r="V3616" i="1"/>
  <c r="W3604" i="1"/>
  <c r="V3604" i="1"/>
  <c r="W3592" i="1"/>
  <c r="V3592" i="1"/>
  <c r="W3580" i="1"/>
  <c r="V3580" i="1"/>
  <c r="W3568" i="1"/>
  <c r="V3568" i="1"/>
  <c r="W3556" i="1"/>
  <c r="V3556" i="1"/>
  <c r="W3544" i="1"/>
  <c r="V3544" i="1"/>
  <c r="W3532" i="1"/>
  <c r="V3532" i="1"/>
  <c r="W3520" i="1"/>
  <c r="V3520" i="1"/>
  <c r="W3508" i="1"/>
  <c r="V3508" i="1"/>
  <c r="W3496" i="1"/>
  <c r="V3496" i="1"/>
  <c r="W3484" i="1"/>
  <c r="V3484" i="1"/>
  <c r="W3472" i="1"/>
  <c r="V3472" i="1"/>
  <c r="W3460" i="1"/>
  <c r="V3460" i="1"/>
  <c r="W3448" i="1"/>
  <c r="V3448" i="1"/>
  <c r="W3436" i="1"/>
  <c r="V3436" i="1"/>
  <c r="W3424" i="1"/>
  <c r="V3424" i="1"/>
  <c r="W3412" i="1"/>
  <c r="V3412" i="1"/>
  <c r="W3400" i="1"/>
  <c r="V3400" i="1"/>
  <c r="W3388" i="1"/>
  <c r="V3388" i="1"/>
  <c r="W3376" i="1"/>
  <c r="V3376" i="1"/>
  <c r="W3364" i="1"/>
  <c r="V3364" i="1"/>
  <c r="W3352" i="1"/>
  <c r="V3352" i="1"/>
  <c r="W3340" i="1"/>
  <c r="V3340" i="1"/>
  <c r="W3328" i="1"/>
  <c r="V3328" i="1"/>
  <c r="W3316" i="1"/>
  <c r="V3316" i="1"/>
  <c r="W3304" i="1"/>
  <c r="V3304" i="1"/>
  <c r="W3292" i="1"/>
  <c r="V3292" i="1"/>
  <c r="W3280" i="1"/>
  <c r="V3280" i="1"/>
  <c r="W3268" i="1"/>
  <c r="V3268" i="1"/>
  <c r="W3256" i="1"/>
  <c r="V3256" i="1"/>
  <c r="W3244" i="1"/>
  <c r="V3244" i="1"/>
  <c r="W3232" i="1"/>
  <c r="V3232" i="1"/>
  <c r="W3220" i="1"/>
  <c r="V3220" i="1"/>
  <c r="W3208" i="1"/>
  <c r="V3208" i="1"/>
  <c r="W3196" i="1"/>
  <c r="V3196" i="1"/>
  <c r="W3184" i="1"/>
  <c r="V3184" i="1"/>
  <c r="W3172" i="1"/>
  <c r="V3172" i="1"/>
  <c r="W3160" i="1"/>
  <c r="V3160" i="1"/>
  <c r="W3148" i="1"/>
  <c r="V3148" i="1"/>
  <c r="W3136" i="1"/>
  <c r="V3136" i="1"/>
  <c r="W3124" i="1"/>
  <c r="V3124" i="1"/>
  <c r="W3112" i="1"/>
  <c r="V3112" i="1"/>
  <c r="W3100" i="1"/>
  <c r="V3100" i="1"/>
  <c r="W3088" i="1"/>
  <c r="V3088" i="1"/>
  <c r="W3076" i="1"/>
  <c r="V3076" i="1"/>
  <c r="W3064" i="1"/>
  <c r="V3064" i="1"/>
  <c r="W3052" i="1"/>
  <c r="V3052" i="1"/>
  <c r="W3040" i="1"/>
  <c r="V3040" i="1"/>
  <c r="W3028" i="1"/>
  <c r="V3028" i="1"/>
  <c r="W3016" i="1"/>
  <c r="V3016" i="1"/>
  <c r="W3004" i="1"/>
  <c r="V3004" i="1"/>
  <c r="W2992" i="1"/>
  <c r="V2992" i="1"/>
  <c r="W2980" i="1"/>
  <c r="V2980" i="1"/>
  <c r="W2968" i="1"/>
  <c r="V2968" i="1"/>
  <c r="W2956" i="1"/>
  <c r="V2956" i="1"/>
  <c r="W2944" i="1"/>
  <c r="V2944" i="1"/>
  <c r="W2932" i="1"/>
  <c r="V2932" i="1"/>
  <c r="W2920" i="1"/>
  <c r="V2920" i="1"/>
  <c r="W2908" i="1"/>
  <c r="V2908" i="1"/>
  <c r="W2896" i="1"/>
  <c r="V2896" i="1"/>
  <c r="W2884" i="1"/>
  <c r="V2884" i="1"/>
  <c r="W2872" i="1"/>
  <c r="V2872" i="1"/>
  <c r="W2860" i="1"/>
  <c r="V2860" i="1"/>
  <c r="W2848" i="1"/>
  <c r="V2848" i="1"/>
  <c r="W2836" i="1"/>
  <c r="V2836" i="1"/>
  <c r="W2824" i="1"/>
  <c r="V2824" i="1"/>
  <c r="W2812" i="1"/>
  <c r="V2812" i="1"/>
  <c r="W2800" i="1"/>
  <c r="V2800" i="1"/>
  <c r="W2788" i="1"/>
  <c r="V2788" i="1"/>
  <c r="W2776" i="1"/>
  <c r="V2776" i="1"/>
  <c r="W2764" i="1"/>
  <c r="V2764" i="1"/>
  <c r="W2752" i="1"/>
  <c r="V2752" i="1"/>
  <c r="W2740" i="1"/>
  <c r="V2740" i="1"/>
  <c r="W2728" i="1"/>
  <c r="V2728" i="1"/>
  <c r="W2716" i="1"/>
  <c r="V2716" i="1"/>
  <c r="W2704" i="1"/>
  <c r="V2704" i="1"/>
  <c r="W2692" i="1"/>
  <c r="V2692" i="1"/>
  <c r="W2680" i="1"/>
  <c r="V2680" i="1"/>
  <c r="W2668" i="1"/>
  <c r="V2668" i="1"/>
  <c r="W2656" i="1"/>
  <c r="V2656" i="1"/>
  <c r="W2644" i="1"/>
  <c r="V2644" i="1"/>
  <c r="W2632" i="1"/>
  <c r="V2632" i="1"/>
  <c r="W2620" i="1"/>
  <c r="V2620" i="1"/>
  <c r="W2608" i="1"/>
  <c r="V2608" i="1"/>
  <c r="W2596" i="1"/>
  <c r="V2596" i="1"/>
  <c r="W2584" i="1"/>
  <c r="V2584" i="1"/>
  <c r="W2572" i="1"/>
  <c r="V2572" i="1"/>
  <c r="W2560" i="1"/>
  <c r="V2560" i="1"/>
  <c r="W2548" i="1"/>
  <c r="V2548" i="1"/>
  <c r="W2536" i="1"/>
  <c r="V2536" i="1"/>
  <c r="W2524" i="1"/>
  <c r="V2524" i="1"/>
  <c r="W2512" i="1"/>
  <c r="V2512" i="1"/>
  <c r="W2500" i="1"/>
  <c r="V2500" i="1"/>
  <c r="W2488" i="1"/>
  <c r="V2488" i="1"/>
  <c r="W2476" i="1"/>
  <c r="V2476" i="1"/>
  <c r="W2464" i="1"/>
  <c r="V2464" i="1"/>
  <c r="W2452" i="1"/>
  <c r="V2452" i="1"/>
  <c r="W2440" i="1"/>
  <c r="V2440" i="1"/>
  <c r="W2428" i="1"/>
  <c r="V2428" i="1"/>
  <c r="W2416" i="1"/>
  <c r="V2416" i="1"/>
  <c r="W2404" i="1"/>
  <c r="V2404" i="1"/>
  <c r="W2392" i="1"/>
  <c r="V2392" i="1"/>
  <c r="W2380" i="1"/>
  <c r="V2380" i="1"/>
  <c r="W2368" i="1"/>
  <c r="V2368" i="1"/>
  <c r="W2356" i="1"/>
  <c r="V2356" i="1"/>
  <c r="W2344" i="1"/>
  <c r="V2344" i="1"/>
  <c r="W2332" i="1"/>
  <c r="V2332" i="1"/>
  <c r="W2320" i="1"/>
  <c r="V2320" i="1"/>
  <c r="W2308" i="1"/>
  <c r="V2308" i="1"/>
  <c r="W2296" i="1"/>
  <c r="V2296" i="1"/>
  <c r="W2284" i="1"/>
  <c r="V2284" i="1"/>
  <c r="W2272" i="1"/>
  <c r="V2272" i="1"/>
  <c r="W2260" i="1"/>
  <c r="V2260" i="1"/>
  <c r="W2248" i="1"/>
  <c r="V2248" i="1"/>
  <c r="W2236" i="1"/>
  <c r="V2236" i="1"/>
  <c r="W2224" i="1"/>
  <c r="V2224" i="1"/>
  <c r="W2212" i="1"/>
  <c r="V2212" i="1"/>
  <c r="W2200" i="1"/>
  <c r="V2200" i="1"/>
  <c r="W2188" i="1"/>
  <c r="V2188" i="1"/>
  <c r="W2176" i="1"/>
  <c r="V2176" i="1"/>
  <c r="W2164" i="1"/>
  <c r="V2164" i="1"/>
  <c r="W2152" i="1"/>
  <c r="V2152" i="1"/>
  <c r="W2140" i="1"/>
  <c r="V2140" i="1"/>
  <c r="W2128" i="1"/>
  <c r="V2128" i="1"/>
  <c r="W2116" i="1"/>
  <c r="V2116" i="1"/>
  <c r="W2104" i="1"/>
  <c r="V2104" i="1"/>
  <c r="W2092" i="1"/>
  <c r="V2092" i="1"/>
  <c r="W2080" i="1"/>
  <c r="V2080" i="1"/>
  <c r="W2068" i="1"/>
  <c r="V2068" i="1"/>
  <c r="W2056" i="1"/>
  <c r="V2056" i="1"/>
  <c r="W2044" i="1"/>
  <c r="V2044" i="1"/>
  <c r="W2032" i="1"/>
  <c r="V2032" i="1"/>
  <c r="W2020" i="1"/>
  <c r="V2020" i="1"/>
  <c r="W2008" i="1"/>
  <c r="V2008" i="1"/>
  <c r="W1996" i="1"/>
  <c r="V1996" i="1"/>
  <c r="W1984" i="1"/>
  <c r="V1984" i="1"/>
  <c r="W1972" i="1"/>
  <c r="V1972" i="1"/>
  <c r="W1960" i="1"/>
  <c r="V1960" i="1"/>
  <c r="W1948" i="1"/>
  <c r="V1948" i="1"/>
  <c r="W1936" i="1"/>
  <c r="V1936" i="1"/>
  <c r="W1924" i="1"/>
  <c r="V1924" i="1"/>
  <c r="W1912" i="1"/>
  <c r="V1912" i="1"/>
  <c r="W1900" i="1"/>
  <c r="V1900" i="1"/>
  <c r="W1888" i="1"/>
  <c r="V1888" i="1"/>
  <c r="W1876" i="1"/>
  <c r="V1876" i="1"/>
  <c r="W1864" i="1"/>
  <c r="V1864" i="1"/>
  <c r="W1852" i="1"/>
  <c r="V1852" i="1"/>
  <c r="W1840" i="1"/>
  <c r="V1840" i="1"/>
  <c r="W1828" i="1"/>
  <c r="V1828" i="1"/>
  <c r="W1816" i="1"/>
  <c r="V1816" i="1"/>
  <c r="W1804" i="1"/>
  <c r="V1804" i="1"/>
  <c r="W1792" i="1"/>
  <c r="V1792" i="1"/>
  <c r="W1780" i="1"/>
  <c r="V1780" i="1"/>
  <c r="W1768" i="1"/>
  <c r="V1768" i="1"/>
  <c r="W1756" i="1"/>
  <c r="V1756" i="1"/>
  <c r="W1744" i="1"/>
  <c r="V1744" i="1"/>
  <c r="W1732" i="1"/>
  <c r="V1732" i="1"/>
  <c r="W1720" i="1"/>
  <c r="V1720" i="1"/>
  <c r="W1708" i="1"/>
  <c r="V1708" i="1"/>
  <c r="W1696" i="1"/>
  <c r="V1696" i="1"/>
  <c r="W1684" i="1"/>
  <c r="V1684" i="1"/>
  <c r="W1672" i="1"/>
  <c r="V1672" i="1"/>
  <c r="W1660" i="1"/>
  <c r="V1660" i="1"/>
  <c r="W1648" i="1"/>
  <c r="V1648" i="1"/>
  <c r="W1636" i="1"/>
  <c r="V1636" i="1"/>
  <c r="W1624" i="1"/>
  <c r="V1624" i="1"/>
  <c r="W1612" i="1"/>
  <c r="V1612" i="1"/>
  <c r="W1600" i="1"/>
  <c r="V1600" i="1"/>
  <c r="W1588" i="1"/>
  <c r="V1588" i="1"/>
  <c r="W1576" i="1"/>
  <c r="V1576" i="1"/>
  <c r="W1564" i="1"/>
  <c r="V1564" i="1"/>
  <c r="W1552" i="1"/>
  <c r="V1552" i="1"/>
  <c r="W1540" i="1"/>
  <c r="V1540" i="1"/>
  <c r="W1528" i="1"/>
  <c r="V1528" i="1"/>
  <c r="W1516" i="1"/>
  <c r="V1516" i="1"/>
  <c r="W1504" i="1"/>
  <c r="V1504" i="1"/>
  <c r="T3472" i="1"/>
  <c r="U3472" i="1"/>
  <c r="T3460" i="1"/>
  <c r="U3460" i="1"/>
  <c r="T3448" i="1"/>
  <c r="U3448" i="1"/>
  <c r="U3436" i="1"/>
  <c r="T3436" i="1"/>
  <c r="T3424" i="1"/>
  <c r="U3424" i="1"/>
  <c r="T3412" i="1"/>
  <c r="U3412" i="1"/>
  <c r="U3400" i="1"/>
  <c r="T3400" i="1"/>
  <c r="T3388" i="1"/>
  <c r="U3388" i="1"/>
  <c r="T3376" i="1"/>
  <c r="U3376" i="1"/>
  <c r="U3364" i="1"/>
  <c r="T3364" i="1"/>
  <c r="T3352" i="1"/>
  <c r="U3352" i="1"/>
  <c r="T3340" i="1"/>
  <c r="U3340" i="1"/>
  <c r="U3328" i="1"/>
  <c r="T3328" i="1"/>
  <c r="T3316" i="1"/>
  <c r="U3316" i="1"/>
  <c r="T3304" i="1"/>
  <c r="U3304" i="1"/>
  <c r="U3292" i="1"/>
  <c r="T3292" i="1"/>
  <c r="T3280" i="1"/>
  <c r="U3280" i="1"/>
  <c r="T3268" i="1"/>
  <c r="U3268" i="1"/>
  <c r="U3256" i="1"/>
  <c r="T3256" i="1"/>
  <c r="T3244" i="1"/>
  <c r="U3244" i="1"/>
  <c r="T3232" i="1"/>
  <c r="U3232" i="1"/>
  <c r="U3220" i="1"/>
  <c r="T3220" i="1"/>
  <c r="T3208" i="1"/>
  <c r="U3208" i="1"/>
  <c r="T3196" i="1"/>
  <c r="U3196" i="1"/>
  <c r="U3184" i="1"/>
  <c r="T3184" i="1"/>
  <c r="T3172" i="1"/>
  <c r="U3172" i="1"/>
  <c r="T3160" i="1"/>
  <c r="U3160" i="1"/>
  <c r="U3148" i="1"/>
  <c r="T3148" i="1"/>
  <c r="T3136" i="1"/>
  <c r="U3136" i="1"/>
  <c r="T3124" i="1"/>
  <c r="U3124" i="1"/>
  <c r="U3112" i="1"/>
  <c r="T3112" i="1"/>
  <c r="T3100" i="1"/>
  <c r="U3100" i="1"/>
  <c r="T3088" i="1"/>
  <c r="U3088" i="1"/>
  <c r="U3076" i="1"/>
  <c r="T3076" i="1"/>
  <c r="T3064" i="1"/>
  <c r="U3064" i="1"/>
  <c r="T3052" i="1"/>
  <c r="U3052" i="1"/>
  <c r="T3040" i="1"/>
  <c r="U3040" i="1"/>
  <c r="U3028" i="1"/>
  <c r="T3028" i="1"/>
  <c r="U3016" i="1"/>
  <c r="T3016" i="1"/>
  <c r="T3004" i="1"/>
  <c r="U3004" i="1"/>
  <c r="T2992" i="1"/>
  <c r="U2992" i="1"/>
  <c r="T2980" i="1"/>
  <c r="U2980" i="1"/>
  <c r="T2968" i="1"/>
  <c r="U2968" i="1"/>
  <c r="T2956" i="1"/>
  <c r="U2956" i="1"/>
  <c r="T2944" i="1"/>
  <c r="U2944" i="1"/>
  <c r="T2932" i="1"/>
  <c r="U2932" i="1"/>
  <c r="U2920" i="1"/>
  <c r="T2920" i="1"/>
  <c r="U2908" i="1"/>
  <c r="T2908" i="1"/>
  <c r="T2896" i="1"/>
  <c r="U2896" i="1"/>
  <c r="U2884" i="1"/>
  <c r="T2884" i="1"/>
  <c r="T2872" i="1"/>
  <c r="U2872" i="1"/>
  <c r="T2860" i="1"/>
  <c r="U2860" i="1"/>
  <c r="U2848" i="1"/>
  <c r="T2848" i="1"/>
  <c r="T2836" i="1"/>
  <c r="U2836" i="1"/>
  <c r="T2824" i="1"/>
  <c r="U2824" i="1"/>
  <c r="T2812" i="1"/>
  <c r="U2812" i="1"/>
  <c r="T2800" i="1"/>
  <c r="U2800" i="1"/>
  <c r="T2788" i="1"/>
  <c r="U2788" i="1"/>
  <c r="T2776" i="1"/>
  <c r="U2776" i="1"/>
  <c r="T2764" i="1"/>
  <c r="U2764" i="1"/>
  <c r="T2752" i="1"/>
  <c r="U2752" i="1"/>
  <c r="T2740" i="1"/>
  <c r="U2740" i="1"/>
  <c r="T2728" i="1"/>
  <c r="U2728" i="1"/>
  <c r="T2716" i="1"/>
  <c r="U2716" i="1"/>
  <c r="T2704" i="1"/>
  <c r="U2704" i="1"/>
  <c r="T2692" i="1"/>
  <c r="U2692" i="1"/>
  <c r="T2680" i="1"/>
  <c r="U2680" i="1"/>
  <c r="T2668" i="1"/>
  <c r="U2668" i="1"/>
  <c r="U2656" i="1"/>
  <c r="T2656" i="1"/>
  <c r="T2644" i="1"/>
  <c r="U2644" i="1"/>
  <c r="T2632" i="1"/>
  <c r="U2632" i="1"/>
  <c r="U2620" i="1"/>
  <c r="T2620" i="1"/>
  <c r="T2608" i="1"/>
  <c r="U2608" i="1"/>
  <c r="T2596" i="1"/>
  <c r="U2596" i="1"/>
  <c r="U2584" i="1"/>
  <c r="T2584" i="1"/>
  <c r="T2572" i="1"/>
  <c r="U2572" i="1"/>
  <c r="T2560" i="1"/>
  <c r="U2560" i="1"/>
  <c r="U2548" i="1"/>
  <c r="T2548" i="1"/>
  <c r="T2536" i="1"/>
  <c r="U2536" i="1"/>
  <c r="T2524" i="1"/>
  <c r="U2524" i="1"/>
  <c r="U2512" i="1"/>
  <c r="T2512" i="1"/>
  <c r="T2500" i="1"/>
  <c r="U2500" i="1"/>
  <c r="T2488" i="1"/>
  <c r="U2488" i="1"/>
  <c r="U2476" i="1"/>
  <c r="T2476" i="1"/>
  <c r="T2464" i="1"/>
  <c r="U2464" i="1"/>
  <c r="T2452" i="1"/>
  <c r="U2452" i="1"/>
  <c r="U2440" i="1"/>
  <c r="T2440" i="1"/>
  <c r="T2428" i="1"/>
  <c r="U2428" i="1"/>
  <c r="T2416" i="1"/>
  <c r="U2416" i="1"/>
  <c r="U2404" i="1"/>
  <c r="T2404" i="1"/>
  <c r="T2392" i="1"/>
  <c r="U2392" i="1"/>
  <c r="T2380" i="1"/>
  <c r="U2380" i="1"/>
  <c r="U2368" i="1"/>
  <c r="T2368" i="1"/>
  <c r="T2356" i="1"/>
  <c r="U2356" i="1"/>
  <c r="T2344" i="1"/>
  <c r="U2344" i="1"/>
  <c r="U2332" i="1"/>
  <c r="T2332" i="1"/>
  <c r="T2320" i="1"/>
  <c r="U2320" i="1"/>
  <c r="T2308" i="1"/>
  <c r="U2308" i="1"/>
  <c r="U2296" i="1"/>
  <c r="T2296" i="1"/>
  <c r="T2284" i="1"/>
  <c r="U2284" i="1"/>
  <c r="T2272" i="1"/>
  <c r="U2272" i="1"/>
  <c r="T2260" i="1"/>
  <c r="U2260" i="1"/>
  <c r="T2248" i="1"/>
  <c r="U2248" i="1"/>
  <c r="T2236" i="1"/>
  <c r="U2236" i="1"/>
  <c r="T2224" i="1"/>
  <c r="U2224" i="1"/>
  <c r="T2212" i="1"/>
  <c r="U2212" i="1"/>
  <c r="T2200" i="1"/>
  <c r="U2200" i="1"/>
  <c r="T2188" i="1"/>
  <c r="U2188" i="1"/>
  <c r="T2176" i="1"/>
  <c r="U2176" i="1"/>
  <c r="T2164" i="1"/>
  <c r="U2164" i="1"/>
  <c r="T2152" i="1"/>
  <c r="U2152" i="1"/>
  <c r="T2140" i="1"/>
  <c r="U2140" i="1"/>
  <c r="T2128" i="1"/>
  <c r="U2128" i="1"/>
  <c r="T2116" i="1"/>
  <c r="U2116" i="1"/>
  <c r="T2104" i="1"/>
  <c r="U2104" i="1"/>
  <c r="T2092" i="1"/>
  <c r="U2092" i="1"/>
  <c r="T2080" i="1"/>
  <c r="U2080" i="1"/>
  <c r="T2068" i="1"/>
  <c r="U2068" i="1"/>
  <c r="T2056" i="1"/>
  <c r="U2056" i="1"/>
  <c r="T2044" i="1"/>
  <c r="U2044" i="1"/>
  <c r="T2032" i="1"/>
  <c r="U2032" i="1"/>
  <c r="T2020" i="1"/>
  <c r="U2020" i="1"/>
  <c r="T2008" i="1"/>
  <c r="U2008" i="1"/>
  <c r="T1996" i="1"/>
  <c r="U1996" i="1"/>
  <c r="T1984" i="1"/>
  <c r="U1984" i="1"/>
  <c r="T1972" i="1"/>
  <c r="U1972" i="1"/>
  <c r="T1960" i="1"/>
  <c r="U1960" i="1"/>
  <c r="T1948" i="1"/>
  <c r="U1948" i="1"/>
  <c r="T1936" i="1"/>
  <c r="U1936" i="1"/>
  <c r="T1924" i="1"/>
  <c r="U1924" i="1"/>
  <c r="T1912" i="1"/>
  <c r="U1912" i="1"/>
  <c r="T1900" i="1"/>
  <c r="U1900" i="1"/>
  <c r="T1888" i="1"/>
  <c r="U1888" i="1"/>
  <c r="T1876" i="1"/>
  <c r="U1876" i="1"/>
  <c r="T1864" i="1"/>
  <c r="U1864" i="1"/>
  <c r="T1852" i="1"/>
  <c r="U1852" i="1"/>
  <c r="T1840" i="1"/>
  <c r="U1840" i="1"/>
  <c r="T1828" i="1"/>
  <c r="U1828" i="1"/>
  <c r="T1816" i="1"/>
  <c r="U1816" i="1"/>
  <c r="T1804" i="1"/>
  <c r="U1804" i="1"/>
  <c r="T1792" i="1"/>
  <c r="U1792" i="1"/>
  <c r="T1780" i="1"/>
  <c r="U1780" i="1"/>
  <c r="T1768" i="1"/>
  <c r="U1768" i="1"/>
  <c r="T1756" i="1"/>
  <c r="U1756" i="1"/>
  <c r="T1744" i="1"/>
  <c r="U1744" i="1"/>
  <c r="T1732" i="1"/>
  <c r="U1732" i="1"/>
  <c r="T1720" i="1"/>
  <c r="U1720" i="1"/>
  <c r="T1708" i="1"/>
  <c r="U1708" i="1"/>
  <c r="T1696" i="1"/>
  <c r="U1696" i="1"/>
  <c r="T1684" i="1"/>
  <c r="U1684" i="1"/>
  <c r="T1672" i="1"/>
  <c r="U1672" i="1"/>
  <c r="T1660" i="1"/>
  <c r="U1660" i="1"/>
  <c r="T1648" i="1"/>
  <c r="U1648" i="1"/>
  <c r="T1636" i="1"/>
  <c r="U1636" i="1"/>
  <c r="T1624" i="1"/>
  <c r="U1624" i="1"/>
  <c r="T1612" i="1"/>
  <c r="U1612" i="1"/>
  <c r="T1600" i="1"/>
  <c r="U1600" i="1"/>
  <c r="T1588" i="1"/>
  <c r="U1588" i="1"/>
  <c r="T1576" i="1"/>
  <c r="U1576" i="1"/>
  <c r="T1564" i="1"/>
  <c r="U1564" i="1"/>
  <c r="T1552" i="1"/>
  <c r="U1552" i="1"/>
  <c r="T1540" i="1"/>
  <c r="U1540" i="1"/>
  <c r="T1528" i="1"/>
  <c r="U1528" i="1"/>
  <c r="T1516" i="1"/>
  <c r="U1516" i="1"/>
  <c r="T1504" i="1"/>
  <c r="U1504" i="1"/>
  <c r="T1492" i="1"/>
  <c r="U1492" i="1"/>
  <c r="T1480" i="1"/>
  <c r="U1480" i="1"/>
  <c r="T1468" i="1"/>
  <c r="U1468" i="1"/>
  <c r="T1456" i="1"/>
  <c r="U1456" i="1"/>
  <c r="T1444" i="1"/>
  <c r="U1444" i="1"/>
  <c r="T1432" i="1"/>
  <c r="U1432" i="1"/>
  <c r="T1420" i="1"/>
  <c r="U1420" i="1"/>
  <c r="U1408" i="1"/>
  <c r="T1408" i="1"/>
  <c r="T1396" i="1"/>
  <c r="U1396" i="1"/>
  <c r="T1384" i="1"/>
  <c r="U1384" i="1"/>
  <c r="T1372" i="1"/>
  <c r="U1372" i="1"/>
  <c r="T1360" i="1"/>
  <c r="U1360" i="1"/>
  <c r="T1348" i="1"/>
  <c r="U1348" i="1"/>
  <c r="T1336" i="1"/>
  <c r="U1336" i="1"/>
  <c r="T1324" i="1"/>
  <c r="U1324" i="1"/>
  <c r="T1312" i="1"/>
  <c r="U1312" i="1"/>
  <c r="T1300" i="1"/>
  <c r="U1300" i="1"/>
  <c r="T1288" i="1"/>
  <c r="U1288" i="1"/>
  <c r="T1276" i="1"/>
  <c r="U1276" i="1"/>
  <c r="T1264" i="1"/>
  <c r="U1264" i="1"/>
  <c r="T1252" i="1"/>
  <c r="U1252" i="1"/>
  <c r="T1240" i="1"/>
  <c r="U1240" i="1"/>
  <c r="T1228" i="1"/>
  <c r="U1228" i="1"/>
  <c r="T1216" i="1"/>
  <c r="U1216" i="1"/>
  <c r="T1204" i="1"/>
  <c r="U1204" i="1"/>
  <c r="T1192" i="1"/>
  <c r="U1192" i="1"/>
  <c r="T1180" i="1"/>
  <c r="U1180" i="1"/>
  <c r="T1168" i="1"/>
  <c r="U1168" i="1"/>
  <c r="T1156" i="1"/>
  <c r="U1156" i="1"/>
  <c r="T1144" i="1"/>
  <c r="U1144" i="1"/>
  <c r="U1132" i="1"/>
  <c r="T1132" i="1"/>
  <c r="T1120" i="1"/>
  <c r="U1120" i="1"/>
  <c r="T1108" i="1"/>
  <c r="U1108" i="1"/>
  <c r="U1096" i="1"/>
  <c r="T1096" i="1"/>
  <c r="T1084" i="1"/>
  <c r="U1084" i="1"/>
  <c r="T1072" i="1"/>
  <c r="U1072" i="1"/>
  <c r="U1060" i="1"/>
  <c r="T1060" i="1"/>
  <c r="T1048" i="1"/>
  <c r="U1048" i="1"/>
  <c r="T1036" i="1"/>
  <c r="U1036" i="1"/>
  <c r="U1024" i="1"/>
  <c r="T1024" i="1"/>
  <c r="T1012" i="1"/>
  <c r="U1012" i="1"/>
  <c r="T1000" i="1"/>
  <c r="U1000" i="1"/>
  <c r="T988" i="1"/>
  <c r="U988" i="1"/>
  <c r="T976" i="1"/>
  <c r="U976" i="1"/>
  <c r="T964" i="1"/>
  <c r="U964" i="1"/>
  <c r="T952" i="1"/>
  <c r="U952" i="1"/>
  <c r="T940" i="1"/>
  <c r="U940" i="1"/>
  <c r="T928" i="1"/>
  <c r="U928" i="1"/>
  <c r="T916" i="1"/>
  <c r="U916" i="1"/>
  <c r="T904" i="1"/>
  <c r="U904" i="1"/>
  <c r="T892" i="1"/>
  <c r="U892" i="1"/>
  <c r="T880" i="1"/>
  <c r="U880" i="1"/>
  <c r="T868" i="1"/>
  <c r="U868" i="1"/>
  <c r="T856" i="1"/>
  <c r="U856" i="1"/>
  <c r="T844" i="1"/>
  <c r="U844" i="1"/>
  <c r="T832" i="1"/>
  <c r="U832" i="1"/>
  <c r="T820" i="1"/>
  <c r="U820" i="1"/>
  <c r="T808" i="1"/>
  <c r="U808" i="1"/>
  <c r="T796" i="1"/>
  <c r="U796" i="1"/>
  <c r="T784" i="1"/>
  <c r="U784" i="1"/>
  <c r="T772" i="1"/>
  <c r="U772" i="1"/>
  <c r="T760" i="1"/>
  <c r="U760" i="1"/>
  <c r="T748" i="1"/>
  <c r="U748" i="1"/>
  <c r="T736" i="1"/>
  <c r="U736" i="1"/>
  <c r="T724" i="1"/>
  <c r="U724" i="1"/>
  <c r="T712" i="1"/>
  <c r="U712" i="1"/>
  <c r="T700" i="1"/>
  <c r="U700" i="1"/>
  <c r="T688" i="1"/>
  <c r="U688" i="1"/>
  <c r="T676" i="1"/>
  <c r="U676" i="1"/>
  <c r="T664" i="1"/>
  <c r="U664" i="1"/>
  <c r="T652" i="1"/>
  <c r="U652" i="1"/>
  <c r="T640" i="1"/>
  <c r="U640" i="1"/>
  <c r="T628" i="1"/>
  <c r="U628" i="1"/>
  <c r="T616" i="1"/>
  <c r="U616" i="1"/>
  <c r="T604" i="1"/>
  <c r="U604" i="1"/>
  <c r="T592" i="1"/>
  <c r="U592" i="1"/>
  <c r="T580" i="1"/>
  <c r="U580" i="1"/>
  <c r="T568" i="1"/>
  <c r="U568" i="1"/>
  <c r="T556" i="1"/>
  <c r="U556" i="1"/>
  <c r="T544" i="1"/>
  <c r="U544" i="1"/>
  <c r="T532" i="1"/>
  <c r="U532" i="1"/>
  <c r="T520" i="1"/>
  <c r="U520" i="1"/>
  <c r="T508" i="1"/>
  <c r="U508" i="1"/>
  <c r="T496" i="1"/>
  <c r="U496" i="1"/>
  <c r="T484" i="1"/>
  <c r="U484" i="1"/>
  <c r="T472" i="1"/>
  <c r="U472" i="1"/>
  <c r="T460" i="1"/>
  <c r="U460" i="1"/>
  <c r="T448" i="1"/>
  <c r="U448" i="1"/>
  <c r="T436" i="1"/>
  <c r="U436" i="1"/>
  <c r="T424" i="1"/>
  <c r="U424" i="1"/>
  <c r="T412" i="1"/>
  <c r="U412" i="1"/>
  <c r="T400" i="1"/>
  <c r="U400" i="1"/>
  <c r="T388" i="1"/>
  <c r="U388" i="1"/>
  <c r="T376" i="1"/>
  <c r="U376" i="1"/>
  <c r="T364" i="1"/>
  <c r="U364" i="1"/>
  <c r="T352" i="1"/>
  <c r="U352" i="1"/>
  <c r="T340" i="1"/>
  <c r="U340" i="1"/>
  <c r="U328" i="1"/>
  <c r="T328" i="1"/>
  <c r="U316" i="1"/>
  <c r="T316" i="1"/>
  <c r="U304" i="1"/>
  <c r="T304" i="1"/>
  <c r="U292" i="1"/>
  <c r="T292" i="1"/>
  <c r="U280" i="1"/>
  <c r="T280" i="1"/>
  <c r="U268" i="1"/>
  <c r="T268" i="1"/>
  <c r="U256" i="1"/>
  <c r="T256" i="1"/>
  <c r="U244" i="1"/>
  <c r="T244" i="1"/>
  <c r="U232" i="1"/>
  <c r="T232" i="1"/>
  <c r="U220" i="1"/>
  <c r="T220" i="1"/>
  <c r="U208" i="1"/>
  <c r="T208" i="1"/>
  <c r="U196" i="1"/>
  <c r="T196" i="1"/>
  <c r="U184" i="1"/>
  <c r="T184" i="1"/>
  <c r="U172" i="1"/>
  <c r="T172" i="1"/>
  <c r="U160" i="1"/>
  <c r="T160" i="1"/>
  <c r="U148" i="1"/>
  <c r="T148" i="1"/>
  <c r="U136" i="1"/>
  <c r="T136" i="1"/>
  <c r="U124" i="1"/>
  <c r="T124" i="1"/>
  <c r="U112" i="1"/>
  <c r="T112" i="1"/>
  <c r="U100" i="1"/>
  <c r="T100" i="1"/>
  <c r="U88" i="1"/>
  <c r="T88" i="1"/>
  <c r="U76" i="1"/>
  <c r="T76" i="1"/>
  <c r="U64" i="1"/>
  <c r="T64" i="1"/>
  <c r="U52" i="1"/>
  <c r="T52" i="1"/>
  <c r="U40" i="1"/>
  <c r="T40" i="1"/>
  <c r="U28" i="1"/>
  <c r="T28" i="1"/>
  <c r="U16" i="1"/>
  <c r="T16" i="1"/>
  <c r="U4" i="1"/>
  <c r="T4" i="1"/>
  <c r="W4107" i="1"/>
  <c r="V4107" i="1"/>
  <c r="W4095" i="1"/>
  <c r="V4095" i="1"/>
  <c r="W4083" i="1"/>
  <c r="V4083" i="1"/>
  <c r="W4071" i="1"/>
  <c r="V4071" i="1"/>
  <c r="W4059" i="1"/>
  <c r="V4059" i="1"/>
  <c r="W4047" i="1"/>
  <c r="V4047" i="1"/>
  <c r="W4035" i="1"/>
  <c r="V4035" i="1"/>
  <c r="W4023" i="1"/>
  <c r="V4023" i="1"/>
  <c r="W4011" i="1"/>
  <c r="V4011" i="1"/>
  <c r="W3999" i="1"/>
  <c r="V3999" i="1"/>
  <c r="W3987" i="1"/>
  <c r="V3987" i="1"/>
  <c r="W3975" i="1"/>
  <c r="V3975" i="1"/>
  <c r="W3963" i="1"/>
  <c r="V3963" i="1"/>
  <c r="W3951" i="1"/>
  <c r="V3951" i="1"/>
  <c r="W3939" i="1"/>
  <c r="V3939" i="1"/>
  <c r="W3927" i="1"/>
  <c r="V3927" i="1"/>
  <c r="W3915" i="1"/>
  <c r="V3915" i="1"/>
  <c r="W3903" i="1"/>
  <c r="V3903" i="1"/>
  <c r="W3891" i="1"/>
  <c r="V3891" i="1"/>
  <c r="W3879" i="1"/>
  <c r="V3879" i="1"/>
  <c r="W3867" i="1"/>
  <c r="V3867" i="1"/>
  <c r="W3855" i="1"/>
  <c r="V3855" i="1"/>
  <c r="W3843" i="1"/>
  <c r="V3843" i="1"/>
  <c r="W3831" i="1"/>
  <c r="V3831" i="1"/>
  <c r="W3819" i="1"/>
  <c r="V3819" i="1"/>
  <c r="W3807" i="1"/>
  <c r="V3807" i="1"/>
  <c r="W3795" i="1"/>
  <c r="V3795" i="1"/>
  <c r="W3783" i="1"/>
  <c r="V3783" i="1"/>
  <c r="W3771" i="1"/>
  <c r="V3771" i="1"/>
  <c r="W3759" i="1"/>
  <c r="V3759" i="1"/>
  <c r="W3747" i="1"/>
  <c r="V3747" i="1"/>
  <c r="W3735" i="1"/>
  <c r="V3735" i="1"/>
  <c r="W3723" i="1"/>
  <c r="V3723" i="1"/>
  <c r="W3711" i="1"/>
  <c r="V3711" i="1"/>
  <c r="W3699" i="1"/>
  <c r="V3699" i="1"/>
  <c r="W3687" i="1"/>
  <c r="V3687" i="1"/>
  <c r="W3675" i="1"/>
  <c r="V3675" i="1"/>
  <c r="W3663" i="1"/>
  <c r="V3663" i="1"/>
  <c r="W3651" i="1"/>
  <c r="V3651" i="1"/>
  <c r="W3639" i="1"/>
  <c r="V3639" i="1"/>
  <c r="W3627" i="1"/>
  <c r="V3627" i="1"/>
  <c r="W3615" i="1"/>
  <c r="V3615" i="1"/>
  <c r="W3603" i="1"/>
  <c r="V3603" i="1"/>
  <c r="W3591" i="1"/>
  <c r="V3591" i="1"/>
  <c r="W3579" i="1"/>
  <c r="V3579" i="1"/>
  <c r="W3567" i="1"/>
  <c r="V3567" i="1"/>
  <c r="W3555" i="1"/>
  <c r="V3555" i="1"/>
  <c r="W3543" i="1"/>
  <c r="V3543" i="1"/>
  <c r="W3531" i="1"/>
  <c r="V3531" i="1"/>
  <c r="W3519" i="1"/>
  <c r="V3519" i="1"/>
  <c r="W3507" i="1"/>
  <c r="V3507" i="1"/>
  <c r="W3495" i="1"/>
  <c r="V3495" i="1"/>
  <c r="W3483" i="1"/>
  <c r="V3483" i="1"/>
  <c r="W3471" i="1"/>
  <c r="V3471" i="1"/>
  <c r="W3459" i="1"/>
  <c r="V3459" i="1"/>
  <c r="W3447" i="1"/>
  <c r="V3447" i="1"/>
  <c r="W3435" i="1"/>
  <c r="V3435" i="1"/>
  <c r="W3423" i="1"/>
  <c r="V3423" i="1"/>
  <c r="W3411" i="1"/>
  <c r="V3411" i="1"/>
  <c r="W3399" i="1"/>
  <c r="V3399" i="1"/>
  <c r="W3387" i="1"/>
  <c r="V3387" i="1"/>
  <c r="W3375" i="1"/>
  <c r="V3375" i="1"/>
  <c r="W3363" i="1"/>
  <c r="V3363" i="1"/>
  <c r="W3351" i="1"/>
  <c r="V3351" i="1"/>
  <c r="W3339" i="1"/>
  <c r="V3339" i="1"/>
  <c r="W3327" i="1"/>
  <c r="V3327" i="1"/>
  <c r="W3315" i="1"/>
  <c r="V3315" i="1"/>
  <c r="W3303" i="1"/>
  <c r="V3303" i="1"/>
  <c r="W3291" i="1"/>
  <c r="V3291" i="1"/>
  <c r="W3279" i="1"/>
  <c r="V3279" i="1"/>
  <c r="W3267" i="1"/>
  <c r="V3267" i="1"/>
  <c r="W3255" i="1"/>
  <c r="V3255" i="1"/>
  <c r="W3243" i="1"/>
  <c r="V3243" i="1"/>
  <c r="W3231" i="1"/>
  <c r="V3231" i="1"/>
  <c r="W3219" i="1"/>
  <c r="V3219" i="1"/>
  <c r="W3207" i="1"/>
  <c r="V3207" i="1"/>
  <c r="W3195" i="1"/>
  <c r="V3195" i="1"/>
  <c r="W3183" i="1"/>
  <c r="V3183" i="1"/>
  <c r="W3171" i="1"/>
  <c r="V3171" i="1"/>
  <c r="W3159" i="1"/>
  <c r="V3159" i="1"/>
  <c r="W3147" i="1"/>
  <c r="V3147" i="1"/>
  <c r="W3135" i="1"/>
  <c r="V3135" i="1"/>
  <c r="W3123" i="1"/>
  <c r="V3123" i="1"/>
  <c r="W3111" i="1"/>
  <c r="V3111" i="1"/>
  <c r="W3099" i="1"/>
  <c r="V3099" i="1"/>
  <c r="W3087" i="1"/>
  <c r="V3087" i="1"/>
  <c r="W3075" i="1"/>
  <c r="V3075" i="1"/>
  <c r="W3063" i="1"/>
  <c r="V3063" i="1"/>
  <c r="W3051" i="1"/>
  <c r="V3051" i="1"/>
  <c r="W3039" i="1"/>
  <c r="V3039" i="1"/>
  <c r="W3027" i="1"/>
  <c r="V3027" i="1"/>
  <c r="W3015" i="1"/>
  <c r="V3015" i="1"/>
  <c r="W3003" i="1"/>
  <c r="V3003" i="1"/>
  <c r="W2991" i="1"/>
  <c r="V2991" i="1"/>
  <c r="W2979" i="1"/>
  <c r="V2979" i="1"/>
  <c r="W2967" i="1"/>
  <c r="V2967" i="1"/>
  <c r="W2955" i="1"/>
  <c r="V2955" i="1"/>
  <c r="W2943" i="1"/>
  <c r="V2943" i="1"/>
  <c r="W2931" i="1"/>
  <c r="V2931" i="1"/>
  <c r="W2919" i="1"/>
  <c r="V2919" i="1"/>
  <c r="W2907" i="1"/>
  <c r="V2907" i="1"/>
  <c r="W2895" i="1"/>
  <c r="V2895" i="1"/>
  <c r="W2883" i="1"/>
  <c r="V2883" i="1"/>
  <c r="W2871" i="1"/>
  <c r="V2871" i="1"/>
  <c r="W2859" i="1"/>
  <c r="V2859" i="1"/>
  <c r="W2847" i="1"/>
  <c r="V2847" i="1"/>
  <c r="W2835" i="1"/>
  <c r="V2835" i="1"/>
  <c r="W2823" i="1"/>
  <c r="V2823" i="1"/>
  <c r="W2811" i="1"/>
  <c r="V2811" i="1"/>
  <c r="W2799" i="1"/>
  <c r="V2799" i="1"/>
  <c r="W2787" i="1"/>
  <c r="V2787" i="1"/>
  <c r="W2775" i="1"/>
  <c r="V2775" i="1"/>
  <c r="W2763" i="1"/>
  <c r="V2763" i="1"/>
  <c r="W2751" i="1"/>
  <c r="V2751" i="1"/>
  <c r="W2739" i="1"/>
  <c r="V2739" i="1"/>
  <c r="W2727" i="1"/>
  <c r="V2727" i="1"/>
  <c r="W2715" i="1"/>
  <c r="V2715" i="1"/>
  <c r="W2703" i="1"/>
  <c r="V2703" i="1"/>
  <c r="W2691" i="1"/>
  <c r="V2691" i="1"/>
  <c r="W2679" i="1"/>
  <c r="V2679" i="1"/>
  <c r="W2667" i="1"/>
  <c r="V2667" i="1"/>
  <c r="W2655" i="1"/>
  <c r="V2655" i="1"/>
  <c r="W2643" i="1"/>
  <c r="V2643" i="1"/>
  <c r="W2631" i="1"/>
  <c r="V2631" i="1"/>
  <c r="W2619" i="1"/>
  <c r="V2619" i="1"/>
  <c r="W2607" i="1"/>
  <c r="V2607" i="1"/>
  <c r="W2595" i="1"/>
  <c r="V2595" i="1"/>
  <c r="W2583" i="1"/>
  <c r="V2583" i="1"/>
  <c r="W2571" i="1"/>
  <c r="V2571" i="1"/>
  <c r="W2559" i="1"/>
  <c r="V2559" i="1"/>
  <c r="W2547" i="1"/>
  <c r="V2547" i="1"/>
  <c r="W2535" i="1"/>
  <c r="V2535" i="1"/>
  <c r="W2523" i="1"/>
  <c r="V2523" i="1"/>
  <c r="W2511" i="1"/>
  <c r="V2511" i="1"/>
  <c r="W2499" i="1"/>
  <c r="V2499" i="1"/>
  <c r="W2487" i="1"/>
  <c r="V2487" i="1"/>
  <c r="W2475" i="1"/>
  <c r="V2475" i="1"/>
  <c r="W2463" i="1"/>
  <c r="V2463" i="1"/>
  <c r="W2451" i="1"/>
  <c r="V2451" i="1"/>
  <c r="W2439" i="1"/>
  <c r="V2439" i="1"/>
  <c r="W2427" i="1"/>
  <c r="V2427" i="1"/>
  <c r="W2415" i="1"/>
  <c r="V2415" i="1"/>
  <c r="W2403" i="1"/>
  <c r="V2403" i="1"/>
  <c r="W2391" i="1"/>
  <c r="V2391" i="1"/>
  <c r="W2379" i="1"/>
  <c r="V2379" i="1"/>
  <c r="W2367" i="1"/>
  <c r="V2367" i="1"/>
  <c r="W2355" i="1"/>
  <c r="V2355" i="1"/>
  <c r="W2343" i="1"/>
  <c r="V2343" i="1"/>
  <c r="W2331" i="1"/>
  <c r="V2331" i="1"/>
  <c r="W2319" i="1"/>
  <c r="V2319" i="1"/>
  <c r="W2307" i="1"/>
  <c r="V2307" i="1"/>
  <c r="W2295" i="1"/>
  <c r="V2295" i="1"/>
  <c r="W2283" i="1"/>
  <c r="V2283" i="1"/>
  <c r="W2271" i="1"/>
  <c r="V2271" i="1"/>
  <c r="W2259" i="1"/>
  <c r="V2259" i="1"/>
  <c r="W2247" i="1"/>
  <c r="V2247" i="1"/>
  <c r="W2235" i="1"/>
  <c r="V2235" i="1"/>
  <c r="W2223" i="1"/>
  <c r="V2223" i="1"/>
  <c r="W2211" i="1"/>
  <c r="V2211" i="1"/>
  <c r="W2199" i="1"/>
  <c r="V2199" i="1"/>
  <c r="W2187" i="1"/>
  <c r="V2187" i="1"/>
  <c r="W2175" i="1"/>
  <c r="V2175" i="1"/>
  <c r="W2163" i="1"/>
  <c r="V2163" i="1"/>
  <c r="W2151" i="1"/>
  <c r="V2151" i="1"/>
  <c r="W2139" i="1"/>
  <c r="V2139" i="1"/>
  <c r="W2127" i="1"/>
  <c r="V2127" i="1"/>
  <c r="W2115" i="1"/>
  <c r="V2115" i="1"/>
  <c r="W2103" i="1"/>
  <c r="V2103" i="1"/>
  <c r="W2091" i="1"/>
  <c r="V2091" i="1"/>
  <c r="W2079" i="1"/>
  <c r="V2079" i="1"/>
  <c r="W2067" i="1"/>
  <c r="V2067" i="1"/>
  <c r="W2055" i="1"/>
  <c r="V2055" i="1"/>
  <c r="W2043" i="1"/>
  <c r="V2043" i="1"/>
  <c r="W2031" i="1"/>
  <c r="V2031" i="1"/>
  <c r="W2019" i="1"/>
  <c r="V2019" i="1"/>
  <c r="W2007" i="1"/>
  <c r="V2007" i="1"/>
  <c r="W1995" i="1"/>
  <c r="V1995" i="1"/>
  <c r="W1983" i="1"/>
  <c r="V1983" i="1"/>
  <c r="W1971" i="1"/>
  <c r="V1971" i="1"/>
  <c r="W1959" i="1"/>
  <c r="V1959" i="1"/>
  <c r="W1947" i="1"/>
  <c r="V1947" i="1"/>
  <c r="W1935" i="1"/>
  <c r="V1935" i="1"/>
  <c r="W1923" i="1"/>
  <c r="V1923" i="1"/>
  <c r="W1911" i="1"/>
  <c r="V1911" i="1"/>
  <c r="W1899" i="1"/>
  <c r="V1899" i="1"/>
  <c r="W1887" i="1"/>
  <c r="V1887" i="1"/>
  <c r="W1875" i="1"/>
  <c r="V1875" i="1"/>
  <c r="W1863" i="1"/>
  <c r="V1863" i="1"/>
  <c r="W1851" i="1"/>
  <c r="V1851" i="1"/>
  <c r="W1839" i="1"/>
  <c r="V1839" i="1"/>
  <c r="W1827" i="1"/>
  <c r="V1827" i="1"/>
  <c r="W1815" i="1"/>
  <c r="V1815" i="1"/>
  <c r="W1803" i="1"/>
  <c r="V1803" i="1"/>
  <c r="W1791" i="1"/>
  <c r="V1791" i="1"/>
  <c r="W1779" i="1"/>
  <c r="V1779" i="1"/>
  <c r="W1767" i="1"/>
  <c r="V1767" i="1"/>
  <c r="W1755" i="1"/>
  <c r="V1755" i="1"/>
  <c r="W1743" i="1"/>
  <c r="V1743" i="1"/>
  <c r="W1731" i="1"/>
  <c r="V1731" i="1"/>
  <c r="W1719" i="1"/>
  <c r="V1719" i="1"/>
  <c r="W1707" i="1"/>
  <c r="V1707" i="1"/>
  <c r="W1695" i="1"/>
  <c r="V1695" i="1"/>
  <c r="W1683" i="1"/>
  <c r="V1683" i="1"/>
  <c r="W1671" i="1"/>
  <c r="V1671" i="1"/>
  <c r="W1659" i="1"/>
  <c r="V1659" i="1"/>
  <c r="W1647" i="1"/>
  <c r="V1647" i="1"/>
  <c r="W1206" i="1"/>
  <c r="V1206" i="1"/>
  <c r="W1194" i="1"/>
  <c r="V1194" i="1"/>
  <c r="W1182" i="1"/>
  <c r="V1182" i="1"/>
  <c r="W1170" i="1"/>
  <c r="V1170" i="1"/>
  <c r="W1158" i="1"/>
  <c r="V1158" i="1"/>
  <c r="W1146" i="1"/>
  <c r="V1146" i="1"/>
  <c r="W1134" i="1"/>
  <c r="V1134" i="1"/>
  <c r="W1122" i="1"/>
  <c r="V1122" i="1"/>
  <c r="W1110" i="1"/>
  <c r="V1110" i="1"/>
  <c r="W1098" i="1"/>
  <c r="V1098" i="1"/>
  <c r="W1086" i="1"/>
  <c r="V1086" i="1"/>
  <c r="W1074" i="1"/>
  <c r="V1074" i="1"/>
  <c r="W1062" i="1"/>
  <c r="V1062" i="1"/>
  <c r="W1050" i="1"/>
  <c r="V1050" i="1"/>
  <c r="W1038" i="1"/>
  <c r="V1038" i="1"/>
  <c r="W1026" i="1"/>
  <c r="V1026" i="1"/>
  <c r="W1014" i="1"/>
  <c r="V1014" i="1"/>
  <c r="W1002" i="1"/>
  <c r="V1002" i="1"/>
  <c r="W990" i="1"/>
  <c r="V990" i="1"/>
  <c r="W978" i="1"/>
  <c r="V978" i="1"/>
  <c r="W966" i="1"/>
  <c r="V966" i="1"/>
  <c r="W954" i="1"/>
  <c r="V954" i="1"/>
  <c r="W942" i="1"/>
  <c r="V942" i="1"/>
  <c r="W930" i="1"/>
  <c r="V930" i="1"/>
  <c r="W918" i="1"/>
  <c r="V918" i="1"/>
  <c r="W906" i="1"/>
  <c r="V906" i="1"/>
  <c r="W894" i="1"/>
  <c r="V894" i="1"/>
  <c r="W882" i="1"/>
  <c r="V882" i="1"/>
  <c r="W870" i="1"/>
  <c r="V870" i="1"/>
  <c r="W858" i="1"/>
  <c r="V858" i="1"/>
  <c r="W846" i="1"/>
  <c r="V846" i="1"/>
  <c r="W834" i="1"/>
  <c r="V834" i="1"/>
  <c r="W822" i="1"/>
  <c r="V822" i="1"/>
  <c r="W810" i="1"/>
  <c r="V810" i="1"/>
  <c r="W798" i="1"/>
  <c r="V798" i="1"/>
  <c r="W786" i="1"/>
  <c r="V786" i="1"/>
  <c r="W774" i="1"/>
  <c r="V774" i="1"/>
  <c r="W762" i="1"/>
  <c r="V762" i="1"/>
  <c r="W750" i="1"/>
  <c r="V750" i="1"/>
  <c r="W738" i="1"/>
  <c r="V738" i="1"/>
  <c r="W726" i="1"/>
  <c r="V726" i="1"/>
  <c r="W714" i="1"/>
  <c r="V714" i="1"/>
  <c r="W702" i="1"/>
  <c r="V702" i="1"/>
  <c r="W690" i="1"/>
  <c r="V690" i="1"/>
  <c r="W678" i="1"/>
  <c r="V678" i="1"/>
  <c r="W666" i="1"/>
  <c r="V666" i="1"/>
  <c r="W654" i="1"/>
  <c r="V654" i="1"/>
  <c r="W642" i="1"/>
  <c r="V642" i="1"/>
  <c r="W630" i="1"/>
  <c r="V630" i="1"/>
  <c r="W618" i="1"/>
  <c r="V618" i="1"/>
  <c r="W606" i="1"/>
  <c r="V606" i="1"/>
  <c r="W594" i="1"/>
  <c r="V594" i="1"/>
  <c r="W582" i="1"/>
  <c r="V582" i="1"/>
  <c r="W570" i="1"/>
  <c r="V570" i="1"/>
  <c r="W558" i="1"/>
  <c r="V558" i="1"/>
  <c r="W546" i="1"/>
  <c r="V546" i="1"/>
  <c r="W534" i="1"/>
  <c r="V534" i="1"/>
  <c r="W522" i="1"/>
  <c r="V522" i="1"/>
  <c r="W510" i="1"/>
  <c r="V510" i="1"/>
  <c r="W498" i="1"/>
  <c r="V498" i="1"/>
  <c r="W486" i="1"/>
  <c r="V486" i="1"/>
  <c r="W474" i="1"/>
  <c r="V474" i="1"/>
  <c r="W462" i="1"/>
  <c r="V462" i="1"/>
  <c r="W450" i="1"/>
  <c r="V450" i="1"/>
  <c r="W438" i="1"/>
  <c r="V438" i="1"/>
  <c r="W426" i="1"/>
  <c r="V426" i="1"/>
  <c r="W414" i="1"/>
  <c r="V414" i="1"/>
  <c r="W402" i="1"/>
  <c r="V402" i="1"/>
  <c r="W390" i="1"/>
  <c r="V390" i="1"/>
  <c r="W378" i="1"/>
  <c r="V378" i="1"/>
  <c r="W366" i="1"/>
  <c r="V366" i="1"/>
  <c r="W354" i="1"/>
  <c r="V354" i="1"/>
  <c r="W342" i="1"/>
  <c r="V342" i="1"/>
  <c r="W330" i="1"/>
  <c r="V330" i="1"/>
  <c r="W318" i="1"/>
  <c r="V318" i="1"/>
  <c r="W306" i="1"/>
  <c r="V306" i="1"/>
  <c r="W294" i="1"/>
  <c r="V294" i="1"/>
  <c r="W282" i="1"/>
  <c r="V282" i="1"/>
  <c r="W270" i="1"/>
  <c r="V270" i="1"/>
  <c r="W258" i="1"/>
  <c r="V258" i="1"/>
  <c r="W246" i="1"/>
  <c r="V246" i="1"/>
  <c r="W234" i="1"/>
  <c r="V234" i="1"/>
  <c r="W222" i="1"/>
  <c r="V222" i="1"/>
  <c r="W210" i="1"/>
  <c r="V210" i="1"/>
  <c r="W198" i="1"/>
  <c r="V198" i="1"/>
  <c r="W186" i="1"/>
  <c r="V186" i="1"/>
  <c r="W174" i="1"/>
  <c r="V174" i="1"/>
  <c r="W162" i="1"/>
  <c r="V162" i="1"/>
  <c r="W150" i="1"/>
  <c r="V150" i="1"/>
  <c r="W138" i="1"/>
  <c r="V138" i="1"/>
  <c r="W126" i="1"/>
  <c r="V126" i="1"/>
  <c r="W114" i="1"/>
  <c r="V114" i="1"/>
  <c r="W102" i="1"/>
  <c r="V102" i="1"/>
  <c r="W90" i="1"/>
  <c r="V90" i="1"/>
  <c r="W78" i="1"/>
  <c r="V78" i="1"/>
  <c r="W66" i="1"/>
  <c r="V66" i="1"/>
  <c r="W54" i="1"/>
  <c r="V54" i="1"/>
  <c r="W42" i="1"/>
  <c r="V42" i="1"/>
  <c r="W30" i="1"/>
  <c r="V30" i="1"/>
  <c r="W18" i="1"/>
  <c r="V18" i="1"/>
  <c r="W6" i="1"/>
  <c r="V6" i="1"/>
  <c r="W1493" i="1"/>
  <c r="V1493" i="1"/>
  <c r="W1481" i="1"/>
  <c r="V1481" i="1"/>
  <c r="W1469" i="1"/>
  <c r="V1469" i="1"/>
  <c r="W1457" i="1"/>
  <c r="V1457" i="1"/>
  <c r="W1445" i="1"/>
  <c r="V1445" i="1"/>
  <c r="W1433" i="1"/>
  <c r="V1433" i="1"/>
  <c r="W1421" i="1"/>
  <c r="V1421" i="1"/>
  <c r="W1409" i="1"/>
  <c r="V1409" i="1"/>
  <c r="W1397" i="1"/>
  <c r="V1397" i="1"/>
  <c r="W1385" i="1"/>
  <c r="V1385" i="1"/>
  <c r="W1373" i="1"/>
  <c r="V1373" i="1"/>
  <c r="W1361" i="1"/>
  <c r="V1361" i="1"/>
  <c r="W1349" i="1"/>
  <c r="V1349" i="1"/>
  <c r="W1337" i="1"/>
  <c r="V1337" i="1"/>
  <c r="W1325" i="1"/>
  <c r="V1325" i="1"/>
  <c r="W1313" i="1"/>
  <c r="V1313" i="1"/>
  <c r="W1301" i="1"/>
  <c r="V1301" i="1"/>
  <c r="W1289" i="1"/>
  <c r="V1289" i="1"/>
  <c r="W1277" i="1"/>
  <c r="V1277" i="1"/>
  <c r="W1265" i="1"/>
  <c r="V1265" i="1"/>
  <c r="W1253" i="1"/>
  <c r="V1253" i="1"/>
  <c r="W1241" i="1"/>
  <c r="V1241" i="1"/>
  <c r="W1229" i="1"/>
  <c r="V1229" i="1"/>
  <c r="W1217" i="1"/>
  <c r="V1217" i="1"/>
  <c r="W1205" i="1"/>
  <c r="V1205" i="1"/>
  <c r="W1193" i="1"/>
  <c r="V1193" i="1"/>
  <c r="W1181" i="1"/>
  <c r="V1181" i="1"/>
  <c r="W1169" i="1"/>
  <c r="V1169" i="1"/>
  <c r="W1157" i="1"/>
  <c r="V1157" i="1"/>
  <c r="W1145" i="1"/>
  <c r="V1145" i="1"/>
  <c r="W1133" i="1"/>
  <c r="V1133" i="1"/>
  <c r="W1121" i="1"/>
  <c r="V1121" i="1"/>
  <c r="W1109" i="1"/>
  <c r="V1109" i="1"/>
  <c r="W1097" i="1"/>
  <c r="V1097" i="1"/>
  <c r="W1085" i="1"/>
  <c r="V1085" i="1"/>
  <c r="W1073" i="1"/>
  <c r="V1073" i="1"/>
  <c r="W1061" i="1"/>
  <c r="V1061" i="1"/>
  <c r="W1049" i="1"/>
  <c r="V1049" i="1"/>
  <c r="W1037" i="1"/>
  <c r="V1037" i="1"/>
  <c r="W1025" i="1"/>
  <c r="V1025" i="1"/>
  <c r="W1013" i="1"/>
  <c r="V1013" i="1"/>
  <c r="W1001" i="1"/>
  <c r="V1001" i="1"/>
  <c r="W989" i="1"/>
  <c r="V989" i="1"/>
  <c r="W977" i="1"/>
  <c r="V977" i="1"/>
  <c r="W965" i="1"/>
  <c r="V965" i="1"/>
  <c r="W953" i="1"/>
  <c r="V953" i="1"/>
  <c r="W941" i="1"/>
  <c r="V941" i="1"/>
  <c r="W929" i="1"/>
  <c r="V929" i="1"/>
  <c r="W917" i="1"/>
  <c r="V917" i="1"/>
  <c r="W905" i="1"/>
  <c r="V905" i="1"/>
  <c r="W893" i="1"/>
  <c r="V893" i="1"/>
  <c r="W881" i="1"/>
  <c r="V881" i="1"/>
  <c r="W869" i="1"/>
  <c r="V869" i="1"/>
  <c r="W857" i="1"/>
  <c r="V857" i="1"/>
  <c r="W845" i="1"/>
  <c r="V845" i="1"/>
  <c r="W833" i="1"/>
  <c r="V833" i="1"/>
  <c r="W821" i="1"/>
  <c r="V821" i="1"/>
  <c r="W809" i="1"/>
  <c r="V809" i="1"/>
  <c r="W797" i="1"/>
  <c r="V797" i="1"/>
  <c r="W785" i="1"/>
  <c r="V785" i="1"/>
  <c r="W773" i="1"/>
  <c r="V773" i="1"/>
  <c r="W761" i="1"/>
  <c r="V761" i="1"/>
  <c r="W749" i="1"/>
  <c r="V749" i="1"/>
  <c r="W737" i="1"/>
  <c r="V737" i="1"/>
  <c r="W725" i="1"/>
  <c r="V725" i="1"/>
  <c r="W713" i="1"/>
  <c r="V713" i="1"/>
  <c r="W701" i="1"/>
  <c r="V701" i="1"/>
  <c r="W689" i="1"/>
  <c r="V689" i="1"/>
  <c r="W677" i="1"/>
  <c r="V677" i="1"/>
  <c r="W665" i="1"/>
  <c r="V665" i="1"/>
  <c r="W653" i="1"/>
  <c r="V653" i="1"/>
  <c r="W641" i="1"/>
  <c r="V641" i="1"/>
  <c r="W629" i="1"/>
  <c r="V629" i="1"/>
  <c r="W617" i="1"/>
  <c r="V617" i="1"/>
  <c r="W605" i="1"/>
  <c r="V605" i="1"/>
  <c r="W593" i="1"/>
  <c r="V593" i="1"/>
  <c r="W581" i="1"/>
  <c r="V581" i="1"/>
  <c r="W569" i="1"/>
  <c r="V569" i="1"/>
  <c r="W557" i="1"/>
  <c r="V557" i="1"/>
  <c r="W545" i="1"/>
  <c r="V545" i="1"/>
  <c r="W533" i="1"/>
  <c r="V533" i="1"/>
  <c r="W521" i="1"/>
  <c r="V521" i="1"/>
  <c r="W509" i="1"/>
  <c r="V509" i="1"/>
  <c r="W497" i="1"/>
  <c r="V497" i="1"/>
  <c r="W485" i="1"/>
  <c r="V485" i="1"/>
  <c r="W473" i="1"/>
  <c r="V473" i="1"/>
  <c r="W461" i="1"/>
  <c r="V461" i="1"/>
  <c r="W449" i="1"/>
  <c r="V449" i="1"/>
  <c r="W437" i="1"/>
  <c r="V437" i="1"/>
  <c r="W425" i="1"/>
  <c r="V425" i="1"/>
  <c r="W413" i="1"/>
  <c r="V413" i="1"/>
  <c r="W401" i="1"/>
  <c r="V401" i="1"/>
  <c r="W389" i="1"/>
  <c r="V389" i="1"/>
  <c r="W377" i="1"/>
  <c r="V377" i="1"/>
  <c r="W365" i="1"/>
  <c r="V365" i="1"/>
  <c r="W353" i="1"/>
  <c r="V353" i="1"/>
  <c r="W341" i="1"/>
  <c r="V341" i="1"/>
  <c r="W329" i="1"/>
  <c r="V329" i="1"/>
  <c r="W317" i="1"/>
  <c r="V317" i="1"/>
  <c r="W305" i="1"/>
  <c r="V305" i="1"/>
  <c r="W293" i="1"/>
  <c r="V293" i="1"/>
  <c r="W281" i="1"/>
  <c r="V281" i="1"/>
  <c r="W269" i="1"/>
  <c r="V269" i="1"/>
  <c r="W257" i="1"/>
  <c r="V257" i="1"/>
  <c r="W245" i="1"/>
  <c r="V245" i="1"/>
  <c r="W233" i="1"/>
  <c r="V233" i="1"/>
  <c r="W221" i="1"/>
  <c r="V221" i="1"/>
  <c r="W209" i="1"/>
  <c r="V209" i="1"/>
  <c r="W197" i="1"/>
  <c r="V197" i="1"/>
  <c r="W185" i="1"/>
  <c r="V185" i="1"/>
  <c r="W173" i="1"/>
  <c r="V173" i="1"/>
  <c r="W161" i="1"/>
  <c r="V161" i="1"/>
  <c r="W149" i="1"/>
  <c r="V149" i="1"/>
  <c r="W137" i="1"/>
  <c r="V137" i="1"/>
  <c r="W125" i="1"/>
  <c r="V125" i="1"/>
  <c r="W113" i="1"/>
  <c r="V113" i="1"/>
  <c r="W101" i="1"/>
  <c r="V101" i="1"/>
  <c r="W89" i="1"/>
  <c r="V89" i="1"/>
  <c r="W77" i="1"/>
  <c r="V77" i="1"/>
  <c r="W65" i="1"/>
  <c r="V65" i="1"/>
  <c r="W53" i="1"/>
  <c r="V53" i="1"/>
  <c r="W41" i="1"/>
  <c r="V41" i="1"/>
  <c r="W29" i="1"/>
  <c r="V29" i="1"/>
  <c r="W17" i="1"/>
  <c r="V17" i="1"/>
  <c r="W5" i="1"/>
  <c r="V5" i="1"/>
  <c r="W1492" i="1"/>
  <c r="V1492" i="1"/>
  <c r="W1480" i="1"/>
  <c r="V1480" i="1"/>
  <c r="W1468" i="1"/>
  <c r="V1468" i="1"/>
  <c r="W1456" i="1"/>
  <c r="V1456" i="1"/>
  <c r="W1444" i="1"/>
  <c r="V1444" i="1"/>
  <c r="W1432" i="1"/>
  <c r="V1432" i="1"/>
  <c r="W1420" i="1"/>
  <c r="V1420" i="1"/>
  <c r="W1408" i="1"/>
  <c r="V1408" i="1"/>
  <c r="W1396" i="1"/>
  <c r="V1396" i="1"/>
  <c r="W1384" i="1"/>
  <c r="V1384" i="1"/>
  <c r="W1372" i="1"/>
  <c r="V1372" i="1"/>
  <c r="W1360" i="1"/>
  <c r="V1360" i="1"/>
  <c r="W1348" i="1"/>
  <c r="V1348" i="1"/>
  <c r="W1336" i="1"/>
  <c r="V1336" i="1"/>
  <c r="W1324" i="1"/>
  <c r="V1324" i="1"/>
  <c r="W1312" i="1"/>
  <c r="V1312" i="1"/>
  <c r="W1300" i="1"/>
  <c r="V1300" i="1"/>
  <c r="W1288" i="1"/>
  <c r="V1288" i="1"/>
  <c r="W1276" i="1"/>
  <c r="V1276" i="1"/>
  <c r="W1264" i="1"/>
  <c r="V1264" i="1"/>
  <c r="W1252" i="1"/>
  <c r="V1252" i="1"/>
  <c r="W1240" i="1"/>
  <c r="V1240" i="1"/>
  <c r="W1228" i="1"/>
  <c r="V1228" i="1"/>
  <c r="W1216" i="1"/>
  <c r="V1216" i="1"/>
  <c r="W1204" i="1"/>
  <c r="V1204" i="1"/>
  <c r="W1192" i="1"/>
  <c r="V1192" i="1"/>
  <c r="W1180" i="1"/>
  <c r="V1180" i="1"/>
  <c r="W1168" i="1"/>
  <c r="V1168" i="1"/>
  <c r="W1156" i="1"/>
  <c r="V1156" i="1"/>
  <c r="W1144" i="1"/>
  <c r="V1144" i="1"/>
  <c r="W1132" i="1"/>
  <c r="V1132" i="1"/>
  <c r="W1120" i="1"/>
  <c r="V1120" i="1"/>
  <c r="W1108" i="1"/>
  <c r="V1108" i="1"/>
  <c r="W1096" i="1"/>
  <c r="V1096" i="1"/>
  <c r="W1084" i="1"/>
  <c r="V1084" i="1"/>
  <c r="W1072" i="1"/>
  <c r="V1072" i="1"/>
  <c r="W1060" i="1"/>
  <c r="V1060" i="1"/>
  <c r="W1048" i="1"/>
  <c r="V1048" i="1"/>
  <c r="W1036" i="1"/>
  <c r="V1036" i="1"/>
  <c r="W1024" i="1"/>
  <c r="V1024" i="1"/>
  <c r="W1012" i="1"/>
  <c r="V1012" i="1"/>
  <c r="W1000" i="1"/>
  <c r="V1000" i="1"/>
  <c r="W988" i="1"/>
  <c r="V988" i="1"/>
  <c r="W976" i="1"/>
  <c r="V976" i="1"/>
  <c r="W964" i="1"/>
  <c r="V964" i="1"/>
  <c r="W952" i="1"/>
  <c r="V952" i="1"/>
  <c r="W940" i="1"/>
  <c r="V940" i="1"/>
  <c r="W928" i="1"/>
  <c r="V928" i="1"/>
  <c r="W916" i="1"/>
  <c r="V916" i="1"/>
  <c r="W904" i="1"/>
  <c r="V904" i="1"/>
  <c r="W892" i="1"/>
  <c r="V892" i="1"/>
  <c r="W880" i="1"/>
  <c r="V880" i="1"/>
  <c r="W868" i="1"/>
  <c r="V868" i="1"/>
  <c r="W856" i="1"/>
  <c r="V856" i="1"/>
  <c r="W844" i="1"/>
  <c r="V844" i="1"/>
  <c r="W832" i="1"/>
  <c r="V832" i="1"/>
  <c r="W820" i="1"/>
  <c r="V820" i="1"/>
  <c r="W808" i="1"/>
  <c r="V808" i="1"/>
  <c r="W796" i="1"/>
  <c r="V796" i="1"/>
  <c r="W784" i="1"/>
  <c r="V784" i="1"/>
  <c r="W772" i="1"/>
  <c r="V772" i="1"/>
  <c r="W760" i="1"/>
  <c r="V760" i="1"/>
  <c r="W748" i="1"/>
  <c r="V748" i="1"/>
  <c r="W736" i="1"/>
  <c r="V736" i="1"/>
  <c r="W724" i="1"/>
  <c r="V724" i="1"/>
  <c r="W712" i="1"/>
  <c r="V712" i="1"/>
  <c r="W700" i="1"/>
  <c r="V700" i="1"/>
  <c r="W688" i="1"/>
  <c r="V688" i="1"/>
  <c r="W676" i="1"/>
  <c r="V676" i="1"/>
  <c r="W664" i="1"/>
  <c r="V664" i="1"/>
  <c r="W652" i="1"/>
  <c r="V652" i="1"/>
  <c r="W640" i="1"/>
  <c r="V640" i="1"/>
  <c r="W628" i="1"/>
  <c r="V628" i="1"/>
  <c r="W616" i="1"/>
  <c r="V616" i="1"/>
  <c r="W604" i="1"/>
  <c r="V604" i="1"/>
  <c r="W592" i="1"/>
  <c r="V592" i="1"/>
  <c r="W580" i="1"/>
  <c r="V580" i="1"/>
  <c r="W568" i="1"/>
  <c r="V568" i="1"/>
  <c r="W556" i="1"/>
  <c r="V556" i="1"/>
  <c r="W544" i="1"/>
  <c r="V544" i="1"/>
  <c r="W532" i="1"/>
  <c r="V532" i="1"/>
  <c r="W520" i="1"/>
  <c r="V520" i="1"/>
  <c r="W508" i="1"/>
  <c r="V508" i="1"/>
  <c r="W496" i="1"/>
  <c r="V496" i="1"/>
  <c r="W484" i="1"/>
  <c r="V484" i="1"/>
  <c r="W472" i="1"/>
  <c r="V472" i="1"/>
  <c r="W460" i="1"/>
  <c r="V460" i="1"/>
  <c r="W448" i="1"/>
  <c r="V448" i="1"/>
  <c r="W436" i="1"/>
  <c r="V436" i="1"/>
  <c r="W424" i="1"/>
  <c r="V424" i="1"/>
  <c r="W412" i="1"/>
  <c r="V412" i="1"/>
  <c r="W400" i="1"/>
  <c r="V400" i="1"/>
  <c r="W388" i="1"/>
  <c r="V388" i="1"/>
  <c r="W376" i="1"/>
  <c r="V376" i="1"/>
  <c r="W364" i="1"/>
  <c r="V364" i="1"/>
  <c r="W352" i="1"/>
  <c r="V352" i="1"/>
  <c r="W340" i="1"/>
  <c r="V340" i="1"/>
  <c r="W328" i="1"/>
  <c r="V328" i="1"/>
  <c r="W316" i="1"/>
  <c r="V316" i="1"/>
  <c r="W304" i="1"/>
  <c r="V304" i="1"/>
  <c r="W292" i="1"/>
  <c r="V292" i="1"/>
  <c r="W280" i="1"/>
  <c r="V280" i="1"/>
  <c r="W268" i="1"/>
  <c r="V268" i="1"/>
  <c r="W256" i="1"/>
  <c r="V256" i="1"/>
  <c r="W244" i="1"/>
  <c r="V244" i="1"/>
  <c r="W232" i="1"/>
  <c r="V232" i="1"/>
  <c r="W220" i="1"/>
  <c r="V220" i="1"/>
  <c r="W208" i="1"/>
  <c r="V208" i="1"/>
  <c r="W196" i="1"/>
  <c r="V196" i="1"/>
  <c r="W184" i="1"/>
  <c r="V184" i="1"/>
  <c r="W172" i="1"/>
  <c r="V172" i="1"/>
  <c r="W160" i="1"/>
  <c r="V160" i="1"/>
  <c r="W148" i="1"/>
  <c r="V148" i="1"/>
  <c r="W136" i="1"/>
  <c r="V136" i="1"/>
  <c r="W124" i="1"/>
  <c r="V124" i="1"/>
  <c r="W112" i="1"/>
  <c r="V112" i="1"/>
  <c r="W100" i="1"/>
  <c r="V100" i="1"/>
  <c r="W88" i="1"/>
  <c r="V88" i="1"/>
  <c r="W76" i="1"/>
  <c r="V76" i="1"/>
  <c r="W64" i="1"/>
  <c r="V64" i="1"/>
  <c r="W52" i="1"/>
  <c r="V52" i="1"/>
  <c r="W40" i="1"/>
  <c r="V40" i="1"/>
  <c r="W28" i="1"/>
  <c r="V28" i="1"/>
  <c r="W16" i="1"/>
  <c r="V16" i="1"/>
  <c r="W4" i="1"/>
  <c r="V4" i="1"/>
  <c r="W1635" i="1"/>
  <c r="V1635" i="1"/>
  <c r="W1623" i="1"/>
  <c r="V1623" i="1"/>
  <c r="W1611" i="1"/>
  <c r="V1611" i="1"/>
  <c r="W1599" i="1"/>
  <c r="V1599" i="1"/>
  <c r="W1587" i="1"/>
  <c r="V1587" i="1"/>
  <c r="W1575" i="1"/>
  <c r="V1575" i="1"/>
  <c r="W1563" i="1"/>
  <c r="V1563" i="1"/>
  <c r="W1551" i="1"/>
  <c r="V1551" i="1"/>
  <c r="W1539" i="1"/>
  <c r="V1539" i="1"/>
  <c r="W1527" i="1"/>
  <c r="V1527" i="1"/>
  <c r="W1515" i="1"/>
  <c r="V1515" i="1"/>
  <c r="W1503" i="1"/>
  <c r="V1503" i="1"/>
  <c r="W1491" i="1"/>
  <c r="V1491" i="1"/>
  <c r="W1479" i="1"/>
  <c r="V1479" i="1"/>
  <c r="W1467" i="1"/>
  <c r="V1467" i="1"/>
  <c r="W1455" i="1"/>
  <c r="V1455" i="1"/>
  <c r="W1443" i="1"/>
  <c r="V1443" i="1"/>
  <c r="W1431" i="1"/>
  <c r="V1431" i="1"/>
  <c r="W1419" i="1"/>
  <c r="V1419" i="1"/>
  <c r="W1407" i="1"/>
  <c r="V1407" i="1"/>
  <c r="W1395" i="1"/>
  <c r="V1395" i="1"/>
  <c r="W1383" i="1"/>
  <c r="V1383" i="1"/>
  <c r="W1371" i="1"/>
  <c r="V1371" i="1"/>
  <c r="W1359" i="1"/>
  <c r="V1359" i="1"/>
  <c r="W1347" i="1"/>
  <c r="V1347" i="1"/>
  <c r="W1335" i="1"/>
  <c r="V1335" i="1"/>
  <c r="W1323" i="1"/>
  <c r="V1323" i="1"/>
  <c r="W1311" i="1"/>
  <c r="V1311" i="1"/>
  <c r="W1299" i="1"/>
  <c r="V1299" i="1"/>
  <c r="W1287" i="1"/>
  <c r="V1287" i="1"/>
  <c r="W1275" i="1"/>
  <c r="V1275" i="1"/>
  <c r="W1263" i="1"/>
  <c r="V1263" i="1"/>
  <c r="W1251" i="1"/>
  <c r="V1251" i="1"/>
  <c r="W1239" i="1"/>
  <c r="V1239" i="1"/>
  <c r="W1227" i="1"/>
  <c r="V1227" i="1"/>
  <c r="W1215" i="1"/>
  <c r="V1215" i="1"/>
  <c r="W1203" i="1"/>
  <c r="V1203" i="1"/>
  <c r="W1191" i="1"/>
  <c r="V1191" i="1"/>
  <c r="W1179" i="1"/>
  <c r="V1179" i="1"/>
  <c r="W1167" i="1"/>
  <c r="V1167" i="1"/>
  <c r="W1155" i="1"/>
  <c r="V1155" i="1"/>
  <c r="W1143" i="1"/>
  <c r="V1143" i="1"/>
  <c r="W1131" i="1"/>
  <c r="V1131" i="1"/>
  <c r="W1119" i="1"/>
  <c r="V1119" i="1"/>
  <c r="W1107" i="1"/>
  <c r="V1107" i="1"/>
  <c r="W1095" i="1"/>
  <c r="V1095" i="1"/>
  <c r="W1083" i="1"/>
  <c r="V1083" i="1"/>
  <c r="W1071" i="1"/>
  <c r="V1071" i="1"/>
  <c r="W1059" i="1"/>
  <c r="V1059" i="1"/>
  <c r="W1047" i="1"/>
  <c r="V1047" i="1"/>
  <c r="W1035" i="1"/>
  <c r="V1035" i="1"/>
  <c r="W1023" i="1"/>
  <c r="V1023" i="1"/>
  <c r="W1011" i="1"/>
  <c r="V1011" i="1"/>
  <c r="W999" i="1"/>
  <c r="V999" i="1"/>
  <c r="W987" i="1"/>
  <c r="V987" i="1"/>
  <c r="W975" i="1"/>
  <c r="V975" i="1"/>
  <c r="W963" i="1"/>
  <c r="V963" i="1"/>
  <c r="W951" i="1"/>
  <c r="V951" i="1"/>
  <c r="W939" i="1"/>
  <c r="V939" i="1"/>
  <c r="W927" i="1"/>
  <c r="V927" i="1"/>
  <c r="W915" i="1"/>
  <c r="V915" i="1"/>
  <c r="W903" i="1"/>
  <c r="V903" i="1"/>
  <c r="W891" i="1"/>
  <c r="V891" i="1"/>
  <c r="W879" i="1"/>
  <c r="V879" i="1"/>
  <c r="W867" i="1"/>
  <c r="V867" i="1"/>
  <c r="W855" i="1"/>
  <c r="V855" i="1"/>
  <c r="W843" i="1"/>
  <c r="V843" i="1"/>
  <c r="W831" i="1"/>
  <c r="V831" i="1"/>
  <c r="W819" i="1"/>
  <c r="V819" i="1"/>
  <c r="W807" i="1"/>
  <c r="V807" i="1"/>
  <c r="W795" i="1"/>
  <c r="V795" i="1"/>
  <c r="W783" i="1"/>
  <c r="V783" i="1"/>
  <c r="W771" i="1"/>
  <c r="V771" i="1"/>
  <c r="W759" i="1"/>
  <c r="V759" i="1"/>
  <c r="W747" i="1"/>
  <c r="V747" i="1"/>
  <c r="W735" i="1"/>
  <c r="V735" i="1"/>
  <c r="W723" i="1"/>
  <c r="V723" i="1"/>
  <c r="W711" i="1"/>
  <c r="V711" i="1"/>
  <c r="W699" i="1"/>
  <c r="V699" i="1"/>
  <c r="W687" i="1"/>
  <c r="V687" i="1"/>
  <c r="W675" i="1"/>
  <c r="V675" i="1"/>
  <c r="W663" i="1"/>
  <c r="V663" i="1"/>
  <c r="W651" i="1"/>
  <c r="V651" i="1"/>
  <c r="W639" i="1"/>
  <c r="V639" i="1"/>
  <c r="W627" i="1"/>
  <c r="V627" i="1"/>
  <c r="W615" i="1"/>
  <c r="V615" i="1"/>
  <c r="W603" i="1"/>
  <c r="V603" i="1"/>
  <c r="W591" i="1"/>
  <c r="V591" i="1"/>
  <c r="W579" i="1"/>
  <c r="V579" i="1"/>
  <c r="W567" i="1"/>
  <c r="V567" i="1"/>
  <c r="W555" i="1"/>
  <c r="V555" i="1"/>
  <c r="W543" i="1"/>
  <c r="V543" i="1"/>
  <c r="W531" i="1"/>
  <c r="V531" i="1"/>
  <c r="W519" i="1"/>
  <c r="V519" i="1"/>
  <c r="W507" i="1"/>
  <c r="V507" i="1"/>
  <c r="W495" i="1"/>
  <c r="V495" i="1"/>
  <c r="W483" i="1"/>
  <c r="V483" i="1"/>
  <c r="W471" i="1"/>
  <c r="V471" i="1"/>
  <c r="W459" i="1"/>
  <c r="V459" i="1"/>
  <c r="W447" i="1"/>
  <c r="V447" i="1"/>
  <c r="W435" i="1"/>
  <c r="V435" i="1"/>
  <c r="W423" i="1"/>
  <c r="V423" i="1"/>
  <c r="W411" i="1"/>
  <c r="V411" i="1"/>
  <c r="W399" i="1"/>
  <c r="V399" i="1"/>
  <c r="W387" i="1"/>
  <c r="V387" i="1"/>
  <c r="W375" i="1"/>
  <c r="V375" i="1"/>
  <c r="W363" i="1"/>
  <c r="V363" i="1"/>
  <c r="W351" i="1"/>
  <c r="V351" i="1"/>
  <c r="W339" i="1"/>
  <c r="V339" i="1"/>
  <c r="W327" i="1"/>
  <c r="V327" i="1"/>
  <c r="W315" i="1"/>
  <c r="V315" i="1"/>
  <c r="W303" i="1"/>
  <c r="V303" i="1"/>
  <c r="W291" i="1"/>
  <c r="V291" i="1"/>
  <c r="W279" i="1"/>
  <c r="V279" i="1"/>
  <c r="W267" i="1"/>
  <c r="V267" i="1"/>
  <c r="W255" i="1"/>
  <c r="V255" i="1"/>
  <c r="W243" i="1"/>
  <c r="V243" i="1"/>
  <c r="W231" i="1"/>
  <c r="V231" i="1"/>
  <c r="W219" i="1"/>
  <c r="V219" i="1"/>
  <c r="W207" i="1"/>
  <c r="V207" i="1"/>
  <c r="W195" i="1"/>
  <c r="V195" i="1"/>
  <c r="W183" i="1"/>
  <c r="V183" i="1"/>
  <c r="W171" i="1"/>
  <c r="V171" i="1"/>
  <c r="W159" i="1"/>
  <c r="V159" i="1"/>
  <c r="W147" i="1"/>
  <c r="V147" i="1"/>
  <c r="W135" i="1"/>
  <c r="V135" i="1"/>
  <c r="W123" i="1"/>
  <c r="V123" i="1"/>
  <c r="W111" i="1"/>
  <c r="V111" i="1"/>
  <c r="W99" i="1"/>
  <c r="V99" i="1"/>
  <c r="W87" i="1"/>
  <c r="V87" i="1"/>
  <c r="W75" i="1"/>
  <c r="V75" i="1"/>
  <c r="W63" i="1"/>
  <c r="V63" i="1"/>
  <c r="W51" i="1"/>
  <c r="V51" i="1"/>
  <c r="W39" i="1"/>
  <c r="V39" i="1"/>
  <c r="W27" i="1"/>
  <c r="V27" i="1"/>
  <c r="W15" i="1"/>
  <c r="V15" i="1"/>
  <c r="W3" i="1"/>
  <c r="V3" i="1"/>
  <c r="W1334" i="1"/>
  <c r="V1334" i="1"/>
  <c r="W1322" i="1"/>
  <c r="V1322" i="1"/>
  <c r="W1310" i="1"/>
  <c r="V1310" i="1"/>
  <c r="W1298" i="1"/>
  <c r="V1298" i="1"/>
  <c r="W1286" i="1"/>
  <c r="V1286" i="1"/>
  <c r="W1274" i="1"/>
  <c r="V1274" i="1"/>
  <c r="W1262" i="1"/>
  <c r="V1262" i="1"/>
  <c r="W1250" i="1"/>
  <c r="V1250" i="1"/>
  <c r="W1238" i="1"/>
  <c r="V1238" i="1"/>
  <c r="W1226" i="1"/>
  <c r="V1226" i="1"/>
  <c r="W1214" i="1"/>
  <c r="V1214" i="1"/>
  <c r="W1202" i="1"/>
  <c r="V1202" i="1"/>
  <c r="W1190" i="1"/>
  <c r="V1190" i="1"/>
  <c r="W1178" i="1"/>
  <c r="V1178" i="1"/>
  <c r="W1166" i="1"/>
  <c r="V1166" i="1"/>
  <c r="W1154" i="1"/>
  <c r="V1154" i="1"/>
  <c r="W1142" i="1"/>
  <c r="V1142" i="1"/>
  <c r="W1130" i="1"/>
  <c r="V1130" i="1"/>
  <c r="W1118" i="1"/>
  <c r="V1118" i="1"/>
  <c r="W1106" i="1"/>
  <c r="V1106" i="1"/>
  <c r="W1094" i="1"/>
  <c r="V1094" i="1"/>
  <c r="W1082" i="1"/>
  <c r="V1082" i="1"/>
  <c r="W1070" i="1"/>
  <c r="V1070" i="1"/>
  <c r="W1058" i="1"/>
  <c r="V1058" i="1"/>
  <c r="W1046" i="1"/>
  <c r="V1046" i="1"/>
  <c r="W1034" i="1"/>
  <c r="V1034" i="1"/>
  <c r="W1022" i="1"/>
  <c r="V1022" i="1"/>
  <c r="W1010" i="1"/>
  <c r="V1010" i="1"/>
  <c r="W998" i="1"/>
  <c r="V998" i="1"/>
  <c r="W986" i="1"/>
  <c r="V986" i="1"/>
  <c r="W974" i="1"/>
  <c r="V974" i="1"/>
  <c r="W962" i="1"/>
  <c r="V962" i="1"/>
  <c r="W950" i="1"/>
  <c r="V950" i="1"/>
  <c r="W938" i="1"/>
  <c r="V938" i="1"/>
  <c r="W926" i="1"/>
  <c r="V926" i="1"/>
  <c r="W914" i="1"/>
  <c r="V914" i="1"/>
  <c r="W902" i="1"/>
  <c r="V902" i="1"/>
  <c r="W890" i="1"/>
  <c r="V890" i="1"/>
  <c r="W878" i="1"/>
  <c r="V878" i="1"/>
  <c r="W866" i="1"/>
  <c r="V866" i="1"/>
  <c r="W854" i="1"/>
  <c r="V854" i="1"/>
  <c r="W842" i="1"/>
  <c r="V842" i="1"/>
  <c r="W830" i="1"/>
  <c r="V830" i="1"/>
  <c r="W818" i="1"/>
  <c r="V818" i="1"/>
  <c r="W806" i="1"/>
  <c r="V806" i="1"/>
  <c r="W794" i="1"/>
  <c r="V794" i="1"/>
  <c r="W782" i="1"/>
  <c r="V782" i="1"/>
  <c r="W770" i="1"/>
  <c r="V770" i="1"/>
  <c r="W758" i="1"/>
  <c r="V758" i="1"/>
  <c r="W746" i="1"/>
  <c r="V746" i="1"/>
  <c r="W734" i="1"/>
  <c r="V734" i="1"/>
  <c r="W722" i="1"/>
  <c r="V722" i="1"/>
  <c r="W710" i="1"/>
  <c r="V710" i="1"/>
  <c r="W698" i="1"/>
  <c r="V698" i="1"/>
  <c r="W686" i="1"/>
  <c r="V686" i="1"/>
  <c r="W674" i="1"/>
  <c r="V674" i="1"/>
  <c r="W662" i="1"/>
  <c r="V662" i="1"/>
  <c r="W650" i="1"/>
  <c r="V650" i="1"/>
  <c r="W638" i="1"/>
  <c r="V638" i="1"/>
  <c r="W626" i="1"/>
  <c r="V626" i="1"/>
  <c r="W614" i="1"/>
  <c r="V614" i="1"/>
  <c r="W602" i="1"/>
  <c r="V602" i="1"/>
  <c r="W590" i="1"/>
  <c r="V590" i="1"/>
  <c r="W578" i="1"/>
  <c r="V578" i="1"/>
  <c r="W566" i="1"/>
  <c r="V566" i="1"/>
  <c r="W554" i="1"/>
  <c r="V554" i="1"/>
  <c r="W542" i="1"/>
  <c r="V542" i="1"/>
  <c r="W530" i="1"/>
  <c r="V530" i="1"/>
  <c r="W518" i="1"/>
  <c r="V518" i="1"/>
  <c r="W506" i="1"/>
  <c r="V506" i="1"/>
  <c r="W494" i="1"/>
  <c r="V494" i="1"/>
  <c r="W482" i="1"/>
  <c r="V482" i="1"/>
  <c r="W470" i="1"/>
  <c r="V470" i="1"/>
  <c r="W458" i="1"/>
  <c r="V458" i="1"/>
  <c r="W446" i="1"/>
  <c r="V446" i="1"/>
  <c r="W434" i="1"/>
  <c r="V434" i="1"/>
  <c r="W422" i="1"/>
  <c r="V422" i="1"/>
  <c r="W410" i="1"/>
  <c r="V410" i="1"/>
  <c r="W398" i="1"/>
  <c r="V398" i="1"/>
  <c r="W386" i="1"/>
  <c r="V386" i="1"/>
  <c r="W374" i="1"/>
  <c r="V374" i="1"/>
  <c r="W362" i="1"/>
  <c r="V362" i="1"/>
  <c r="W350" i="1"/>
  <c r="V350" i="1"/>
  <c r="W338" i="1"/>
  <c r="V338" i="1"/>
  <c r="W326" i="1"/>
  <c r="V326" i="1"/>
  <c r="W314" i="1"/>
  <c r="V314" i="1"/>
  <c r="W302" i="1"/>
  <c r="V302" i="1"/>
  <c r="W290" i="1"/>
  <c r="V290" i="1"/>
  <c r="W278" i="1"/>
  <c r="V278" i="1"/>
  <c r="W266" i="1"/>
  <c r="V266" i="1"/>
  <c r="W254" i="1"/>
  <c r="V254" i="1"/>
  <c r="W242" i="1"/>
  <c r="V242" i="1"/>
  <c r="W230" i="1"/>
  <c r="V230" i="1"/>
  <c r="W218" i="1"/>
  <c r="V218" i="1"/>
  <c r="W206" i="1"/>
  <c r="V206" i="1"/>
  <c r="W194" i="1"/>
  <c r="V194" i="1"/>
  <c r="W182" i="1"/>
  <c r="V182" i="1"/>
  <c r="W170" i="1"/>
  <c r="V170" i="1"/>
  <c r="W158" i="1"/>
  <c r="V158" i="1"/>
  <c r="W146" i="1"/>
  <c r="V146" i="1"/>
  <c r="W134" i="1"/>
  <c r="V134" i="1"/>
  <c r="W122" i="1"/>
  <c r="V122" i="1"/>
  <c r="W110" i="1"/>
  <c r="V110" i="1"/>
  <c r="W98" i="1"/>
  <c r="V98" i="1"/>
  <c r="W86" i="1"/>
  <c r="V86" i="1"/>
  <c r="W74" i="1"/>
  <c r="V74" i="1"/>
  <c r="W62" i="1"/>
  <c r="V62" i="1"/>
  <c r="W50" i="1"/>
  <c r="V50" i="1"/>
  <c r="W38" i="1"/>
  <c r="V38" i="1"/>
  <c r="W26" i="1"/>
  <c r="V26" i="1"/>
  <c r="W14" i="1"/>
  <c r="V14" i="1"/>
  <c r="W1741" i="1"/>
  <c r="V1741" i="1"/>
  <c r="W1729" i="1"/>
  <c r="V1729" i="1"/>
  <c r="W1717" i="1"/>
  <c r="V1717" i="1"/>
  <c r="W1705" i="1"/>
  <c r="V1705" i="1"/>
  <c r="W1693" i="1"/>
  <c r="V1693" i="1"/>
  <c r="W1681" i="1"/>
  <c r="V1681" i="1"/>
  <c r="W1669" i="1"/>
  <c r="V1669" i="1"/>
  <c r="W1657" i="1"/>
  <c r="V1657" i="1"/>
  <c r="W1645" i="1"/>
  <c r="V1645" i="1"/>
  <c r="W1633" i="1"/>
  <c r="V1633" i="1"/>
  <c r="W1621" i="1"/>
  <c r="V1621" i="1"/>
  <c r="W1609" i="1"/>
  <c r="V1609" i="1"/>
  <c r="W1597" i="1"/>
  <c r="V1597" i="1"/>
  <c r="W1585" i="1"/>
  <c r="V1585" i="1"/>
  <c r="W1573" i="1"/>
  <c r="V1573" i="1"/>
  <c r="W1561" i="1"/>
  <c r="V1561" i="1"/>
  <c r="W1549" i="1"/>
  <c r="V1549" i="1"/>
  <c r="W1537" i="1"/>
  <c r="V1537" i="1"/>
  <c r="W1525" i="1"/>
  <c r="V1525" i="1"/>
  <c r="W1513" i="1"/>
  <c r="V1513" i="1"/>
  <c r="W1501" i="1"/>
  <c r="V1501" i="1"/>
  <c r="W1489" i="1"/>
  <c r="V1489" i="1"/>
  <c r="W1477" i="1"/>
  <c r="V1477" i="1"/>
  <c r="W1465" i="1"/>
  <c r="V1465" i="1"/>
  <c r="W1453" i="1"/>
  <c r="V1453" i="1"/>
  <c r="W1441" i="1"/>
  <c r="V1441" i="1"/>
  <c r="W1429" i="1"/>
  <c r="V1429" i="1"/>
  <c r="W1417" i="1"/>
  <c r="V1417" i="1"/>
  <c r="W1405" i="1"/>
  <c r="V1405" i="1"/>
  <c r="W1393" i="1"/>
  <c r="V1393" i="1"/>
  <c r="W1381" i="1"/>
  <c r="V1381" i="1"/>
  <c r="W1369" i="1"/>
  <c r="V1369" i="1"/>
  <c r="W1357" i="1"/>
  <c r="V1357" i="1"/>
  <c r="W1345" i="1"/>
  <c r="V1345" i="1"/>
  <c r="W1333" i="1"/>
  <c r="V1333" i="1"/>
  <c r="W1321" i="1"/>
  <c r="V1321" i="1"/>
  <c r="W1309" i="1"/>
  <c r="V1309" i="1"/>
  <c r="W1297" i="1"/>
  <c r="V1297" i="1"/>
  <c r="W1285" i="1"/>
  <c r="V1285" i="1"/>
  <c r="W1273" i="1"/>
  <c r="V1273" i="1"/>
  <c r="W1261" i="1"/>
  <c r="V1261" i="1"/>
  <c r="W1249" i="1"/>
  <c r="V1249" i="1"/>
  <c r="W1237" i="1"/>
  <c r="V1237" i="1"/>
  <c r="W1225" i="1"/>
  <c r="V1225" i="1"/>
  <c r="W1213" i="1"/>
  <c r="V1213" i="1"/>
  <c r="W1201" i="1"/>
  <c r="V1201" i="1"/>
  <c r="W1189" i="1"/>
  <c r="V1189" i="1"/>
  <c r="W1177" i="1"/>
  <c r="V1177" i="1"/>
  <c r="W1165" i="1"/>
  <c r="V1165" i="1"/>
  <c r="W1153" i="1"/>
  <c r="V1153" i="1"/>
  <c r="W1141" i="1"/>
  <c r="V1141" i="1"/>
  <c r="W1129" i="1"/>
  <c r="V1129" i="1"/>
  <c r="W1117" i="1"/>
  <c r="V1117" i="1"/>
  <c r="W1105" i="1"/>
  <c r="V1105" i="1"/>
  <c r="W1093" i="1"/>
  <c r="V1093" i="1"/>
  <c r="W1081" i="1"/>
  <c r="V1081" i="1"/>
  <c r="W1069" i="1"/>
  <c r="V1069" i="1"/>
  <c r="W1057" i="1"/>
  <c r="V1057" i="1"/>
  <c r="W1045" i="1"/>
  <c r="V1045" i="1"/>
  <c r="W1033" i="1"/>
  <c r="V1033" i="1"/>
  <c r="W1021" i="1"/>
  <c r="V1021" i="1"/>
  <c r="W1009" i="1"/>
  <c r="V1009" i="1"/>
  <c r="W997" i="1"/>
  <c r="V997" i="1"/>
  <c r="W985" i="1"/>
  <c r="V985" i="1"/>
  <c r="W973" i="1"/>
  <c r="V973" i="1"/>
  <c r="W961" i="1"/>
  <c r="V961" i="1"/>
  <c r="W949" i="1"/>
  <c r="V949" i="1"/>
  <c r="W937" i="1"/>
  <c r="V937" i="1"/>
  <c r="W925" i="1"/>
  <c r="V925" i="1"/>
  <c r="W913" i="1"/>
  <c r="V913" i="1"/>
  <c r="W901" i="1"/>
  <c r="V901" i="1"/>
  <c r="W889" i="1"/>
  <c r="V889" i="1"/>
  <c r="W877" i="1"/>
  <c r="V877" i="1"/>
  <c r="W865" i="1"/>
  <c r="V865" i="1"/>
  <c r="W853" i="1"/>
  <c r="V853" i="1"/>
  <c r="W841" i="1"/>
  <c r="V841" i="1"/>
  <c r="W829" i="1"/>
  <c r="V829" i="1"/>
  <c r="W817" i="1"/>
  <c r="V817" i="1"/>
  <c r="W805" i="1"/>
  <c r="V805" i="1"/>
  <c r="W793" i="1"/>
  <c r="V793" i="1"/>
  <c r="W781" i="1"/>
  <c r="V781" i="1"/>
  <c r="W769" i="1"/>
  <c r="V769" i="1"/>
  <c r="W757" i="1"/>
  <c r="V757" i="1"/>
  <c r="W745" i="1"/>
  <c r="V745" i="1"/>
  <c r="W733" i="1"/>
  <c r="V733" i="1"/>
  <c r="W721" i="1"/>
  <c r="V721" i="1"/>
  <c r="W709" i="1"/>
  <c r="V709" i="1"/>
  <c r="W697" i="1"/>
  <c r="V697" i="1"/>
  <c r="W685" i="1"/>
  <c r="V685" i="1"/>
  <c r="W673" i="1"/>
  <c r="V673" i="1"/>
  <c r="W661" i="1"/>
  <c r="V661" i="1"/>
  <c r="W649" i="1"/>
  <c r="V649" i="1"/>
  <c r="W637" i="1"/>
  <c r="V637" i="1"/>
  <c r="W625" i="1"/>
  <c r="V625" i="1"/>
  <c r="W613" i="1"/>
  <c r="V613" i="1"/>
  <c r="W601" i="1"/>
  <c r="V601" i="1"/>
  <c r="W589" i="1"/>
  <c r="V589" i="1"/>
  <c r="W577" i="1"/>
  <c r="V577" i="1"/>
  <c r="W565" i="1"/>
  <c r="V565" i="1"/>
  <c r="W553" i="1"/>
  <c r="V553" i="1"/>
  <c r="W541" i="1"/>
  <c r="V541" i="1"/>
  <c r="W529" i="1"/>
  <c r="V529" i="1"/>
  <c r="W517" i="1"/>
  <c r="V517" i="1"/>
  <c r="W505" i="1"/>
  <c r="V505" i="1"/>
  <c r="W493" i="1"/>
  <c r="V493" i="1"/>
  <c r="W481" i="1"/>
  <c r="V481" i="1"/>
  <c r="W469" i="1"/>
  <c r="V469" i="1"/>
  <c r="W457" i="1"/>
  <c r="V457" i="1"/>
  <c r="W445" i="1"/>
  <c r="V445" i="1"/>
  <c r="W433" i="1"/>
  <c r="V433" i="1"/>
  <c r="W421" i="1"/>
  <c r="V421" i="1"/>
  <c r="W409" i="1"/>
  <c r="V409" i="1"/>
  <c r="W397" i="1"/>
  <c r="V397" i="1"/>
  <c r="W385" i="1"/>
  <c r="V385" i="1"/>
  <c r="W373" i="1"/>
  <c r="V373" i="1"/>
  <c r="W361" i="1"/>
  <c r="V361" i="1"/>
  <c r="W349" i="1"/>
  <c r="V349" i="1"/>
  <c r="W337" i="1"/>
  <c r="V337" i="1"/>
  <c r="W325" i="1"/>
  <c r="V325" i="1"/>
  <c r="W313" i="1"/>
  <c r="V313" i="1"/>
  <c r="W301" i="1"/>
  <c r="V301" i="1"/>
  <c r="W289" i="1"/>
  <c r="V289" i="1"/>
  <c r="W277" i="1"/>
  <c r="V277" i="1"/>
  <c r="W265" i="1"/>
  <c r="V265" i="1"/>
  <c r="W253" i="1"/>
  <c r="V253" i="1"/>
  <c r="W241" i="1"/>
  <c r="V241" i="1"/>
  <c r="W229" i="1"/>
  <c r="V229" i="1"/>
  <c r="W217" i="1"/>
  <c r="V217" i="1"/>
  <c r="W205" i="1"/>
  <c r="V205" i="1"/>
  <c r="W193" i="1"/>
  <c r="V193" i="1"/>
  <c r="W181" i="1"/>
  <c r="V181" i="1"/>
  <c r="W169" i="1"/>
  <c r="V169" i="1"/>
  <c r="W157" i="1"/>
  <c r="V157" i="1"/>
  <c r="W145" i="1"/>
  <c r="V145" i="1"/>
  <c r="W133" i="1"/>
  <c r="V133" i="1"/>
  <c r="W121" i="1"/>
  <c r="V121" i="1"/>
  <c r="W109" i="1"/>
  <c r="V109" i="1"/>
  <c r="W97" i="1"/>
  <c r="V97" i="1"/>
  <c r="W85" i="1"/>
  <c r="V85" i="1"/>
  <c r="W73" i="1"/>
  <c r="V73" i="1"/>
  <c r="W61" i="1"/>
  <c r="V61" i="1"/>
  <c r="W49" i="1"/>
  <c r="V49" i="1"/>
  <c r="W37" i="1"/>
  <c r="V37" i="1"/>
  <c r="W25" i="1"/>
  <c r="V25" i="1"/>
  <c r="W13" i="1"/>
  <c r="V13" i="1"/>
  <c r="W1044" i="1"/>
  <c r="V1044" i="1"/>
  <c r="W1032" i="1"/>
  <c r="V1032" i="1"/>
  <c r="W1020" i="1"/>
  <c r="V1020" i="1"/>
  <c r="W1008" i="1"/>
  <c r="V1008" i="1"/>
  <c r="W996" i="1"/>
  <c r="V996" i="1"/>
  <c r="W984" i="1"/>
  <c r="V984" i="1"/>
  <c r="W972" i="1"/>
  <c r="V972" i="1"/>
  <c r="W960" i="1"/>
  <c r="V960" i="1"/>
  <c r="W948" i="1"/>
  <c r="V948" i="1"/>
  <c r="W936" i="1"/>
  <c r="V936" i="1"/>
  <c r="W924" i="1"/>
  <c r="V924" i="1"/>
  <c r="W912" i="1"/>
  <c r="V912" i="1"/>
  <c r="W900" i="1"/>
  <c r="V900" i="1"/>
  <c r="W888" i="1"/>
  <c r="V888" i="1"/>
  <c r="W876" i="1"/>
  <c r="V876" i="1"/>
  <c r="W864" i="1"/>
  <c r="V864" i="1"/>
  <c r="W852" i="1"/>
  <c r="V852" i="1"/>
  <c r="W840" i="1"/>
  <c r="V840" i="1"/>
  <c r="W828" i="1"/>
  <c r="V828" i="1"/>
  <c r="W816" i="1"/>
  <c r="V816" i="1"/>
  <c r="W804" i="1"/>
  <c r="V804" i="1"/>
  <c r="W792" i="1"/>
  <c r="V792" i="1"/>
  <c r="W780" i="1"/>
  <c r="V780" i="1"/>
  <c r="W768" i="1"/>
  <c r="V768" i="1"/>
  <c r="W756" i="1"/>
  <c r="V756" i="1"/>
  <c r="W744" i="1"/>
  <c r="V744" i="1"/>
  <c r="W732" i="1"/>
  <c r="V732" i="1"/>
  <c r="W720" i="1"/>
  <c r="V720" i="1"/>
  <c r="W708" i="1"/>
  <c r="V708" i="1"/>
  <c r="W696" i="1"/>
  <c r="V696" i="1"/>
  <c r="W684" i="1"/>
  <c r="V684" i="1"/>
  <c r="W672" i="1"/>
  <c r="V672" i="1"/>
  <c r="W660" i="1"/>
  <c r="V660" i="1"/>
  <c r="W648" i="1"/>
  <c r="V648" i="1"/>
  <c r="W636" i="1"/>
  <c r="V636" i="1"/>
  <c r="W624" i="1"/>
  <c r="V624" i="1"/>
  <c r="W612" i="1"/>
  <c r="V612" i="1"/>
  <c r="W600" i="1"/>
  <c r="V600" i="1"/>
  <c r="W588" i="1"/>
  <c r="V588" i="1"/>
  <c r="W576" i="1"/>
  <c r="V576" i="1"/>
  <c r="W564" i="1"/>
  <c r="V564" i="1"/>
  <c r="W552" i="1"/>
  <c r="V552" i="1"/>
  <c r="W540" i="1"/>
  <c r="V540" i="1"/>
  <c r="W528" i="1"/>
  <c r="V528" i="1"/>
  <c r="W516" i="1"/>
  <c r="V516" i="1"/>
  <c r="W504" i="1"/>
  <c r="V504" i="1"/>
  <c r="W492" i="1"/>
  <c r="V492" i="1"/>
  <c r="W480" i="1"/>
  <c r="V480" i="1"/>
  <c r="W468" i="1"/>
  <c r="V468" i="1"/>
  <c r="W456" i="1"/>
  <c r="V456" i="1"/>
  <c r="W444" i="1"/>
  <c r="V444" i="1"/>
  <c r="W432" i="1"/>
  <c r="V432" i="1"/>
  <c r="W420" i="1"/>
  <c r="V420" i="1"/>
  <c r="W408" i="1"/>
  <c r="V408" i="1"/>
  <c r="W396" i="1"/>
  <c r="V396" i="1"/>
  <c r="W384" i="1"/>
  <c r="V384" i="1"/>
  <c r="W372" i="1"/>
  <c r="V372" i="1"/>
  <c r="W360" i="1"/>
  <c r="V360" i="1"/>
  <c r="W348" i="1"/>
  <c r="V348" i="1"/>
  <c r="W336" i="1"/>
  <c r="V336" i="1"/>
  <c r="W324" i="1"/>
  <c r="V324" i="1"/>
  <c r="W312" i="1"/>
  <c r="V312" i="1"/>
  <c r="W300" i="1"/>
  <c r="V300" i="1"/>
  <c r="W288" i="1"/>
  <c r="V288" i="1"/>
  <c r="W276" i="1"/>
  <c r="V276" i="1"/>
  <c r="W264" i="1"/>
  <c r="V264" i="1"/>
  <c r="W252" i="1"/>
  <c r="V252" i="1"/>
  <c r="W240" i="1"/>
  <c r="V240" i="1"/>
  <c r="W228" i="1"/>
  <c r="V228" i="1"/>
  <c r="W216" i="1"/>
  <c r="V216" i="1"/>
  <c r="W204" i="1"/>
  <c r="V204" i="1"/>
  <c r="W192" i="1"/>
  <c r="V192" i="1"/>
  <c r="W180" i="1"/>
  <c r="V180" i="1"/>
  <c r="W168" i="1"/>
  <c r="V168" i="1"/>
  <c r="W156" i="1"/>
  <c r="V156" i="1"/>
  <c r="W144" i="1"/>
  <c r="V144" i="1"/>
  <c r="W132" i="1"/>
  <c r="V132" i="1"/>
  <c r="W120" i="1"/>
  <c r="V120" i="1"/>
  <c r="W108" i="1"/>
  <c r="V108" i="1"/>
  <c r="W96" i="1"/>
  <c r="V96" i="1"/>
  <c r="W84" i="1"/>
  <c r="V84" i="1"/>
  <c r="W72" i="1"/>
  <c r="V72" i="1"/>
  <c r="W60" i="1"/>
  <c r="V60" i="1"/>
  <c r="W48" i="1"/>
  <c r="V48" i="1"/>
  <c r="W36" i="1"/>
  <c r="V36" i="1"/>
  <c r="W24" i="1"/>
  <c r="V24" i="1"/>
  <c r="W1475" i="1"/>
  <c r="V1475" i="1"/>
  <c r="W1463" i="1"/>
  <c r="V1463" i="1"/>
  <c r="W1451" i="1"/>
  <c r="V1451" i="1"/>
  <c r="W1439" i="1"/>
  <c r="V1439" i="1"/>
  <c r="W1427" i="1"/>
  <c r="V1427" i="1"/>
  <c r="W1415" i="1"/>
  <c r="V1415" i="1"/>
  <c r="W1403" i="1"/>
  <c r="V1403" i="1"/>
  <c r="W1391" i="1"/>
  <c r="V1391" i="1"/>
  <c r="W1379" i="1"/>
  <c r="V1379" i="1"/>
  <c r="W1367" i="1"/>
  <c r="V1367" i="1"/>
  <c r="W1355" i="1"/>
  <c r="V1355" i="1"/>
  <c r="W1343" i="1"/>
  <c r="V1343" i="1"/>
  <c r="W1331" i="1"/>
  <c r="V1331" i="1"/>
  <c r="W1319" i="1"/>
  <c r="V1319" i="1"/>
  <c r="W1307" i="1"/>
  <c r="V1307" i="1"/>
  <c r="W1295" i="1"/>
  <c r="V1295" i="1"/>
  <c r="W1283" i="1"/>
  <c r="V1283" i="1"/>
  <c r="W1271" i="1"/>
  <c r="V1271" i="1"/>
  <c r="W1259" i="1"/>
  <c r="V1259" i="1"/>
  <c r="W1247" i="1"/>
  <c r="V1247" i="1"/>
  <c r="W1235" i="1"/>
  <c r="V1235" i="1"/>
  <c r="W1223" i="1"/>
  <c r="V1223" i="1"/>
  <c r="W1211" i="1"/>
  <c r="V1211" i="1"/>
  <c r="W1199" i="1"/>
  <c r="V1199" i="1"/>
  <c r="W1187" i="1"/>
  <c r="V1187" i="1"/>
  <c r="W1175" i="1"/>
  <c r="V1175" i="1"/>
  <c r="W1163" i="1"/>
  <c r="V1163" i="1"/>
  <c r="W1151" i="1"/>
  <c r="V1151" i="1"/>
  <c r="W1139" i="1"/>
  <c r="V1139" i="1"/>
  <c r="W1127" i="1"/>
  <c r="V1127" i="1"/>
  <c r="W1115" i="1"/>
  <c r="V1115" i="1"/>
  <c r="W1103" i="1"/>
  <c r="V1103" i="1"/>
  <c r="W1091" i="1"/>
  <c r="V1091" i="1"/>
  <c r="W1079" i="1"/>
  <c r="V1079" i="1"/>
  <c r="W1067" i="1"/>
  <c r="V1067" i="1"/>
  <c r="W1055" i="1"/>
  <c r="V1055" i="1"/>
  <c r="W1043" i="1"/>
  <c r="V1043" i="1"/>
  <c r="W1031" i="1"/>
  <c r="V1031" i="1"/>
  <c r="W1019" i="1"/>
  <c r="V1019" i="1"/>
  <c r="W1007" i="1"/>
  <c r="V1007" i="1"/>
  <c r="W995" i="1"/>
  <c r="V995" i="1"/>
  <c r="W983" i="1"/>
  <c r="V983" i="1"/>
  <c r="W971" i="1"/>
  <c r="V971" i="1"/>
  <c r="W959" i="1"/>
  <c r="V959" i="1"/>
  <c r="W947" i="1"/>
  <c r="V947" i="1"/>
  <c r="W935" i="1"/>
  <c r="V935" i="1"/>
  <c r="W923" i="1"/>
  <c r="V923" i="1"/>
  <c r="W911" i="1"/>
  <c r="V911" i="1"/>
  <c r="W899" i="1"/>
  <c r="V899" i="1"/>
  <c r="W887" i="1"/>
  <c r="V887" i="1"/>
  <c r="W875" i="1"/>
  <c r="V875" i="1"/>
  <c r="W863" i="1"/>
  <c r="V863" i="1"/>
  <c r="W851" i="1"/>
  <c r="V851" i="1"/>
  <c r="W839" i="1"/>
  <c r="V839" i="1"/>
  <c r="W827" i="1"/>
  <c r="V827" i="1"/>
  <c r="W815" i="1"/>
  <c r="V815" i="1"/>
  <c r="W803" i="1"/>
  <c r="V803" i="1"/>
  <c r="W791" i="1"/>
  <c r="V791" i="1"/>
  <c r="W779" i="1"/>
  <c r="V779" i="1"/>
  <c r="W767" i="1"/>
  <c r="V767" i="1"/>
  <c r="W755" i="1"/>
  <c r="V755" i="1"/>
  <c r="W743" i="1"/>
  <c r="V743" i="1"/>
  <c r="W731" i="1"/>
  <c r="V731" i="1"/>
  <c r="W719" i="1"/>
  <c r="V719" i="1"/>
  <c r="W707" i="1"/>
  <c r="V707" i="1"/>
  <c r="W695" i="1"/>
  <c r="V695" i="1"/>
  <c r="W683" i="1"/>
  <c r="V683" i="1"/>
  <c r="W671" i="1"/>
  <c r="V671" i="1"/>
  <c r="W659" i="1"/>
  <c r="V659" i="1"/>
  <c r="W647" i="1"/>
  <c r="V647" i="1"/>
  <c r="W635" i="1"/>
  <c r="V635" i="1"/>
  <c r="W623" i="1"/>
  <c r="V623" i="1"/>
  <c r="W611" i="1"/>
  <c r="V611" i="1"/>
  <c r="W599" i="1"/>
  <c r="V599" i="1"/>
  <c r="W587" i="1"/>
  <c r="V587" i="1"/>
  <c r="W575" i="1"/>
  <c r="V575" i="1"/>
  <c r="W563" i="1"/>
  <c r="V563" i="1"/>
  <c r="W551" i="1"/>
  <c r="V551" i="1"/>
  <c r="W539" i="1"/>
  <c r="V539" i="1"/>
  <c r="W527" i="1"/>
  <c r="V527" i="1"/>
  <c r="W515" i="1"/>
  <c r="V515" i="1"/>
  <c r="W503" i="1"/>
  <c r="V503" i="1"/>
  <c r="W491" i="1"/>
  <c r="V491" i="1"/>
  <c r="W479" i="1"/>
  <c r="V479" i="1"/>
  <c r="W467" i="1"/>
  <c r="V467" i="1"/>
  <c r="W455" i="1"/>
  <c r="V455" i="1"/>
  <c r="W443" i="1"/>
  <c r="V443" i="1"/>
  <c r="W431" i="1"/>
  <c r="V431" i="1"/>
  <c r="W419" i="1"/>
  <c r="V419" i="1"/>
  <c r="W407" i="1"/>
  <c r="V407" i="1"/>
  <c r="W395" i="1"/>
  <c r="V395" i="1"/>
  <c r="W383" i="1"/>
  <c r="V383" i="1"/>
  <c r="W371" i="1"/>
  <c r="V371" i="1"/>
  <c r="W359" i="1"/>
  <c r="V359" i="1"/>
  <c r="W347" i="1"/>
  <c r="V347" i="1"/>
  <c r="W335" i="1"/>
  <c r="V335" i="1"/>
  <c r="W323" i="1"/>
  <c r="V323" i="1"/>
  <c r="W311" i="1"/>
  <c r="V311" i="1"/>
  <c r="W299" i="1"/>
  <c r="V299" i="1"/>
  <c r="W287" i="1"/>
  <c r="V287" i="1"/>
  <c r="W275" i="1"/>
  <c r="V275" i="1"/>
  <c r="W263" i="1"/>
  <c r="V263" i="1"/>
  <c r="W251" i="1"/>
  <c r="V251" i="1"/>
  <c r="W239" i="1"/>
  <c r="V239" i="1"/>
  <c r="W227" i="1"/>
  <c r="V227" i="1"/>
  <c r="W215" i="1"/>
  <c r="V215" i="1"/>
  <c r="W203" i="1"/>
  <c r="V203" i="1"/>
  <c r="W191" i="1"/>
  <c r="V191" i="1"/>
  <c r="W179" i="1"/>
  <c r="V179" i="1"/>
  <c r="W167" i="1"/>
  <c r="V167" i="1"/>
  <c r="W155" i="1"/>
  <c r="V155" i="1"/>
  <c r="W143" i="1"/>
  <c r="V143" i="1"/>
  <c r="W131" i="1"/>
  <c r="V131" i="1"/>
  <c r="W119" i="1"/>
  <c r="V119" i="1"/>
  <c r="W107" i="1"/>
  <c r="V107" i="1"/>
  <c r="W95" i="1"/>
  <c r="V95" i="1"/>
  <c r="W83" i="1"/>
  <c r="V83" i="1"/>
  <c r="W71" i="1"/>
  <c r="V71" i="1"/>
  <c r="W59" i="1"/>
  <c r="V59" i="1"/>
  <c r="W47" i="1"/>
  <c r="V47" i="1"/>
  <c r="W35" i="1"/>
  <c r="V35" i="1"/>
  <c r="W23" i="1"/>
  <c r="V23" i="1"/>
  <c r="W910" i="1"/>
  <c r="V910" i="1"/>
  <c r="W898" i="1"/>
  <c r="V898" i="1"/>
  <c r="W886" i="1"/>
  <c r="V886" i="1"/>
  <c r="W874" i="1"/>
  <c r="V874" i="1"/>
  <c r="W862" i="1"/>
  <c r="V862" i="1"/>
  <c r="W850" i="1"/>
  <c r="V850" i="1"/>
  <c r="W838" i="1"/>
  <c r="V838" i="1"/>
  <c r="W826" i="1"/>
  <c r="V826" i="1"/>
  <c r="W814" i="1"/>
  <c r="V814" i="1"/>
  <c r="W802" i="1"/>
  <c r="V802" i="1"/>
  <c r="W790" i="1"/>
  <c r="V790" i="1"/>
  <c r="W778" i="1"/>
  <c r="V778" i="1"/>
  <c r="W766" i="1"/>
  <c r="V766" i="1"/>
  <c r="W754" i="1"/>
  <c r="V754" i="1"/>
  <c r="W742" i="1"/>
  <c r="V742" i="1"/>
  <c r="W730" i="1"/>
  <c r="V730" i="1"/>
  <c r="W718" i="1"/>
  <c r="V718" i="1"/>
  <c r="W706" i="1"/>
  <c r="V706" i="1"/>
  <c r="W694" i="1"/>
  <c r="V694" i="1"/>
  <c r="W682" i="1"/>
  <c r="V682" i="1"/>
  <c r="W670" i="1"/>
  <c r="V670" i="1"/>
  <c r="W658" i="1"/>
  <c r="V658" i="1"/>
  <c r="W646" i="1"/>
  <c r="V646" i="1"/>
  <c r="W634" i="1"/>
  <c r="V634" i="1"/>
  <c r="W622" i="1"/>
  <c r="V622" i="1"/>
  <c r="W610" i="1"/>
  <c r="V610" i="1"/>
  <c r="W598" i="1"/>
  <c r="V598" i="1"/>
  <c r="W586" i="1"/>
  <c r="V586" i="1"/>
  <c r="W574" i="1"/>
  <c r="V574" i="1"/>
  <c r="W562" i="1"/>
  <c r="V562" i="1"/>
  <c r="W550" i="1"/>
  <c r="V550" i="1"/>
  <c r="W538" i="1"/>
  <c r="V538" i="1"/>
  <c r="W526" i="1"/>
  <c r="V526" i="1"/>
  <c r="W514" i="1"/>
  <c r="V514" i="1"/>
  <c r="W502" i="1"/>
  <c r="V502" i="1"/>
  <c r="W490" i="1"/>
  <c r="V490" i="1"/>
  <c r="W478" i="1"/>
  <c r="V478" i="1"/>
  <c r="W466" i="1"/>
  <c r="V466" i="1"/>
  <c r="W454" i="1"/>
  <c r="V454" i="1"/>
  <c r="W442" i="1"/>
  <c r="V442" i="1"/>
  <c r="W430" i="1"/>
  <c r="V430" i="1"/>
  <c r="W418" i="1"/>
  <c r="V418" i="1"/>
  <c r="W406" i="1"/>
  <c r="V406" i="1"/>
  <c r="W394" i="1"/>
  <c r="V394" i="1"/>
  <c r="W382" i="1"/>
  <c r="V382" i="1"/>
  <c r="W370" i="1"/>
  <c r="V370" i="1"/>
  <c r="W358" i="1"/>
  <c r="V358" i="1"/>
  <c r="W346" i="1"/>
  <c r="V346" i="1"/>
  <c r="W334" i="1"/>
  <c r="V334" i="1"/>
  <c r="W322" i="1"/>
  <c r="V322" i="1"/>
  <c r="W310" i="1"/>
  <c r="V310" i="1"/>
  <c r="W298" i="1"/>
  <c r="V298" i="1"/>
  <c r="W286" i="1"/>
  <c r="V286" i="1"/>
  <c r="W274" i="1"/>
  <c r="V274" i="1"/>
  <c r="W262" i="1"/>
  <c r="V262" i="1"/>
  <c r="W250" i="1"/>
  <c r="V250" i="1"/>
  <c r="W238" i="1"/>
  <c r="V238" i="1"/>
  <c r="W226" i="1"/>
  <c r="V226" i="1"/>
  <c r="W214" i="1"/>
  <c r="V214" i="1"/>
  <c r="W202" i="1"/>
  <c r="V202" i="1"/>
  <c r="W190" i="1"/>
  <c r="V190" i="1"/>
  <c r="W178" i="1"/>
  <c r="V178" i="1"/>
  <c r="W166" i="1"/>
  <c r="V166" i="1"/>
  <c r="W154" i="1"/>
  <c r="V154" i="1"/>
  <c r="W142" i="1"/>
  <c r="V142" i="1"/>
  <c r="W130" i="1"/>
  <c r="V130" i="1"/>
  <c r="W1941" i="1"/>
  <c r="V1941" i="1"/>
  <c r="W1929" i="1"/>
  <c r="V1929" i="1"/>
  <c r="W1917" i="1"/>
  <c r="V1917" i="1"/>
  <c r="W1905" i="1"/>
  <c r="V1905" i="1"/>
  <c r="W1893" i="1"/>
  <c r="V1893" i="1"/>
  <c r="W1881" i="1"/>
  <c r="V1881" i="1"/>
  <c r="W1869" i="1"/>
  <c r="V1869" i="1"/>
  <c r="W1857" i="1"/>
  <c r="V1857" i="1"/>
  <c r="W1845" i="1"/>
  <c r="V1845" i="1"/>
  <c r="W1833" i="1"/>
  <c r="V1833" i="1"/>
  <c r="W1821" i="1"/>
  <c r="V1821" i="1"/>
  <c r="W1809" i="1"/>
  <c r="V1809" i="1"/>
  <c r="W1797" i="1"/>
  <c r="V1797" i="1"/>
  <c r="W1785" i="1"/>
  <c r="V1785" i="1"/>
  <c r="W1773" i="1"/>
  <c r="V1773" i="1"/>
  <c r="W1761" i="1"/>
  <c r="V1761" i="1"/>
  <c r="W1749" i="1"/>
  <c r="V1749" i="1"/>
  <c r="W1737" i="1"/>
  <c r="V1737" i="1"/>
  <c r="W1725" i="1"/>
  <c r="V1725" i="1"/>
  <c r="W1713" i="1"/>
  <c r="V1713" i="1"/>
  <c r="W1701" i="1"/>
  <c r="V1701" i="1"/>
  <c r="W1689" i="1"/>
  <c r="V1689" i="1"/>
  <c r="W1677" i="1"/>
  <c r="V1677" i="1"/>
  <c r="W1665" i="1"/>
  <c r="V1665" i="1"/>
  <c r="W1653" i="1"/>
  <c r="V1653" i="1"/>
  <c r="W1641" i="1"/>
  <c r="V1641" i="1"/>
  <c r="W1629" i="1"/>
  <c r="V1629" i="1"/>
  <c r="W1617" i="1"/>
  <c r="V1617" i="1"/>
  <c r="W1605" i="1"/>
  <c r="V1605" i="1"/>
  <c r="W1593" i="1"/>
  <c r="V1593" i="1"/>
  <c r="W1581" i="1"/>
  <c r="V1581" i="1"/>
  <c r="W1569" i="1"/>
  <c r="V1569" i="1"/>
  <c r="W1557" i="1"/>
  <c r="V1557" i="1"/>
  <c r="W1545" i="1"/>
  <c r="V1545" i="1"/>
  <c r="W1533" i="1"/>
  <c r="V1533" i="1"/>
  <c r="W1521" i="1"/>
  <c r="V1521" i="1"/>
  <c r="W1509" i="1"/>
  <c r="V1509" i="1"/>
  <c r="W1497" i="1"/>
  <c r="V1497" i="1"/>
  <c r="W1485" i="1"/>
  <c r="V1485" i="1"/>
  <c r="W1473" i="1"/>
  <c r="V1473" i="1"/>
  <c r="W1461" i="1"/>
  <c r="V1461" i="1"/>
  <c r="W1449" i="1"/>
  <c r="V1449" i="1"/>
  <c r="W1437" i="1"/>
  <c r="V1437" i="1"/>
  <c r="W1425" i="1"/>
  <c r="V1425" i="1"/>
  <c r="W1413" i="1"/>
  <c r="V1413" i="1"/>
  <c r="W1401" i="1"/>
  <c r="V1401" i="1"/>
  <c r="W1389" i="1"/>
  <c r="V1389" i="1"/>
  <c r="W1377" i="1"/>
  <c r="V1377" i="1"/>
  <c r="W1365" i="1"/>
  <c r="V1365" i="1"/>
  <c r="W1353" i="1"/>
  <c r="V1353" i="1"/>
  <c r="W1341" i="1"/>
  <c r="V1341" i="1"/>
  <c r="W1329" i="1"/>
  <c r="V1329" i="1"/>
  <c r="W1317" i="1"/>
  <c r="V1317" i="1"/>
  <c r="W1305" i="1"/>
  <c r="V1305" i="1"/>
  <c r="W1293" i="1"/>
  <c r="V1293" i="1"/>
  <c r="W1281" i="1"/>
  <c r="V1281" i="1"/>
  <c r="W1269" i="1"/>
  <c r="V1269" i="1"/>
  <c r="W1257" i="1"/>
  <c r="V1257" i="1"/>
  <c r="W1245" i="1"/>
  <c r="V1245" i="1"/>
  <c r="W1233" i="1"/>
  <c r="V1233" i="1"/>
  <c r="W1221" i="1"/>
  <c r="V1221" i="1"/>
  <c r="W1209" i="1"/>
  <c r="V1209" i="1"/>
  <c r="W1197" i="1"/>
  <c r="V1197" i="1"/>
  <c r="W1185" i="1"/>
  <c r="V1185" i="1"/>
  <c r="W1173" i="1"/>
  <c r="V1173" i="1"/>
  <c r="W1161" i="1"/>
  <c r="V1161" i="1"/>
  <c r="W1149" i="1"/>
  <c r="V1149" i="1"/>
  <c r="W1137" i="1"/>
  <c r="V1137" i="1"/>
  <c r="W1125" i="1"/>
  <c r="V1125" i="1"/>
  <c r="W1113" i="1"/>
  <c r="V1113" i="1"/>
  <c r="W1101" i="1"/>
  <c r="V1101" i="1"/>
  <c r="W1089" i="1"/>
  <c r="V1089" i="1"/>
  <c r="W1077" i="1"/>
  <c r="V1077" i="1"/>
  <c r="W1065" i="1"/>
  <c r="V1065" i="1"/>
  <c r="W1053" i="1"/>
  <c r="V1053" i="1"/>
  <c r="W1041" i="1"/>
  <c r="V1041" i="1"/>
  <c r="W1029" i="1"/>
  <c r="V1029" i="1"/>
  <c r="W1017" i="1"/>
  <c r="V1017" i="1"/>
  <c r="W1005" i="1"/>
  <c r="V1005" i="1"/>
  <c r="W993" i="1"/>
  <c r="V993" i="1"/>
  <c r="W981" i="1"/>
  <c r="V981" i="1"/>
  <c r="W969" i="1"/>
  <c r="V969" i="1"/>
  <c r="W957" i="1"/>
  <c r="V957" i="1"/>
  <c r="W945" i="1"/>
  <c r="V945" i="1"/>
  <c r="W933" i="1"/>
  <c r="V933" i="1"/>
  <c r="W921" i="1"/>
  <c r="V921" i="1"/>
  <c r="W909" i="1"/>
  <c r="V909" i="1"/>
  <c r="W897" i="1"/>
  <c r="V897" i="1"/>
  <c r="W885" i="1"/>
  <c r="V885" i="1"/>
  <c r="W873" i="1"/>
  <c r="V873" i="1"/>
  <c r="W861" i="1"/>
  <c r="V861" i="1"/>
  <c r="W849" i="1"/>
  <c r="V849" i="1"/>
  <c r="W837" i="1"/>
  <c r="V837" i="1"/>
  <c r="W825" i="1"/>
  <c r="V825" i="1"/>
  <c r="W813" i="1"/>
  <c r="V813" i="1"/>
  <c r="W801" i="1"/>
  <c r="V801" i="1"/>
  <c r="W789" i="1"/>
  <c r="V789" i="1"/>
  <c r="W777" i="1"/>
  <c r="V777" i="1"/>
  <c r="W765" i="1"/>
  <c r="V765" i="1"/>
  <c r="W753" i="1"/>
  <c r="V753" i="1"/>
  <c r="W741" i="1"/>
  <c r="V741" i="1"/>
  <c r="W729" i="1"/>
  <c r="V729" i="1"/>
  <c r="W717" i="1"/>
  <c r="V717" i="1"/>
  <c r="W705" i="1"/>
  <c r="V705" i="1"/>
  <c r="W693" i="1"/>
  <c r="V693" i="1"/>
  <c r="W681" i="1"/>
  <c r="V681" i="1"/>
  <c r="W669" i="1"/>
  <c r="V669" i="1"/>
  <c r="W657" i="1"/>
  <c r="V657" i="1"/>
  <c r="W645" i="1"/>
  <c r="V645" i="1"/>
  <c r="W633" i="1"/>
  <c r="V633" i="1"/>
  <c r="W621" i="1"/>
  <c r="V621" i="1"/>
  <c r="W609" i="1"/>
  <c r="V609" i="1"/>
  <c r="W597" i="1"/>
  <c r="V597" i="1"/>
  <c r="W585" i="1"/>
  <c r="V585" i="1"/>
  <c r="W573" i="1"/>
  <c r="V573" i="1"/>
  <c r="W561" i="1"/>
  <c r="V561" i="1"/>
  <c r="W549" i="1"/>
  <c r="V549" i="1"/>
  <c r="W537" i="1"/>
  <c r="V537" i="1"/>
  <c r="W525" i="1"/>
  <c r="V525" i="1"/>
  <c r="W513" i="1"/>
  <c r="V513" i="1"/>
  <c r="W501" i="1"/>
  <c r="V501" i="1"/>
  <c r="W489" i="1"/>
  <c r="V489" i="1"/>
  <c r="W477" i="1"/>
  <c r="V477" i="1"/>
  <c r="W465" i="1"/>
  <c r="V465" i="1"/>
  <c r="W453" i="1"/>
  <c r="V453" i="1"/>
  <c r="W441" i="1"/>
  <c r="V441" i="1"/>
  <c r="W429" i="1"/>
  <c r="V429" i="1"/>
  <c r="W417" i="1"/>
  <c r="V417" i="1"/>
  <c r="W405" i="1"/>
  <c r="V405" i="1"/>
  <c r="W393" i="1"/>
  <c r="V393" i="1"/>
  <c r="W381" i="1"/>
  <c r="V381" i="1"/>
  <c r="W369" i="1"/>
  <c r="V369" i="1"/>
  <c r="W357" i="1"/>
  <c r="V357" i="1"/>
  <c r="W345" i="1"/>
  <c r="V345" i="1"/>
  <c r="W333" i="1"/>
  <c r="V333" i="1"/>
  <c r="W321" i="1"/>
  <c r="V321" i="1"/>
  <c r="W309" i="1"/>
  <c r="V309" i="1"/>
  <c r="W297" i="1"/>
  <c r="V297" i="1"/>
  <c r="W285" i="1"/>
  <c r="V285" i="1"/>
  <c r="W273" i="1"/>
  <c r="V273" i="1"/>
  <c r="W261" i="1"/>
  <c r="V261" i="1"/>
  <c r="W249" i="1"/>
  <c r="V249" i="1"/>
  <c r="W237" i="1"/>
  <c r="V237" i="1"/>
  <c r="W225" i="1"/>
  <c r="V225" i="1"/>
  <c r="W213" i="1"/>
  <c r="V213" i="1"/>
  <c r="W201" i="1"/>
  <c r="V201" i="1"/>
  <c r="W189" i="1"/>
  <c r="V189" i="1"/>
  <c r="W177" i="1"/>
  <c r="V177" i="1"/>
  <c r="W165" i="1"/>
  <c r="V165" i="1"/>
  <c r="W153" i="1"/>
  <c r="V153" i="1"/>
  <c r="W141" i="1"/>
  <c r="V141" i="1"/>
  <c r="W129" i="1"/>
  <c r="V129" i="1"/>
  <c r="W1832" i="1"/>
  <c r="V1832" i="1"/>
  <c r="W1820" i="1"/>
  <c r="V1820" i="1"/>
  <c r="W1808" i="1"/>
  <c r="V1808" i="1"/>
  <c r="W1796" i="1"/>
  <c r="V1796" i="1"/>
  <c r="W1784" i="1"/>
  <c r="V1784" i="1"/>
  <c r="W1772" i="1"/>
  <c r="V1772" i="1"/>
  <c r="W1760" i="1"/>
  <c r="V1760" i="1"/>
  <c r="W1748" i="1"/>
  <c r="V1748" i="1"/>
  <c r="W1736" i="1"/>
  <c r="V1736" i="1"/>
  <c r="W1724" i="1"/>
  <c r="V1724" i="1"/>
  <c r="W1712" i="1"/>
  <c r="V1712" i="1"/>
  <c r="W1700" i="1"/>
  <c r="V1700" i="1"/>
  <c r="W1688" i="1"/>
  <c r="V1688" i="1"/>
  <c r="W1676" i="1"/>
  <c r="V1676" i="1"/>
  <c r="W1664" i="1"/>
  <c r="V1664" i="1"/>
  <c r="W1652" i="1"/>
  <c r="V1652" i="1"/>
  <c r="W1640" i="1"/>
  <c r="V1640" i="1"/>
  <c r="W1628" i="1"/>
  <c r="V1628" i="1"/>
  <c r="W1616" i="1"/>
  <c r="V1616" i="1"/>
  <c r="W1604" i="1"/>
  <c r="V1604" i="1"/>
  <c r="W1592" i="1"/>
  <c r="V1592" i="1"/>
  <c r="W1580" i="1"/>
  <c r="V1580" i="1"/>
  <c r="W1568" i="1"/>
  <c r="V1568" i="1"/>
  <c r="W1556" i="1"/>
  <c r="V1556" i="1"/>
  <c r="W1544" i="1"/>
  <c r="V1544" i="1"/>
  <c r="W1532" i="1"/>
  <c r="V1532" i="1"/>
  <c r="W1520" i="1"/>
  <c r="V1520" i="1"/>
  <c r="W1508" i="1"/>
  <c r="V1508" i="1"/>
  <c r="W1496" i="1"/>
  <c r="V1496" i="1"/>
  <c r="W1484" i="1"/>
  <c r="V1484" i="1"/>
  <c r="W1472" i="1"/>
  <c r="V1472" i="1"/>
  <c r="W1460" i="1"/>
  <c r="V1460" i="1"/>
  <c r="W1448" i="1"/>
  <c r="V1448" i="1"/>
  <c r="W1436" i="1"/>
  <c r="V1436" i="1"/>
  <c r="W1424" i="1"/>
  <c r="V1424" i="1"/>
  <c r="W1412" i="1"/>
  <c r="V1412" i="1"/>
  <c r="W1400" i="1"/>
  <c r="V1400" i="1"/>
  <c r="W1388" i="1"/>
  <c r="V1388" i="1"/>
  <c r="W1376" i="1"/>
  <c r="V1376" i="1"/>
  <c r="W1364" i="1"/>
  <c r="V1364" i="1"/>
  <c r="W1352" i="1"/>
  <c r="V1352" i="1"/>
  <c r="W1340" i="1"/>
  <c r="V1340" i="1"/>
  <c r="W1328" i="1"/>
  <c r="V1328" i="1"/>
  <c r="W1316" i="1"/>
  <c r="V1316" i="1"/>
  <c r="W1304" i="1"/>
  <c r="V1304" i="1"/>
  <c r="W1292" i="1"/>
  <c r="V1292" i="1"/>
  <c r="W1280" i="1"/>
  <c r="V1280" i="1"/>
  <c r="W1268" i="1"/>
  <c r="V1268" i="1"/>
  <c r="W1256" i="1"/>
  <c r="V1256" i="1"/>
  <c r="W1244" i="1"/>
  <c r="V1244" i="1"/>
  <c r="W1232" i="1"/>
  <c r="V1232" i="1"/>
  <c r="W1220" i="1"/>
  <c r="V1220" i="1"/>
  <c r="W1208" i="1"/>
  <c r="V1208" i="1"/>
  <c r="W1196" i="1"/>
  <c r="V1196" i="1"/>
  <c r="W1184" i="1"/>
  <c r="V1184" i="1"/>
  <c r="W1172" i="1"/>
  <c r="V1172" i="1"/>
  <c r="W1160" i="1"/>
  <c r="V1160" i="1"/>
  <c r="W1148" i="1"/>
  <c r="V1148" i="1"/>
  <c r="W1136" i="1"/>
  <c r="V1136" i="1"/>
  <c r="W1124" i="1"/>
  <c r="V1124" i="1"/>
  <c r="W1112" i="1"/>
  <c r="V1112" i="1"/>
  <c r="W1100" i="1"/>
  <c r="V1100" i="1"/>
  <c r="W1088" i="1"/>
  <c r="V1088" i="1"/>
  <c r="W1076" i="1"/>
  <c r="V1076" i="1"/>
  <c r="W1064" i="1"/>
  <c r="V1064" i="1"/>
  <c r="W1052" i="1"/>
  <c r="V1052" i="1"/>
  <c r="W1040" i="1"/>
  <c r="V1040" i="1"/>
  <c r="W1028" i="1"/>
  <c r="V1028" i="1"/>
  <c r="W1016" i="1"/>
  <c r="V1016" i="1"/>
  <c r="W1004" i="1"/>
  <c r="V1004" i="1"/>
  <c r="W992" i="1"/>
  <c r="V992" i="1"/>
  <c r="W980" i="1"/>
  <c r="V980" i="1"/>
  <c r="W968" i="1"/>
  <c r="V968" i="1"/>
  <c r="W956" i="1"/>
  <c r="V956" i="1"/>
  <c r="W944" i="1"/>
  <c r="V944" i="1"/>
  <c r="W932" i="1"/>
  <c r="V932" i="1"/>
  <c r="W920" i="1"/>
  <c r="V920" i="1"/>
  <c r="W908" i="1"/>
  <c r="V908" i="1"/>
  <c r="W896" i="1"/>
  <c r="V896" i="1"/>
  <c r="W884" i="1"/>
  <c r="V884" i="1"/>
  <c r="W872" i="1"/>
  <c r="V872" i="1"/>
  <c r="W860" i="1"/>
  <c r="V860" i="1"/>
  <c r="W848" i="1"/>
  <c r="V848" i="1"/>
  <c r="W836" i="1"/>
  <c r="V836" i="1"/>
  <c r="W824" i="1"/>
  <c r="V824" i="1"/>
  <c r="W812" i="1"/>
  <c r="V812" i="1"/>
  <c r="W800" i="1"/>
  <c r="V800" i="1"/>
  <c r="W788" i="1"/>
  <c r="V788" i="1"/>
  <c r="W776" i="1"/>
  <c r="V776" i="1"/>
  <c r="W764" i="1"/>
  <c r="V764" i="1"/>
  <c r="W752" i="1"/>
  <c r="V752" i="1"/>
  <c r="W740" i="1"/>
  <c r="V740" i="1"/>
  <c r="W728" i="1"/>
  <c r="V728" i="1"/>
  <c r="W716" i="1"/>
  <c r="V716" i="1"/>
  <c r="W704" i="1"/>
  <c r="V704" i="1"/>
  <c r="W692" i="1"/>
  <c r="V692" i="1"/>
  <c r="W680" i="1"/>
  <c r="V680" i="1"/>
  <c r="W668" i="1"/>
  <c r="V668" i="1"/>
  <c r="W656" i="1"/>
  <c r="V656" i="1"/>
  <c r="W644" i="1"/>
  <c r="V644" i="1"/>
  <c r="W632" i="1"/>
  <c r="V632" i="1"/>
  <c r="W620" i="1"/>
  <c r="V620" i="1"/>
  <c r="W608" i="1"/>
  <c r="V608" i="1"/>
  <c r="W596" i="1"/>
  <c r="V596" i="1"/>
  <c r="W584" i="1"/>
  <c r="V584" i="1"/>
  <c r="W572" i="1"/>
  <c r="V572" i="1"/>
  <c r="W560" i="1"/>
  <c r="V560" i="1"/>
  <c r="W548" i="1"/>
  <c r="V548" i="1"/>
  <c r="W536" i="1"/>
  <c r="V536" i="1"/>
  <c r="W524" i="1"/>
  <c r="V524" i="1"/>
  <c r="W512" i="1"/>
  <c r="V512" i="1"/>
  <c r="W500" i="1"/>
  <c r="V500" i="1"/>
  <c r="W488" i="1"/>
  <c r="V488" i="1"/>
  <c r="W476" i="1"/>
  <c r="V476" i="1"/>
  <c r="W464" i="1"/>
  <c r="V464" i="1"/>
  <c r="W452" i="1"/>
  <c r="V452" i="1"/>
  <c r="W440" i="1"/>
  <c r="V440" i="1"/>
  <c r="W428" i="1"/>
  <c r="V428" i="1"/>
  <c r="W416" i="1"/>
  <c r="V416" i="1"/>
  <c r="W404" i="1"/>
  <c r="V404" i="1"/>
  <c r="W392" i="1"/>
  <c r="V392" i="1"/>
  <c r="W380" i="1"/>
  <c r="V380" i="1"/>
  <c r="W368" i="1"/>
  <c r="V368" i="1"/>
  <c r="W356" i="1"/>
  <c r="V356" i="1"/>
  <c r="W344" i="1"/>
  <c r="V344" i="1"/>
  <c r="W332" i="1"/>
  <c r="V332" i="1"/>
  <c r="W320" i="1"/>
  <c r="V320" i="1"/>
  <c r="W308" i="1"/>
  <c r="V308" i="1"/>
  <c r="W296" i="1"/>
  <c r="V296" i="1"/>
  <c r="W284" i="1"/>
  <c r="V284" i="1"/>
  <c r="W272" i="1"/>
  <c r="V272" i="1"/>
  <c r="W260" i="1"/>
  <c r="V260" i="1"/>
  <c r="W248" i="1"/>
  <c r="V248" i="1"/>
  <c r="W236" i="1"/>
  <c r="V236" i="1"/>
  <c r="W224" i="1"/>
  <c r="V224" i="1"/>
  <c r="W212" i="1"/>
  <c r="V212" i="1"/>
  <c r="W200" i="1"/>
  <c r="V200" i="1"/>
  <c r="W188" i="1"/>
  <c r="V188" i="1"/>
  <c r="W176" i="1"/>
  <c r="V176" i="1"/>
  <c r="W164" i="1"/>
  <c r="V164" i="1"/>
  <c r="W152" i="1"/>
  <c r="V152" i="1"/>
  <c r="W140" i="1"/>
  <c r="V140" i="1"/>
  <c r="W128" i="1"/>
  <c r="V128" i="1"/>
  <c r="W116" i="1"/>
  <c r="V116" i="1"/>
  <c r="W104" i="1"/>
  <c r="V104" i="1"/>
  <c r="W92" i="1"/>
  <c r="V92" i="1"/>
  <c r="W80" i="1"/>
  <c r="V80" i="1"/>
  <c r="W68" i="1"/>
  <c r="V68" i="1"/>
  <c r="W56" i="1"/>
  <c r="V56" i="1"/>
  <c r="W44" i="1"/>
  <c r="V44" i="1"/>
  <c r="W32" i="1"/>
  <c r="V32" i="1"/>
  <c r="W20" i="1"/>
  <c r="V20" i="1"/>
  <c r="W8" i="1"/>
  <c r="V8" i="1"/>
  <c r="W1723" i="1"/>
  <c r="V1723" i="1"/>
  <c r="W1711" i="1"/>
  <c r="V1711" i="1"/>
  <c r="W1699" i="1"/>
  <c r="V1699" i="1"/>
  <c r="W1687" i="1"/>
  <c r="V1687" i="1"/>
  <c r="W1675" i="1"/>
  <c r="V1675" i="1"/>
  <c r="W1663" i="1"/>
  <c r="V1663" i="1"/>
  <c r="W1651" i="1"/>
  <c r="V1651" i="1"/>
  <c r="W1639" i="1"/>
  <c r="V1639" i="1"/>
  <c r="W1627" i="1"/>
  <c r="V1627" i="1"/>
  <c r="W1615" i="1"/>
  <c r="V1615" i="1"/>
  <c r="W1603" i="1"/>
  <c r="V1603" i="1"/>
  <c r="W1591" i="1"/>
  <c r="V1591" i="1"/>
  <c r="W1579" i="1"/>
  <c r="V1579" i="1"/>
  <c r="W1567" i="1"/>
  <c r="V1567" i="1"/>
  <c r="W1555" i="1"/>
  <c r="V1555" i="1"/>
  <c r="W1543" i="1"/>
  <c r="V1543" i="1"/>
  <c r="W1531" i="1"/>
  <c r="V1531" i="1"/>
  <c r="W1519" i="1"/>
  <c r="V1519" i="1"/>
  <c r="W1507" i="1"/>
  <c r="V1507" i="1"/>
  <c r="W1495" i="1"/>
  <c r="V1495" i="1"/>
  <c r="W1483" i="1"/>
  <c r="V1483" i="1"/>
  <c r="W1471" i="1"/>
  <c r="V1471" i="1"/>
  <c r="W1459" i="1"/>
  <c r="V1459" i="1"/>
  <c r="W1447" i="1"/>
  <c r="V1447" i="1"/>
  <c r="W1435" i="1"/>
  <c r="V1435" i="1"/>
  <c r="W1423" i="1"/>
  <c r="V1423" i="1"/>
  <c r="W1411" i="1"/>
  <c r="V1411" i="1"/>
  <c r="W1399" i="1"/>
  <c r="V1399" i="1"/>
  <c r="W1387" i="1"/>
  <c r="V1387" i="1"/>
  <c r="W1375" i="1"/>
  <c r="V1375" i="1"/>
  <c r="W1363" i="1"/>
  <c r="V1363" i="1"/>
  <c r="W1351" i="1"/>
  <c r="V1351" i="1"/>
  <c r="W1339" i="1"/>
  <c r="V1339" i="1"/>
  <c r="W1327" i="1"/>
  <c r="V1327" i="1"/>
  <c r="W1315" i="1"/>
  <c r="V1315" i="1"/>
  <c r="W1303" i="1"/>
  <c r="V1303" i="1"/>
  <c r="W1291" i="1"/>
  <c r="V1291" i="1"/>
  <c r="W1279" i="1"/>
  <c r="V1279" i="1"/>
  <c r="W1267" i="1"/>
  <c r="V1267" i="1"/>
  <c r="W1255" i="1"/>
  <c r="V1255" i="1"/>
  <c r="W1243" i="1"/>
  <c r="V1243" i="1"/>
  <c r="W1231" i="1"/>
  <c r="V1231" i="1"/>
  <c r="W1219" i="1"/>
  <c r="V1219" i="1"/>
  <c r="W1207" i="1"/>
  <c r="V1207" i="1"/>
  <c r="W1195" i="1"/>
  <c r="V1195" i="1"/>
  <c r="W1183" i="1"/>
  <c r="V1183" i="1"/>
  <c r="W1171" i="1"/>
  <c r="V1171" i="1"/>
  <c r="W1159" i="1"/>
  <c r="V1159" i="1"/>
  <c r="W1147" i="1"/>
  <c r="V1147" i="1"/>
  <c r="W1135" i="1"/>
  <c r="V1135" i="1"/>
  <c r="W1123" i="1"/>
  <c r="V1123" i="1"/>
  <c r="W1111" i="1"/>
  <c r="V1111" i="1"/>
  <c r="W1099" i="1"/>
  <c r="V1099" i="1"/>
  <c r="W1087" i="1"/>
  <c r="V1087" i="1"/>
  <c r="W1075" i="1"/>
  <c r="V1075" i="1"/>
  <c r="W1063" i="1"/>
  <c r="V1063" i="1"/>
  <c r="W1051" i="1"/>
  <c r="V1051" i="1"/>
  <c r="W1039" i="1"/>
  <c r="V1039" i="1"/>
  <c r="W1027" i="1"/>
  <c r="V1027" i="1"/>
  <c r="W1015" i="1"/>
  <c r="V1015" i="1"/>
  <c r="W1003" i="1"/>
  <c r="V1003" i="1"/>
  <c r="W991" i="1"/>
  <c r="V991" i="1"/>
  <c r="W979" i="1"/>
  <c r="V979" i="1"/>
  <c r="W967" i="1"/>
  <c r="V967" i="1"/>
  <c r="W955" i="1"/>
  <c r="V955" i="1"/>
  <c r="W943" i="1"/>
  <c r="V943" i="1"/>
  <c r="W931" i="1"/>
  <c r="V931" i="1"/>
  <c r="W919" i="1"/>
  <c r="V919" i="1"/>
  <c r="W907" i="1"/>
  <c r="V907" i="1"/>
  <c r="W895" i="1"/>
  <c r="V895" i="1"/>
  <c r="W883" i="1"/>
  <c r="V883" i="1"/>
  <c r="W871" i="1"/>
  <c r="V871" i="1"/>
  <c r="W859" i="1"/>
  <c r="V859" i="1"/>
  <c r="W847" i="1"/>
  <c r="V847" i="1"/>
  <c r="W835" i="1"/>
  <c r="V835" i="1"/>
  <c r="W823" i="1"/>
  <c r="V823" i="1"/>
  <c r="W811" i="1"/>
  <c r="V811" i="1"/>
  <c r="W799" i="1"/>
  <c r="V799" i="1"/>
  <c r="W787" i="1"/>
  <c r="V787" i="1"/>
  <c r="W775" i="1"/>
  <c r="V775" i="1"/>
  <c r="W763" i="1"/>
  <c r="V763" i="1"/>
  <c r="W751" i="1"/>
  <c r="V751" i="1"/>
  <c r="W739" i="1"/>
  <c r="V739" i="1"/>
  <c r="W727" i="1"/>
  <c r="V727" i="1"/>
  <c r="W715" i="1"/>
  <c r="V715" i="1"/>
  <c r="W703" i="1"/>
  <c r="V703" i="1"/>
  <c r="W691" i="1"/>
  <c r="V691" i="1"/>
  <c r="W679" i="1"/>
  <c r="V679" i="1"/>
  <c r="W667" i="1"/>
  <c r="V667" i="1"/>
  <c r="W655" i="1"/>
  <c r="V655" i="1"/>
  <c r="W643" i="1"/>
  <c r="V643" i="1"/>
  <c r="W631" i="1"/>
  <c r="V631" i="1"/>
  <c r="W619" i="1"/>
  <c r="V619" i="1"/>
  <c r="W607" i="1"/>
  <c r="V607" i="1"/>
  <c r="W595" i="1"/>
  <c r="V595" i="1"/>
  <c r="W583" i="1"/>
  <c r="V583" i="1"/>
  <c r="W571" i="1"/>
  <c r="V571" i="1"/>
  <c r="W559" i="1"/>
  <c r="V559" i="1"/>
  <c r="W547" i="1"/>
  <c r="V547" i="1"/>
  <c r="W535" i="1"/>
  <c r="V535" i="1"/>
  <c r="W523" i="1"/>
  <c r="V523" i="1"/>
  <c r="W511" i="1"/>
  <c r="V511" i="1"/>
  <c r="W499" i="1"/>
  <c r="V499" i="1"/>
  <c r="W487" i="1"/>
  <c r="V487" i="1"/>
  <c r="W475" i="1"/>
  <c r="V475" i="1"/>
  <c r="W463" i="1"/>
  <c r="V463" i="1"/>
  <c r="W451" i="1"/>
  <c r="V451" i="1"/>
  <c r="W439" i="1"/>
  <c r="V439" i="1"/>
  <c r="W427" i="1"/>
  <c r="V427" i="1"/>
  <c r="W415" i="1"/>
  <c r="V415" i="1"/>
  <c r="W403" i="1"/>
  <c r="V403" i="1"/>
  <c r="W391" i="1"/>
  <c r="V391" i="1"/>
  <c r="W379" i="1"/>
  <c r="V379" i="1"/>
  <c r="W367" i="1"/>
  <c r="V367" i="1"/>
  <c r="W355" i="1"/>
  <c r="V355" i="1"/>
  <c r="W343" i="1"/>
  <c r="V343" i="1"/>
  <c r="W331" i="1"/>
  <c r="V331" i="1"/>
  <c r="W319" i="1"/>
  <c r="V319" i="1"/>
  <c r="W307" i="1"/>
  <c r="V307" i="1"/>
  <c r="W295" i="1"/>
  <c r="V295" i="1"/>
  <c r="W283" i="1"/>
  <c r="V283" i="1"/>
  <c r="W271" i="1"/>
  <c r="V271" i="1"/>
  <c r="W259" i="1"/>
  <c r="V259" i="1"/>
  <c r="W247" i="1"/>
  <c r="V247" i="1"/>
  <c r="W235" i="1"/>
  <c r="V235" i="1"/>
  <c r="W223" i="1"/>
  <c r="V223" i="1"/>
  <c r="W211" i="1"/>
  <c r="V211" i="1"/>
  <c r="W199" i="1"/>
  <c r="V199" i="1"/>
  <c r="W187" i="1"/>
  <c r="V187" i="1"/>
  <c r="W175" i="1"/>
  <c r="V175" i="1"/>
  <c r="W163" i="1"/>
  <c r="V163" i="1"/>
  <c r="W151" i="1"/>
  <c r="V151" i="1"/>
  <c r="W139" i="1"/>
  <c r="V139" i="1"/>
  <c r="W127" i="1"/>
  <c r="V127" i="1"/>
  <c r="W115" i="1"/>
  <c r="V115" i="1"/>
  <c r="W103" i="1"/>
  <c r="V103" i="1"/>
  <c r="W91" i="1"/>
  <c r="V91" i="1"/>
  <c r="W79" i="1"/>
  <c r="V79" i="1"/>
  <c r="W67" i="1"/>
  <c r="V67" i="1"/>
  <c r="W55" i="1"/>
  <c r="V55" i="1"/>
  <c r="W43" i="1"/>
  <c r="V43" i="1"/>
  <c r="W31" i="1"/>
  <c r="V31" i="1"/>
  <c r="W19" i="1"/>
  <c r="V19" i="1"/>
  <c r="W7" i="1"/>
  <c r="V7" i="1"/>
  <c r="W12" i="1"/>
  <c r="V12" i="1"/>
  <c r="W11" i="1"/>
  <c r="V11" i="1"/>
  <c r="W118" i="1"/>
  <c r="V118" i="1"/>
  <c r="W106" i="1"/>
  <c r="V106" i="1"/>
  <c r="W94" i="1"/>
  <c r="V94" i="1"/>
  <c r="W82" i="1"/>
  <c r="V82" i="1"/>
  <c r="W70" i="1"/>
  <c r="V70" i="1"/>
  <c r="W58" i="1"/>
  <c r="V58" i="1"/>
  <c r="W46" i="1"/>
  <c r="V46" i="1"/>
  <c r="W34" i="1"/>
  <c r="V34" i="1"/>
  <c r="W22" i="1"/>
  <c r="V22" i="1"/>
  <c r="W10" i="1"/>
  <c r="V10" i="1"/>
  <c r="W117" i="1"/>
  <c r="V117" i="1"/>
  <c r="W105" i="1"/>
  <c r="V105" i="1"/>
  <c r="W93" i="1"/>
  <c r="V93" i="1"/>
  <c r="W81" i="1"/>
  <c r="V81" i="1"/>
  <c r="W69" i="1"/>
  <c r="V69" i="1"/>
  <c r="W57" i="1"/>
  <c r="V57" i="1"/>
  <c r="W45" i="1"/>
  <c r="V45" i="1"/>
  <c r="W33" i="1"/>
  <c r="V33" i="1"/>
  <c r="W21" i="1"/>
  <c r="V21" i="1"/>
  <c r="W9" i="1"/>
  <c r="V9" i="1"/>
</calcChain>
</file>

<file path=xl/sharedStrings.xml><?xml version="1.0" encoding="utf-8"?>
<sst xmlns="http://schemas.openxmlformats.org/spreadsheetml/2006/main" count="28911" uniqueCount="8353">
  <si>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</si>
  <si>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</si>
  <si>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</si>
  <si>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</si>
  <si>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</si>
  <si>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</si>
  <si>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</si>
  <si>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</si>
  <si>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</si>
  <si>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</si>
  <si>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</si>
  <si>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</si>
  <si>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</si>
  <si>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</si>
  <si>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</si>
  <si>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</si>
  <si>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</si>
  <si>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</si>
  <si>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</si>
  <si>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</si>
  <si>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</si>
  <si>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</si>
  <si>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</si>
  <si>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</si>
  <si>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</si>
  <si>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</si>
  <si>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</si>
  <si>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</si>
  <si>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</si>
  <si>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</si>
  <si>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</si>
  <si>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</si>
  <si>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</si>
  <si>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</si>
  <si>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</si>
  <si>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</si>
  <si>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</si>
  <si>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</si>
  <si>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</si>
  <si>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</si>
  <si>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</si>
  <si>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</si>
  <si>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</si>
  <si>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</si>
  <si>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</si>
  <si>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</si>
  <si>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</si>
  <si>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</si>
  <si>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</si>
  <si>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</si>
  <si>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</si>
  <si>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</si>
  <si>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</si>
  <si>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</si>
  <si>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</si>
  <si>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</si>
  <si>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</si>
  <si>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</si>
  <si>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</si>
  <si>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</si>
  <si>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</si>
  <si>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</si>
  <si>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</si>
  <si>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</si>
  <si>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</si>
  <si>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</si>
  <si>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</si>
  <si>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</si>
  <si>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</si>
  <si>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</si>
  <si>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</si>
  <si>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</si>
  <si>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</si>
  <si>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</si>
  <si>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</si>
  <si>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</si>
  <si>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</si>
  <si>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</si>
  <si>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</si>
  <si>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</si>
  <si>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</si>
  <si>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</si>
  <si>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</si>
  <si>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</si>
  <si>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</si>
  <si>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</si>
  <si>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</si>
  <si>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</si>
  <si>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</si>
  <si>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</si>
  <si>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</si>
  <si>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</si>
  <si>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</si>
  <si>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</si>
  <si>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</si>
  <si>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</si>
  <si>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</si>
  <si>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</si>
  <si>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</si>
  <si>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</si>
  <si>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</si>
  <si>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</si>
  <si>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</si>
  <si>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</si>
  <si>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</si>
  <si>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</si>
  <si>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</si>
  <si>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</si>
  <si>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</si>
  <si>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</si>
  <si>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</si>
  <si>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</si>
  <si>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</si>
  <si>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</si>
  <si>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</si>
  <si>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</si>
  <si>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</si>
  <si>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</si>
  <si>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</si>
  <si>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</si>
  <si>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</si>
  <si>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</si>
  <si>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</si>
  <si>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</si>
  <si>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</si>
  <si>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</si>
  <si>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</si>
  <si>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</si>
  <si>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</si>
  <si>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</si>
  <si>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</si>
  <si>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</si>
  <si>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</si>
  <si>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</si>
  <si>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</si>
  <si>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</si>
  <si>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</si>
  <si>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</si>
  <si>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</si>
  <si>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</si>
  <si>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</si>
  <si>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</si>
  <si>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</si>
  <si>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</si>
  <si>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</si>
  <si>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</si>
  <si>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</si>
  <si>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</si>
  <si>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</si>
  <si>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</si>
  <si>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</si>
  <si>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</si>
  <si>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</si>
  <si>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</si>
  <si>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</si>
  <si>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</si>
  <si>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</si>
  <si>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</si>
  <si>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</si>
  <si>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</si>
  <si>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</si>
  <si>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</si>
  <si>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</si>
  <si>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</si>
  <si>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</si>
  <si>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</si>
  <si>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</si>
  <si>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</si>
  <si>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</si>
  <si>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</si>
  <si>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</si>
  <si>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</si>
  <si>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</si>
  <si>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</si>
  <si>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</si>
  <si>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</si>
  <si>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</si>
  <si>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</si>
  <si>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</si>
  <si>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</si>
  <si>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</si>
  <si>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</si>
  <si>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</si>
  <si>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</si>
  <si>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</si>
  <si>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</si>
  <si>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</si>
  <si>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</si>
  <si>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</si>
  <si>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</si>
  <si>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</si>
  <si>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</si>
  <si>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</si>
  <si>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</si>
  <si>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</si>
  <si>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</si>
  <si>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</si>
  <si>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</si>
  <si>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</si>
  <si>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</si>
  <si>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</si>
  <si>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</si>
  <si>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</si>
  <si>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</si>
  <si>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</si>
  <si>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</si>
  <si>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</si>
  <si>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</si>
  <si>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</si>
  <si>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</si>
  <si>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</si>
  <si>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</si>
  <si>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</si>
  <si>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</si>
  <si>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</si>
  <si>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</si>
  <si>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</si>
  <si>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</si>
  <si>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</si>
  <si>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</si>
  <si>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</si>
  <si>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</si>
  <si>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</si>
  <si>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</si>
  <si>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</si>
  <si>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</si>
  <si>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</si>
  <si>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</si>
  <si>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</si>
  <si>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</si>
  <si>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</si>
  <si>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</si>
  <si>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</si>
  <si>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</si>
  <si>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</si>
  <si>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</si>
  <si>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</si>
  <si>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</si>
  <si>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</si>
  <si>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</si>
  <si>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</si>
  <si>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</si>
  <si>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</si>
  <si>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</si>
  <si>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</si>
  <si>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</si>
  <si>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</si>
  <si>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</si>
  <si>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</si>
  <si>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</si>
  <si>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</si>
  <si>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</si>
  <si>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</si>
  <si>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</si>
  <si>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</si>
  <si>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</si>
  <si>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</si>
  <si>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</si>
  <si>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</si>
  <si>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</si>
  <si>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</si>
  <si>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</si>
  <si>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</si>
  <si>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</si>
  <si>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</si>
  <si>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</si>
  <si>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</si>
  <si>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</si>
  <si>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</si>
  <si>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</si>
  <si>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</si>
  <si>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</si>
  <si>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</si>
  <si>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</si>
  <si>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</si>
  <si>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</si>
  <si>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</si>
  <si>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</si>
  <si>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</si>
  <si>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</si>
  <si>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</si>
  <si>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</si>
  <si>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</si>
  <si>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</si>
  <si>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</si>
  <si>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</si>
  <si>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</si>
  <si>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</si>
  <si>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</si>
  <si>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</si>
  <si>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</si>
  <si>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</si>
  <si>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</si>
  <si>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</si>
  <si>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</si>
  <si>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</si>
  <si>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</si>
  <si>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</si>
  <si>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</si>
  <si>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</si>
  <si>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</si>
  <si>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</si>
  <si>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</si>
  <si>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</si>
  <si>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</si>
  <si>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</si>
  <si>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</si>
  <si>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</si>
  <si>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</si>
  <si>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</si>
  <si>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</si>
  <si>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</si>
  <si>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</si>
  <si>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</si>
  <si>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</si>
  <si>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</si>
  <si>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</si>
  <si>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</si>
  <si>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</si>
  <si>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</si>
  <si>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</si>
  <si>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</si>
  <si>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</si>
  <si>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</si>
  <si>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</si>
  <si>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</si>
  <si>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</si>
  <si>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</si>
  <si>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</si>
  <si>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</si>
  <si>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</si>
  <si>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</si>
  <si>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</si>
  <si>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</si>
  <si>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</si>
  <si>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</si>
  <si>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</si>
  <si>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</si>
  <si>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</si>
  <si>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</si>
  <si>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</si>
  <si>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</si>
  <si>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</si>
  <si>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</si>
  <si>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</si>
  <si>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</si>
  <si>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</si>
  <si>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</si>
  <si>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</si>
  <si>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</si>
  <si>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</si>
  <si>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</si>
  <si>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</si>
  <si>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</si>
  <si>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</si>
  <si>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</si>
  <si>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</si>
  <si>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</si>
  <si>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</si>
  <si>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</si>
  <si>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</si>
  <si>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</si>
  <si>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</si>
  <si>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</si>
  <si>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</si>
  <si>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</si>
  <si>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</si>
  <si>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</si>
  <si>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</si>
  <si>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</si>
  <si>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</si>
  <si>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</si>
  <si>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</si>
  <si>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</si>
  <si>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</si>
  <si>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</si>
  <si>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</si>
  <si>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</si>
  <si>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</si>
  <si>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</si>
  <si>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</si>
  <si>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</si>
  <si>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</si>
  <si>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</si>
  <si>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</si>
  <si>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</si>
  <si>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</si>
  <si>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</si>
  <si>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</si>
  <si>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</si>
  <si>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</si>
  <si>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</si>
  <si>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</si>
  <si>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</si>
  <si>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</si>
  <si>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</si>
  <si>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</si>
  <si>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</si>
  <si>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</si>
  <si>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</si>
  <si>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</si>
  <si>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</si>
  <si>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</si>
  <si>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</si>
  <si>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</si>
  <si>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</si>
  <si>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</si>
  <si>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</si>
  <si>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</si>
  <si>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</si>
  <si>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</si>
  <si>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</si>
  <si>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</si>
  <si>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</si>
  <si>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</si>
  <si>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</si>
  <si>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</si>
  <si>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</si>
  <si>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</si>
  <si>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</si>
  <si>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</si>
  <si>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</si>
  <si>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</si>
  <si>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</si>
  <si>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</si>
  <si>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</si>
  <si>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</si>
  <si>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</si>
  <si>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</si>
  <si>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</si>
  <si>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</si>
  <si>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</si>
  <si>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</si>
  <si>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</si>
  <si>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</si>
  <si>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</si>
  <si>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</si>
  <si>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</si>
  <si>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</si>
  <si>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</si>
  <si>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</si>
  <si>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</si>
  <si>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</si>
  <si>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</si>
  <si>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</si>
  <si>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</si>
  <si>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</si>
  <si>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</si>
  <si>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</si>
  <si>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</si>
  <si>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</si>
  <si>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</si>
  <si>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</si>
  <si>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</si>
  <si>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</si>
  <si>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</si>
  <si>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</si>
  <si>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</si>
  <si>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</si>
  <si>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</si>
  <si>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</si>
  <si>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</si>
  <si>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</si>
  <si>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</si>
  <si>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</si>
  <si>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</si>
  <si>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</si>
  <si>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</si>
  <si>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</si>
  <si>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</si>
  <si>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</si>
  <si>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</si>
  <si>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</si>
  <si>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</si>
  <si>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</si>
  <si>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</si>
  <si>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</si>
  <si>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</si>
  <si>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</si>
  <si>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</si>
  <si>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</si>
  <si>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</si>
  <si>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</si>
  <si>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</si>
  <si>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</si>
  <si>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</si>
  <si>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</si>
  <si>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</si>
  <si>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</si>
  <si>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</si>
  <si>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</si>
  <si>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</si>
  <si>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</si>
  <si>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</si>
  <si>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</si>
  <si>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</si>
  <si>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</si>
  <si>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</si>
  <si>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</si>
  <si>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</si>
  <si>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</si>
  <si>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</si>
  <si>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</si>
  <si>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</si>
  <si>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</si>
  <si>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</si>
  <si>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</si>
  <si>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</si>
  <si>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</si>
  <si>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</si>
  <si>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</si>
  <si>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</si>
  <si>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</si>
  <si>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</si>
  <si>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</si>
  <si>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</si>
  <si>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</si>
  <si>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</si>
  <si>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</si>
  <si>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</si>
  <si>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</si>
  <si>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</si>
  <si>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</si>
  <si>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</si>
  <si>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</si>
  <si>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</si>
  <si>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</si>
  <si>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</si>
  <si>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</si>
  <si>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</si>
  <si>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</si>
  <si>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</si>
  <si>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</si>
  <si>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</si>
  <si>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</si>
  <si>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</si>
  <si>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</si>
  <si>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</si>
  <si>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</si>
  <si>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</si>
  <si>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</si>
  <si>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</si>
  <si>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</si>
  <si>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</si>
  <si>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</si>
  <si>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</si>
  <si>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</si>
  <si>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</si>
  <si>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</si>
  <si>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</si>
  <si>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</si>
  <si>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</si>
  <si>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</si>
  <si>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</si>
  <si>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</si>
  <si>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</si>
  <si>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</si>
  <si>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</si>
  <si>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</si>
  <si>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</si>
  <si>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</si>
  <si>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</si>
  <si>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</si>
  <si>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</si>
  <si>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</si>
  <si>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</si>
  <si>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</si>
  <si>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</si>
  <si>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</si>
  <si>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</si>
  <si>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</si>
  <si>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</si>
  <si>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</si>
  <si>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</si>
  <si>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</si>
  <si>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</si>
  <si>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</si>
  <si>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</si>
  <si>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</si>
  <si>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</si>
  <si>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</si>
  <si>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</si>
  <si>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</si>
  <si>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</si>
  <si>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</si>
  <si>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</si>
  <si>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</si>
  <si>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</si>
  <si>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</si>
  <si>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</si>
  <si>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</si>
  <si>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</si>
  <si>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</si>
  <si>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</si>
  <si>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</si>
  <si>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</si>
  <si>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</si>
  <si>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</si>
  <si>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</si>
  <si>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</si>
  <si>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</si>
  <si>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</si>
  <si>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</si>
  <si>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</si>
  <si>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</si>
  <si>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</si>
  <si>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</si>
  <si>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</si>
  <si>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</si>
  <si>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</si>
  <si>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</si>
  <si>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</si>
  <si>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</si>
  <si>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</si>
  <si>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</si>
  <si>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</si>
  <si>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</si>
  <si>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</si>
  <si>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</si>
  <si>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</si>
  <si>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</si>
  <si>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</si>
  <si>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</si>
  <si>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</si>
  <si>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</si>
  <si>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</si>
  <si>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</si>
  <si>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</si>
  <si>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</si>
  <si>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</si>
  <si>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</si>
  <si>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</si>
  <si>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</si>
  <si>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</si>
  <si>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</si>
  <si>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</si>
  <si>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</si>
  <si>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</si>
  <si>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</si>
  <si>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</si>
  <si>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</si>
  <si>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</si>
  <si>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</si>
  <si>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</si>
  <si>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</si>
  <si>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</si>
  <si>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</si>
  <si>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</si>
  <si>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</si>
  <si>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</si>
  <si>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</si>
  <si>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</si>
  <si>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</si>
  <si>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</si>
  <si>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</si>
  <si>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</si>
  <si>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</si>
  <si>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</si>
  <si>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</si>
  <si>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</si>
  <si>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</si>
  <si>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</si>
  <si>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</si>
  <si>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</si>
  <si>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</si>
  <si>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</si>
  <si>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</si>
  <si>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</si>
  <si>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</si>
  <si>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</si>
  <si>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</si>
  <si>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</si>
  <si>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</si>
  <si>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</si>
  <si>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</si>
  <si>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</si>
  <si>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</si>
  <si>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</si>
  <si>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</si>
  <si>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</si>
  <si>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</si>
  <si>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</si>
  <si>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</si>
  <si>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</si>
  <si>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</si>
  <si>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</si>
  <si>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</si>
  <si>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</si>
  <si>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</si>
  <si>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</si>
  <si>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</si>
  <si>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</si>
  <si>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</si>
  <si>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</si>
  <si>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</si>
  <si>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</si>
  <si>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</si>
  <si>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</si>
  <si>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</si>
  <si>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</si>
  <si>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</si>
  <si>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</si>
  <si>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</si>
  <si>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</si>
  <si>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</si>
  <si>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</si>
  <si>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</si>
  <si>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</si>
  <si>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</si>
  <si>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</si>
  <si>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</si>
  <si>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</si>
  <si>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</si>
  <si>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</si>
  <si>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</si>
  <si>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</si>
  <si>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</si>
  <si>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</si>
  <si>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</si>
  <si>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</si>
  <si>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</si>
  <si>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</si>
  <si>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</si>
  <si>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</si>
  <si>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</si>
  <si>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</si>
  <si>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</si>
  <si>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</si>
  <si>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</si>
  <si>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</si>
  <si>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</si>
  <si>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</si>
  <si>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</si>
  <si>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</si>
  <si>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</si>
  <si>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</si>
  <si>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</si>
  <si>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</si>
  <si>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</si>
  <si>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</si>
  <si>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</si>
  <si>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</si>
  <si>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</si>
  <si>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</si>
  <si>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</si>
  <si>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</si>
  <si>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</si>
  <si>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</si>
  <si>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</si>
  <si>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</si>
  <si>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</si>
  <si>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</si>
  <si>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</si>
  <si>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</si>
  <si>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</si>
  <si>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</si>
  <si>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</si>
  <si>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</si>
  <si>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</si>
  <si>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</si>
  <si>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</si>
  <si>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</si>
  <si>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</si>
  <si>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</si>
  <si>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</si>
  <si>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</si>
  <si>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</si>
  <si>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</si>
  <si>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</si>
  <si>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</si>
  <si>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</si>
  <si>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</si>
  <si>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</si>
  <si>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</si>
  <si>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</si>
  <si>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</si>
  <si>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</si>
  <si>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</si>
  <si>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</si>
  <si>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</si>
  <si>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</si>
  <si>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</si>
  <si>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</si>
  <si>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</si>
  <si>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</si>
  <si>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</si>
  <si>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</si>
  <si>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</si>
  <si>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</si>
  <si>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</si>
  <si>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</si>
  <si>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</si>
  <si>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</si>
  <si>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</si>
  <si>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</si>
  <si>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</si>
  <si>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</si>
  <si>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</si>
  <si>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</si>
  <si>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</si>
  <si>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</si>
  <si>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</si>
  <si>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</si>
  <si>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</si>
  <si>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</si>
  <si>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</si>
  <si>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</si>
  <si>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</si>
  <si>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</si>
  <si>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</si>
  <si>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</si>
  <si>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</si>
  <si>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</si>
  <si>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</si>
  <si>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</si>
  <si>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</si>
  <si>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</si>
  <si>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</si>
  <si>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</si>
  <si>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</si>
  <si>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</si>
  <si>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</si>
  <si>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</si>
  <si>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</si>
  <si>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</si>
  <si>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</si>
  <si>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</si>
  <si>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</si>
  <si>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</si>
  <si>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</si>
  <si>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</si>
  <si>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</si>
  <si>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</si>
  <si>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</si>
  <si>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</si>
  <si>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</si>
  <si>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</si>
  <si>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</si>
  <si>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</si>
  <si>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</si>
  <si>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</si>
  <si>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</si>
  <si>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</si>
  <si>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</si>
  <si>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</si>
  <si>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</si>
  <si>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</si>
  <si>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</si>
  <si>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</si>
  <si>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</si>
  <si>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</si>
  <si>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</si>
  <si>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</si>
  <si>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</si>
  <si>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</si>
  <si>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</si>
  <si>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</si>
  <si>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</si>
  <si>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</si>
  <si>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</si>
  <si>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</si>
  <si>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</si>
  <si>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</si>
  <si>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</si>
  <si>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</si>
  <si>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</si>
  <si>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</si>
  <si>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</si>
  <si>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</si>
  <si>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</si>
  <si>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</si>
  <si>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</si>
  <si>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</si>
  <si>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</si>
  <si>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</si>
  <si>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</si>
  <si>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</si>
  <si>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</si>
  <si>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</si>
  <si>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</si>
  <si>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</si>
  <si>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</si>
  <si>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</si>
  <si>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</si>
  <si>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</si>
  <si>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</si>
  <si>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</si>
  <si>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</si>
  <si>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</si>
  <si>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</si>
  <si>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</si>
  <si>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</si>
  <si>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</si>
  <si>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</si>
  <si>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</si>
  <si>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</si>
  <si>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</si>
  <si>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</si>
  <si>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</si>
  <si>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</si>
  <si>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</si>
  <si>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</si>
  <si>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</si>
  <si>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</si>
  <si>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</si>
  <si>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</si>
  <si>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</si>
  <si>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</si>
  <si>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</si>
  <si>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</si>
  <si>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</si>
  <si>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</si>
  <si>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</si>
  <si>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</si>
  <si>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</si>
  <si>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</si>
  <si>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</si>
  <si>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</si>
  <si>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</si>
  <si>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</si>
  <si>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</si>
  <si>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</si>
  <si>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</si>
  <si>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</si>
  <si>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</si>
  <si>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</si>
  <si>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</si>
  <si>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</si>
  <si>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</si>
  <si>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</si>
  <si>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</si>
  <si>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</si>
  <si>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</si>
  <si>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</si>
  <si>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</si>
  <si>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</si>
  <si>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</si>
  <si>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</si>
  <si>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</si>
  <si>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</si>
  <si>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</si>
  <si>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</si>
  <si>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</si>
  <si>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</si>
  <si>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</si>
  <si>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</si>
  <si>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</si>
  <si>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</si>
  <si>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</si>
  <si>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</si>
  <si>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</si>
  <si>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</si>
  <si>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</si>
  <si>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</si>
  <si>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</si>
  <si>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</si>
  <si>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</si>
  <si>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</si>
  <si>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</si>
  <si>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</si>
  <si>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</si>
  <si>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</si>
  <si>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</si>
  <si>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</si>
  <si>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</si>
  <si>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</si>
  <si>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</si>
  <si>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</si>
  <si>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</si>
  <si>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</si>
  <si>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</si>
  <si>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</si>
  <si>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</si>
  <si>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</si>
  <si>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</si>
  <si>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</si>
  <si>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</si>
  <si>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</si>
  <si>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</si>
  <si>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</si>
  <si>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</si>
  <si>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</si>
  <si>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</si>
  <si>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</si>
  <si>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</si>
  <si>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</si>
  <si>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</si>
  <si>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</si>
  <si>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</si>
  <si>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</si>
  <si>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</si>
  <si>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</si>
  <si>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</si>
  <si>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</si>
  <si>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</si>
  <si>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</si>
  <si>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</si>
  <si>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</si>
  <si>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</si>
  <si>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</si>
  <si>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</si>
  <si>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</si>
  <si>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</si>
  <si>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</si>
  <si>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</si>
  <si>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</si>
  <si>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</si>
  <si>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</si>
  <si>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</si>
  <si>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</si>
  <si>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</si>
  <si>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</si>
  <si>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</si>
  <si>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</si>
  <si>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</si>
  <si>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</si>
  <si>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</si>
  <si>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</si>
  <si>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</si>
  <si>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</si>
  <si>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</si>
  <si>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</si>
  <si>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</si>
  <si>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</si>
  <si>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</si>
  <si>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</si>
  <si>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</si>
  <si>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</si>
  <si>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</si>
  <si>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</si>
  <si>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</si>
  <si>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</si>
  <si>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</si>
  <si>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</si>
  <si>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</si>
  <si>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</si>
  <si>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</si>
  <si>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</si>
  <si>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</si>
  <si>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</si>
  <si>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</si>
  <si>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</si>
  <si>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</si>
  <si>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</si>
  <si>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</si>
  <si>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</si>
  <si>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</si>
  <si>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</si>
  <si>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</si>
  <si>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</si>
  <si>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</si>
  <si>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</si>
  <si>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</si>
  <si>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</si>
  <si>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</si>
  <si>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</si>
  <si>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</si>
  <si>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</si>
  <si>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</si>
  <si>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</si>
  <si>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</si>
  <si>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</si>
  <si>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</si>
  <si>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</si>
  <si>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</si>
  <si>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</si>
  <si>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</si>
  <si>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</si>
  <si>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</si>
  <si>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</si>
  <si>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</si>
  <si>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</si>
  <si>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</si>
  <si>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</si>
  <si>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</si>
  <si>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</si>
  <si>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</si>
  <si>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</si>
  <si>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</si>
  <si>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</si>
  <si>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</si>
  <si>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</si>
  <si>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</si>
  <si>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</si>
  <si>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</si>
  <si>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</si>
  <si>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</si>
  <si>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</si>
  <si>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</si>
  <si>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</si>
  <si>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</si>
  <si>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</si>
  <si>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</si>
  <si>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</si>
  <si>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</si>
  <si>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</si>
  <si>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</si>
  <si>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</si>
  <si>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</si>
  <si>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</si>
  <si>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</si>
  <si>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</si>
  <si>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</si>
  <si>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</si>
  <si>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</si>
  <si>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</si>
  <si>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</si>
  <si>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</si>
  <si>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</si>
  <si>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</si>
  <si>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</si>
  <si>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</si>
  <si>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</si>
  <si>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</si>
  <si>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</si>
  <si>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</si>
  <si>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</si>
  <si>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</si>
  <si>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</si>
  <si>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</si>
  <si>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</si>
  <si>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</si>
  <si>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</si>
  <si>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</si>
  <si>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</si>
  <si>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</si>
  <si>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</si>
  <si>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</si>
  <si>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</si>
  <si>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</si>
  <si>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</si>
  <si>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</si>
  <si>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</si>
  <si>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</si>
  <si>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</si>
  <si>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</si>
  <si>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</si>
  <si>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</si>
  <si>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</si>
  <si>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</si>
  <si>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</si>
  <si>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</si>
  <si>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</si>
  <si>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</si>
  <si>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</si>
  <si>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</si>
  <si>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</si>
  <si>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</si>
  <si>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</si>
  <si>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</si>
  <si>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</si>
  <si>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</si>
  <si>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</si>
  <si>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</si>
  <si>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</si>
  <si>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</si>
  <si>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</si>
  <si>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</si>
  <si>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</si>
  <si>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</si>
  <si>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</si>
  <si>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</si>
  <si>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</si>
  <si>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</si>
  <si>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</si>
  <si>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</si>
  <si>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</si>
  <si>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</si>
  <si>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</si>
  <si>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</si>
  <si>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</si>
  <si>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</si>
  <si>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</si>
  <si>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</si>
  <si>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</si>
  <si>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</si>
  <si>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</si>
  <si>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</si>
  <si>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</si>
  <si>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</si>
  <si>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</si>
  <si>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</si>
  <si>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</si>
  <si>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</si>
  <si>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</si>
  <si>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</si>
  <si>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</si>
  <si>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</si>
  <si>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</si>
  <si>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</si>
  <si>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</si>
  <si>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</si>
  <si>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</si>
  <si>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</si>
  <si>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</si>
  <si>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</si>
  <si>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</si>
  <si>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</si>
  <si>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</si>
  <si>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</si>
  <si>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</si>
  <si>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</si>
  <si>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</si>
  <si>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</si>
  <si>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</si>
  <si>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</si>
  <si>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</si>
  <si>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</si>
  <si>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</si>
  <si>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</si>
  <si>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</si>
  <si>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</si>
  <si>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</si>
  <si>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</si>
  <si>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</si>
  <si>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</si>
  <si>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</si>
  <si>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</si>
  <si>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</si>
  <si>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</si>
  <si>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</si>
  <si>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</si>
  <si>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</si>
  <si>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</si>
  <si>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</si>
  <si>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</si>
  <si>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</si>
  <si>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</si>
  <si>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</si>
  <si>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</si>
  <si>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</si>
  <si>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</si>
  <si>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</si>
  <si>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</si>
  <si>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</si>
  <si>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</si>
  <si>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</si>
  <si>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</si>
  <si>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</si>
  <si>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</si>
  <si>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</si>
  <si>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</si>
  <si>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</si>
  <si>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</si>
  <si>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</si>
  <si>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</si>
  <si>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</si>
  <si>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</si>
  <si>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</si>
  <si>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</si>
  <si>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</si>
  <si>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</si>
  <si>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</si>
  <si>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</si>
  <si>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</si>
  <si>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</si>
  <si>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</si>
  <si>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</si>
  <si>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</si>
  <si>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</si>
  <si>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</si>
  <si>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</si>
  <si>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</si>
  <si>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</si>
  <si>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</si>
  <si>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</si>
  <si>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</si>
  <si>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</si>
  <si>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</si>
  <si>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</si>
  <si>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</si>
  <si>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</si>
  <si>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</si>
  <si>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</si>
  <si>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</si>
  <si>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</si>
  <si>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</si>
  <si>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</si>
  <si>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</si>
  <si>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</si>
  <si>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</si>
  <si>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</si>
  <si>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</si>
  <si>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</si>
  <si>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</si>
  <si>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</si>
  <si>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</si>
  <si>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</si>
  <si>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</si>
  <si>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</si>
  <si>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</si>
  <si>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</si>
  <si>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</si>
  <si>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</si>
  <si>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</si>
  <si>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</si>
  <si>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</si>
  <si>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</si>
  <si>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</si>
  <si>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</si>
  <si>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</si>
  <si>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</si>
  <si>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</si>
  <si>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</si>
  <si>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</si>
  <si>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</si>
  <si>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</si>
  <si>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</si>
  <si>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</si>
  <si>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</si>
  <si>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</si>
  <si>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</si>
  <si>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</si>
  <si>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</si>
  <si>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</si>
  <si>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</si>
  <si>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</si>
  <si>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</si>
  <si>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</si>
  <si>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</si>
  <si>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</si>
  <si>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</si>
  <si>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</si>
  <si>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</si>
  <si>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</si>
  <si>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</si>
  <si>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</si>
  <si>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</si>
  <si>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</si>
  <si>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</si>
  <si>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</si>
  <si>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</si>
  <si>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</si>
  <si>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</si>
  <si>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</si>
  <si>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</si>
  <si>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</si>
  <si>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</si>
  <si>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</si>
  <si>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</si>
  <si>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</si>
  <si>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</si>
  <si>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</si>
  <si>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</si>
  <si>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</si>
  <si>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</si>
  <si>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</si>
  <si>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</si>
  <si>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</si>
  <si>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</si>
  <si>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</si>
  <si>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</si>
  <si>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</si>
  <si>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</si>
  <si>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</si>
  <si>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</si>
  <si>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</si>
  <si>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</si>
  <si>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</si>
  <si>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</si>
  <si>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</si>
  <si>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</si>
  <si>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</si>
  <si>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</si>
  <si>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</si>
  <si>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</si>
  <si>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</si>
  <si>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</si>
  <si>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</si>
  <si>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</si>
  <si>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</si>
  <si>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</si>
  <si>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</si>
  <si>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</si>
  <si>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</si>
  <si>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</si>
  <si>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</si>
  <si>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</si>
  <si>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</si>
  <si>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</si>
  <si>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</si>
  <si>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</si>
  <si>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</si>
  <si>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</si>
  <si>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</si>
  <si>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</si>
  <si>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</si>
  <si>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</si>
  <si>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</si>
  <si>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</si>
  <si>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</si>
  <si>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</si>
  <si>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</si>
  <si>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</si>
  <si>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</si>
  <si>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</si>
  <si>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</si>
  <si>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</si>
  <si>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</si>
  <si>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</si>
  <si>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</si>
  <si>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</si>
  <si>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</si>
  <si>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</si>
  <si>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</si>
  <si>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</si>
  <si>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</si>
  <si>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</si>
  <si>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</si>
  <si>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</si>
  <si>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</si>
  <si>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</si>
  <si>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</si>
  <si>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</si>
  <si>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</si>
  <si>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</si>
  <si>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</si>
  <si>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</si>
  <si>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</si>
  <si>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</si>
  <si>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</si>
  <si>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</si>
  <si>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</si>
  <si>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</si>
  <si>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</si>
  <si>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</si>
  <si>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</si>
  <si>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</si>
  <si>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</si>
  <si>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</si>
  <si>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</si>
  <si>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</si>
  <si>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</si>
  <si>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</si>
  <si>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</si>
  <si>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</si>
  <si>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</si>
  <si>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</si>
  <si>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</si>
  <si>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</si>
  <si>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</si>
  <si>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</si>
  <si>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</si>
  <si>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</si>
  <si>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</si>
  <si>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</si>
  <si>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</si>
  <si>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</si>
  <si>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</si>
  <si>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</si>
  <si>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</si>
  <si>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</si>
  <si>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</si>
  <si>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</si>
  <si>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</si>
  <si>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</si>
  <si>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</si>
  <si>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</si>
  <si>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</si>
  <si>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</si>
  <si>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</si>
  <si>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</si>
  <si>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</si>
  <si>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</si>
  <si>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</si>
  <si>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</si>
  <si>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</si>
  <si>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</si>
  <si>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</si>
  <si>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</si>
  <si>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</si>
  <si>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</si>
  <si>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</si>
  <si>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</si>
  <si>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</si>
  <si>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</si>
  <si>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</si>
  <si>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</si>
  <si>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</si>
  <si>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</si>
  <si>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</si>
  <si>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</si>
  <si>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</si>
  <si>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</si>
  <si>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</si>
  <si>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</si>
  <si>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</si>
  <si>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</si>
  <si>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</si>
  <si>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</si>
  <si>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</si>
  <si>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</si>
  <si>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</si>
  <si>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</si>
  <si>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</si>
  <si>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</si>
  <si>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</si>
  <si>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</si>
  <si>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</si>
  <si>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</si>
  <si>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</si>
  <si>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</si>
  <si>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</si>
  <si>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</si>
  <si>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</si>
  <si>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</si>
  <si>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</si>
  <si>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</si>
  <si>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</si>
  <si>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</si>
  <si>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</si>
  <si>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</si>
  <si>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</si>
  <si>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</si>
  <si>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</si>
  <si>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</si>
  <si>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</si>
  <si>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</si>
  <si>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</si>
  <si>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</si>
  <si>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</si>
  <si>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</si>
  <si>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</si>
  <si>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</si>
  <si>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</si>
  <si>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</si>
  <si>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</si>
  <si>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</si>
  <si>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</si>
  <si>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</si>
  <si>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</si>
  <si>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</si>
  <si>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</si>
  <si>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</si>
  <si>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</si>
  <si>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</si>
  <si>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</si>
  <si>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</si>
  <si>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</si>
  <si>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</si>
  <si>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</si>
  <si>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</si>
  <si>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</si>
  <si>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</si>
  <si>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</si>
  <si>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</si>
  <si>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</si>
  <si>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</si>
  <si>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</si>
  <si>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</si>
  <si>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</si>
  <si>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</si>
  <si>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</si>
  <si>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</si>
  <si>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</si>
  <si>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</si>
  <si>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</si>
  <si>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</si>
  <si>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</si>
  <si>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</si>
  <si>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</si>
  <si>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</si>
  <si>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</si>
  <si>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</si>
  <si>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</si>
  <si>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</si>
  <si>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</si>
  <si>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</si>
  <si>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</si>
  <si>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</si>
  <si>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</si>
  <si>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</si>
  <si>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</si>
  <si>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</si>
  <si>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</si>
  <si>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</si>
  <si>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</si>
  <si>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</si>
  <si>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</si>
  <si>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</si>
  <si>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</si>
  <si>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</si>
  <si>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</si>
  <si>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</si>
  <si>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</si>
  <si>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</si>
  <si>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</si>
  <si>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</si>
  <si>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</si>
  <si>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</si>
  <si>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</si>
  <si>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</si>
  <si>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</si>
  <si>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</si>
  <si>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</si>
  <si>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</si>
  <si>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</si>
  <si>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</si>
  <si>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</si>
  <si>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</si>
  <si>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</si>
  <si>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</si>
  <si>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</si>
  <si>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</si>
  <si>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</si>
  <si>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</si>
  <si>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</si>
  <si>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</si>
  <si>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</si>
  <si>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</si>
  <si>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</si>
  <si>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</si>
  <si>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</si>
  <si>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</si>
  <si>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</si>
  <si>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</si>
  <si>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</si>
  <si>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</si>
  <si>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</si>
  <si>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</si>
  <si>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</si>
  <si>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</si>
  <si>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</si>
  <si>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</si>
  <si>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</si>
  <si>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</si>
  <si>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</si>
  <si>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</si>
  <si>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</si>
  <si>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</si>
  <si>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</si>
  <si>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</si>
  <si>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</si>
  <si>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</si>
  <si>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</si>
  <si>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</si>
  <si>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</si>
  <si>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</si>
  <si>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</si>
  <si>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</si>
  <si>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</si>
  <si>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</si>
  <si>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</si>
  <si>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</si>
  <si>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</si>
  <si>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</si>
  <si>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</si>
  <si>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</si>
  <si>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</si>
  <si>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</si>
  <si>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</si>
  <si>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</si>
  <si>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</si>
  <si>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</si>
  <si>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</si>
  <si>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</si>
  <si>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</si>
  <si>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</si>
  <si>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</si>
  <si>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</si>
  <si>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</si>
  <si>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</si>
  <si>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</si>
  <si>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</si>
  <si>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</si>
  <si>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</si>
  <si>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</si>
  <si>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</si>
  <si>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</si>
  <si>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</si>
  <si>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</si>
  <si>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</si>
  <si>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</si>
  <si>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</si>
  <si>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</si>
  <si>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</si>
  <si>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</si>
  <si>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</si>
  <si>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</si>
  <si>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</si>
  <si>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</si>
  <si>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</si>
  <si>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</si>
  <si>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</si>
  <si>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</si>
  <si>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</si>
  <si>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</si>
  <si>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</si>
  <si>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</si>
  <si>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</si>
  <si>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</si>
  <si>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</si>
  <si>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</si>
  <si>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</si>
  <si>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</si>
  <si>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</si>
  <si>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</si>
  <si>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</si>
  <si>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</si>
  <si>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</si>
  <si>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</si>
  <si>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</si>
  <si>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</si>
  <si>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</si>
  <si>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</si>
  <si>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</si>
  <si>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</si>
  <si>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</si>
  <si>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</si>
  <si>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</si>
  <si>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</si>
  <si>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</si>
  <si>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</si>
  <si>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</si>
  <si>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</si>
  <si>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</si>
  <si>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</si>
  <si>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</si>
  <si>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</si>
  <si>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</si>
  <si>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</si>
  <si>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</si>
  <si>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</si>
  <si>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</si>
  <si>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</si>
  <si>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</si>
  <si>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</si>
  <si>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</si>
  <si>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</si>
  <si>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</si>
  <si>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</si>
  <si>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</si>
  <si>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</si>
  <si>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</si>
  <si>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</si>
  <si>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</si>
  <si>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</si>
  <si>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</si>
  <si>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</si>
  <si>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</si>
  <si>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</si>
  <si>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</si>
  <si>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</si>
  <si>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</si>
  <si>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</si>
  <si>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</si>
  <si>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</si>
  <si>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</si>
  <si>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</si>
  <si>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</si>
  <si>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</si>
  <si>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</si>
  <si>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</si>
  <si>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</si>
  <si>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</si>
  <si>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</si>
  <si>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</si>
  <si>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</si>
  <si>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</si>
  <si>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</si>
  <si>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</si>
  <si>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</si>
  <si>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</si>
  <si>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</si>
  <si>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</si>
  <si>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</si>
  <si>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</si>
  <si>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</si>
  <si>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</si>
  <si>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</si>
  <si>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</si>
  <si>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</si>
  <si>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</si>
  <si>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</si>
  <si>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</si>
  <si>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</si>
  <si>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</si>
  <si>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</si>
  <si>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</si>
  <si>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</si>
  <si>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</si>
  <si>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</si>
  <si>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</si>
  <si>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</si>
  <si>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</si>
  <si>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</si>
  <si>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</si>
  <si>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</si>
  <si>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</si>
  <si>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</si>
  <si>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</si>
  <si>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</si>
  <si>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</si>
  <si>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</si>
  <si>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</si>
  <si>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</si>
  <si>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</si>
  <si>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</si>
  <si>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</si>
  <si>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</si>
  <si>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</si>
  <si>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</si>
  <si>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</si>
  <si>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</si>
  <si>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</si>
  <si>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</si>
  <si>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</si>
  <si>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</si>
  <si>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</si>
  <si>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</si>
  <si>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</si>
  <si>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</si>
  <si>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</si>
  <si>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</si>
  <si>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</si>
  <si>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</si>
  <si>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</si>
  <si>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</si>
  <si>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</si>
  <si>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</si>
  <si>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</si>
  <si>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</si>
  <si>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</si>
  <si>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</si>
  <si>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</si>
  <si>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</si>
  <si>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</si>
  <si>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</si>
  <si>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</si>
  <si>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</si>
  <si>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</si>
  <si>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</si>
  <si>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</si>
  <si>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</si>
  <si>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</si>
  <si>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</si>
  <si>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</si>
  <si>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</si>
  <si>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</si>
  <si>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</si>
  <si>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</si>
  <si>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</si>
  <si>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</si>
  <si>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</si>
  <si>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</si>
  <si>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</si>
  <si>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</si>
  <si>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</si>
  <si>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</si>
  <si>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</si>
  <si>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</si>
  <si>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</si>
  <si>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</si>
  <si>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</si>
  <si>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</si>
  <si>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</si>
  <si>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</si>
  <si>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</si>
  <si>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</si>
  <si>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</si>
  <si>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</si>
  <si>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</si>
  <si>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</si>
  <si>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</si>
  <si>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</si>
  <si>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</si>
  <si>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</si>
  <si>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</si>
  <si>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</si>
  <si>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</si>
  <si>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</si>
  <si>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</si>
  <si>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</si>
  <si>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</si>
  <si>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</si>
  <si>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</si>
  <si>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</si>
  <si>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</si>
  <si>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</si>
  <si>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</si>
  <si>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</si>
  <si>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</si>
  <si>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</si>
  <si>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</si>
  <si>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</si>
  <si>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</si>
  <si>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</si>
  <si>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</si>
  <si>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</si>
  <si>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</si>
  <si>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</si>
  <si>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</si>
  <si>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</si>
  <si>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</si>
  <si>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</si>
  <si>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</si>
  <si>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</si>
  <si>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</si>
  <si>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</si>
  <si>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</si>
  <si>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</si>
  <si>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</si>
  <si>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</si>
  <si>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</si>
  <si>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</si>
  <si>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</si>
  <si>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</si>
  <si>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</si>
  <si>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</si>
  <si>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</si>
  <si>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</si>
  <si>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</si>
  <si>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</si>
  <si>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</si>
  <si>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</si>
  <si>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</si>
  <si>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</si>
  <si>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</si>
  <si>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</si>
  <si>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</si>
  <si>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</si>
  <si>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</si>
  <si>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</si>
  <si>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</si>
  <si>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</si>
  <si>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</si>
  <si>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</si>
  <si>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</si>
  <si>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</si>
  <si>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</si>
  <si>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</si>
  <si>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</si>
  <si>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</si>
  <si>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</si>
  <si>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</si>
  <si>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</si>
  <si>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</si>
  <si>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</si>
  <si>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</si>
  <si>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</si>
  <si>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</si>
  <si>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</si>
  <si>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</si>
  <si>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</si>
  <si>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</si>
  <si>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</si>
  <si>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</si>
  <si>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</si>
  <si>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</si>
  <si>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</si>
  <si>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</si>
  <si>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</si>
  <si>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</si>
  <si>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</si>
  <si>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</si>
  <si>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</si>
  <si>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</si>
  <si>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</si>
  <si>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</si>
  <si>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</si>
  <si>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</si>
  <si>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</si>
  <si>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</si>
  <si>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</si>
  <si>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</si>
  <si>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</si>
  <si>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</si>
  <si>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</si>
  <si>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</si>
  <si>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</si>
  <si>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</si>
  <si>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</si>
  <si>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</si>
  <si>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</si>
  <si>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</si>
  <si>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</si>
  <si>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</si>
  <si>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</si>
  <si>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</si>
  <si>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</si>
  <si>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</si>
  <si>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</si>
  <si>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</si>
  <si>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</si>
  <si>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</si>
  <si>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</si>
  <si>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</si>
  <si>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</si>
  <si>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</si>
  <si>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</si>
  <si>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</si>
  <si>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</si>
  <si>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</si>
  <si>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</si>
  <si>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</si>
  <si>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</si>
  <si>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</si>
  <si>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</si>
  <si>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</si>
  <si>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</si>
  <si>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</si>
  <si>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</si>
  <si>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</si>
  <si>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</si>
  <si>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</si>
  <si>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</si>
  <si>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</si>
  <si>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</si>
  <si>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</si>
  <si>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</si>
  <si>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</si>
  <si>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</si>
  <si>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</si>
  <si>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</si>
  <si>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</si>
  <si>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</si>
  <si>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</si>
  <si>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</si>
  <si>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</si>
  <si>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</si>
  <si>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</si>
  <si>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</si>
  <si>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</si>
  <si>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</si>
  <si>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</si>
  <si>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</si>
  <si>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</si>
  <si>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</si>
  <si>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</si>
  <si>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</si>
  <si>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</si>
  <si>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</si>
  <si>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</si>
  <si>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</si>
  <si>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</si>
  <si>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</si>
  <si>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</si>
  <si>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</si>
  <si>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</si>
  <si>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</si>
  <si>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</si>
  <si>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</si>
  <si>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</si>
  <si>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</si>
  <si>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</si>
  <si>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</si>
  <si>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</si>
  <si>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</si>
  <si>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</si>
  <si>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</si>
  <si>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</si>
  <si>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</si>
  <si>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</si>
  <si>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</si>
  <si>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</si>
  <si>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</si>
  <si>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</si>
  <si>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</si>
  <si>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</si>
  <si>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</si>
  <si>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</si>
  <si>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</si>
  <si>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</si>
  <si>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</si>
  <si>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</si>
  <si>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</si>
  <si>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</si>
  <si>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</si>
  <si>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</si>
  <si>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</si>
  <si>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</si>
  <si>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</si>
  <si>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</si>
  <si>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</si>
  <si>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</si>
  <si>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</si>
  <si>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</si>
  <si>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</si>
  <si>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</si>
  <si>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</si>
  <si>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</si>
  <si>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</si>
  <si>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</si>
  <si>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</si>
  <si>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</si>
  <si>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</si>
  <si>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</si>
  <si>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</si>
  <si>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</si>
  <si>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</si>
  <si>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</si>
  <si>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</si>
  <si>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</si>
  <si>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</si>
  <si>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</si>
  <si>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</si>
  <si>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</si>
  <si>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</si>
  <si>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</si>
  <si>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</si>
  <si>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</si>
  <si>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</si>
  <si>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</si>
  <si>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</si>
  <si>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</si>
  <si>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</si>
  <si>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</si>
  <si>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</si>
  <si>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</si>
  <si>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</si>
  <si>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</si>
  <si>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</si>
  <si>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</si>
  <si>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</si>
  <si>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</si>
  <si>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</si>
  <si>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</si>
  <si>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</si>
  <si>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</si>
  <si>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</si>
  <si>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</si>
  <si>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</si>
  <si>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</si>
  <si>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</si>
  <si>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</si>
  <si>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</si>
  <si>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</si>
  <si>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</si>
  <si>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</si>
  <si>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</si>
  <si>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</si>
  <si>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</si>
  <si>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</si>
  <si>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</si>
  <si>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</si>
  <si>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</si>
  <si>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</si>
  <si>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</si>
  <si>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</si>
  <si>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</si>
  <si>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</si>
  <si>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</si>
  <si>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</si>
  <si>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</si>
  <si>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</si>
  <si>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</si>
  <si>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</si>
  <si>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</si>
  <si>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</si>
  <si>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</si>
  <si>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</si>
  <si>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</si>
  <si>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</si>
  <si>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</si>
  <si>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</si>
  <si>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</si>
  <si>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</si>
  <si>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</si>
  <si>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</si>
  <si>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</si>
  <si>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</si>
  <si>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</si>
  <si>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</si>
  <si>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</si>
  <si>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</si>
  <si>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</si>
  <si>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</si>
  <si>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</si>
  <si>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</si>
  <si>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</si>
  <si>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</si>
  <si>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</si>
  <si>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</si>
  <si>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</si>
  <si>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</si>
  <si>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</si>
  <si>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</si>
  <si>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</si>
  <si>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</si>
  <si>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</si>
  <si>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</si>
  <si>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</si>
  <si>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</si>
  <si>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</si>
  <si>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</si>
  <si>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</si>
  <si>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</si>
  <si>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</si>
  <si>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</si>
  <si>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</si>
  <si>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</si>
  <si>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</si>
  <si>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</si>
  <si>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</si>
  <si>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</si>
  <si>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</si>
  <si>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</si>
  <si>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</si>
  <si>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</si>
  <si>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</si>
  <si>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</si>
  <si>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</si>
  <si>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</si>
  <si>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</si>
  <si>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</si>
  <si>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</si>
  <si>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</si>
  <si>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</si>
  <si>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</si>
  <si>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</si>
  <si>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</si>
  <si>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</si>
  <si>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</si>
  <si>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</si>
  <si>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</si>
  <si>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</si>
  <si>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</si>
  <si>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</si>
  <si>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</si>
  <si>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</si>
  <si>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</si>
  <si>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</si>
  <si>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</si>
  <si>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</si>
  <si>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</si>
  <si>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</si>
  <si>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</si>
  <si>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</si>
  <si>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</si>
  <si>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</si>
  <si>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</si>
  <si>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</si>
  <si>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</si>
  <si>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</si>
  <si>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</si>
  <si>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</si>
  <si>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</si>
  <si>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</si>
  <si>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</si>
  <si>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</si>
  <si>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</si>
  <si>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</si>
  <si>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</si>
  <si>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</si>
  <si>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</si>
  <si>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</si>
  <si>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</si>
  <si>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</si>
  <si>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</si>
  <si>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</si>
  <si>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</si>
  <si>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</si>
  <si>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</si>
  <si>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</si>
  <si>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</si>
  <si>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</si>
  <si>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</si>
  <si>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</si>
  <si>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</si>
  <si>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</si>
  <si>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</si>
  <si>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</si>
  <si>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</si>
  <si>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</si>
  <si>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</si>
  <si>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</si>
  <si>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</si>
  <si>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</si>
  <si>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</si>
  <si>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</si>
  <si>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</si>
  <si>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</si>
  <si>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</si>
  <si>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</si>
  <si>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</si>
  <si>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</si>
  <si>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</si>
  <si>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</si>
  <si>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</si>
  <si>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</si>
  <si>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</si>
  <si>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</si>
  <si>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</si>
  <si>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</si>
  <si>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</si>
  <si>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</si>
  <si>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</si>
  <si>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</si>
  <si>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</si>
  <si>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</si>
  <si>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</si>
  <si>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</si>
  <si>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</si>
  <si>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</si>
  <si>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</si>
  <si>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</si>
  <si>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</si>
  <si>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</si>
  <si>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</si>
  <si>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</si>
  <si>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</si>
  <si>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</si>
  <si>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</si>
  <si>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</si>
  <si>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</si>
  <si>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</si>
  <si>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</si>
  <si>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</si>
  <si>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</si>
  <si>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</si>
  <si>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</si>
  <si>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</si>
  <si>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</si>
  <si>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</si>
  <si>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</si>
  <si>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</si>
  <si>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</si>
  <si>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</si>
  <si>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</si>
  <si>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</si>
  <si>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</si>
  <si>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</si>
  <si>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</si>
  <si>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</si>
  <si>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</si>
  <si>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</si>
  <si>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</si>
  <si>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</si>
  <si>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</si>
  <si>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</si>
  <si>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</si>
  <si>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</si>
  <si>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</si>
  <si>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</si>
  <si>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</si>
  <si>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</si>
  <si>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</si>
  <si>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</si>
  <si>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</si>
  <si>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</si>
  <si>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</si>
  <si>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</si>
  <si>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</si>
  <si>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</si>
  <si>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</si>
  <si>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</si>
  <si>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</si>
  <si>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</si>
  <si>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</si>
  <si>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</si>
  <si>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</si>
  <si>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</si>
  <si>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</si>
  <si>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</si>
  <si>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</si>
  <si>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</si>
  <si>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</si>
  <si>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</si>
  <si>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</si>
  <si>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</si>
  <si>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</si>
  <si>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</si>
  <si>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</si>
  <si>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</si>
  <si>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</si>
  <si>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</si>
  <si>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</si>
  <si>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</si>
  <si>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</si>
  <si>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</si>
  <si>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</si>
  <si>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</si>
  <si>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</si>
  <si>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</si>
  <si>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</si>
  <si>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</si>
  <si>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</si>
  <si>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</si>
  <si>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</si>
  <si>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</si>
  <si>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</si>
  <si>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</si>
  <si>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</si>
  <si>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</si>
  <si>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</si>
  <si>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</si>
  <si>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</si>
  <si>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</si>
  <si>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</si>
  <si>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</si>
  <si>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</si>
  <si>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</si>
  <si>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</si>
  <si>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</si>
  <si>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</si>
  <si>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</si>
  <si>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</si>
  <si>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</si>
  <si>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</si>
  <si>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</si>
  <si>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</si>
  <si>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</si>
  <si>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</si>
  <si>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</si>
  <si>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</si>
  <si>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</si>
  <si>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</si>
  <si>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</si>
  <si>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</si>
  <si>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</si>
  <si>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</si>
  <si>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</si>
  <si>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</si>
  <si>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</si>
  <si>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</si>
  <si>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</si>
  <si>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</si>
  <si>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</si>
  <si>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</si>
  <si>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</si>
  <si>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</si>
  <si>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</si>
  <si>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</si>
  <si>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</si>
  <si>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</si>
  <si>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</si>
  <si>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</si>
  <si>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</si>
  <si>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</si>
  <si>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</si>
  <si>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</si>
  <si>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</si>
  <si>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</si>
  <si>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</si>
  <si>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</si>
  <si>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</si>
  <si>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</si>
  <si>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</si>
  <si>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</si>
  <si>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</si>
  <si>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</si>
  <si>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</si>
  <si>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</si>
  <si>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</si>
  <si>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</si>
  <si>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</si>
  <si>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</si>
  <si>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</si>
  <si>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</si>
  <si>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</si>
  <si>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</si>
  <si>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</si>
  <si>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</si>
  <si>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</si>
  <si>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</si>
  <si>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</si>
  <si>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</si>
  <si>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</si>
  <si>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</si>
  <si>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</si>
  <si>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</si>
  <si>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</si>
  <si>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</si>
  <si>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</si>
  <si>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</si>
  <si>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</si>
  <si>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</si>
  <si>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</si>
  <si>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</si>
  <si>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</si>
  <si>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</si>
  <si>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</si>
  <si>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</si>
  <si>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</si>
  <si>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</si>
  <si>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</si>
  <si>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</si>
  <si>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</si>
  <si>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</si>
  <si>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</si>
  <si>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</si>
  <si>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</si>
  <si>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</si>
  <si>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</si>
  <si>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</si>
  <si>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</si>
  <si>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</si>
  <si>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</si>
  <si>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</si>
  <si>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</si>
  <si>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</si>
  <si>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</si>
  <si>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</si>
  <si>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</si>
  <si>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</si>
  <si>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</si>
  <si>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</si>
  <si>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</si>
  <si>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</si>
  <si>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</si>
  <si>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</si>
  <si>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</si>
  <si>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</si>
  <si>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</si>
  <si>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</si>
  <si>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</si>
  <si>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</si>
  <si>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</si>
  <si>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</si>
  <si>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</si>
  <si>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</si>
  <si>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</si>
  <si>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</si>
  <si>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</si>
  <si>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</si>
  <si>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</si>
  <si>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</si>
  <si>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</si>
  <si>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</si>
  <si>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</si>
  <si>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</si>
  <si>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</si>
  <si>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</si>
  <si>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</si>
  <si>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</si>
  <si>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</si>
  <si>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</si>
  <si>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</si>
  <si>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</si>
  <si>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</si>
  <si>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</si>
  <si>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</si>
  <si>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</si>
  <si>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</si>
  <si>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</si>
  <si>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</si>
  <si>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</si>
  <si>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</si>
  <si>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</si>
  <si>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</si>
  <si>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</si>
  <si>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</si>
  <si>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</si>
  <si>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</si>
  <si>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</si>
  <si>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</si>
  <si>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</si>
  <si>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</si>
  <si>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</si>
  <si>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</si>
  <si>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</si>
  <si>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</si>
  <si>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</si>
  <si>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</si>
  <si>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</si>
  <si>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</si>
  <si>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</si>
  <si>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</si>
  <si>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</si>
  <si>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</si>
  <si>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</si>
  <si>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</si>
  <si>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</si>
  <si>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</si>
  <si>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</si>
  <si>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</si>
  <si>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</si>
  <si>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</si>
  <si>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</si>
  <si>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</si>
  <si>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</si>
  <si>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</si>
  <si>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</si>
  <si>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</si>
  <si>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</si>
  <si>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</si>
  <si>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</si>
  <si>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</si>
  <si>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</si>
  <si>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</si>
  <si>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</si>
  <si>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</si>
  <si>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</si>
  <si>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</si>
  <si>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</si>
  <si>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</si>
  <si>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</si>
  <si>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</si>
  <si>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</si>
  <si>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</si>
  <si>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</si>
  <si>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</si>
  <si>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</si>
  <si>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</si>
  <si>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</si>
  <si>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</si>
  <si>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</si>
  <si>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</si>
  <si>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</si>
  <si>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</si>
  <si>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</si>
  <si>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</si>
  <si>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</si>
  <si>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</si>
  <si>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</si>
  <si>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</si>
  <si>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</si>
  <si>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</si>
  <si>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</si>
  <si>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</si>
  <si>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</si>
  <si>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</si>
  <si>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</si>
  <si>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</si>
  <si>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</si>
  <si>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</si>
  <si>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</si>
  <si>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</si>
  <si>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</si>
  <si>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</si>
  <si>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</si>
  <si>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</si>
  <si>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</si>
  <si>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</si>
  <si>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</si>
  <si>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</si>
  <si>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</si>
  <si>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</si>
  <si>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</si>
  <si>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</si>
  <si>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</si>
  <si>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</si>
  <si>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</si>
  <si>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</si>
  <si>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</si>
  <si>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</si>
  <si>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</si>
  <si>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</si>
  <si>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</si>
  <si>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</si>
  <si>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</si>
  <si>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</si>
  <si>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</si>
  <si>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</si>
  <si>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</si>
  <si>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</si>
  <si>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</si>
  <si>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</si>
  <si>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</si>
  <si>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</si>
  <si>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</si>
  <si>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</si>
  <si>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</si>
  <si>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</si>
  <si>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</si>
  <si>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</si>
  <si>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</si>
  <si>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</si>
  <si>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</si>
  <si>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</si>
  <si>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</si>
  <si>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</si>
  <si>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</si>
  <si>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</si>
  <si>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</si>
  <si>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</si>
  <si>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</si>
  <si>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</si>
  <si>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</si>
  <si>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</si>
  <si>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</si>
  <si>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</si>
  <si>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</si>
  <si>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</si>
  <si>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</si>
  <si>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</si>
  <si>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</si>
  <si>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</si>
  <si>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</si>
  <si>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</si>
  <si>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</si>
  <si>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</si>
  <si>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</si>
  <si>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</si>
  <si>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</si>
  <si>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</si>
  <si>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</si>
  <si>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</si>
  <si>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</si>
  <si>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</si>
  <si>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</si>
  <si>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</si>
  <si>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</si>
  <si>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</si>
  <si>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</si>
  <si>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</si>
  <si>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</si>
  <si>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</si>
  <si>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</si>
  <si>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</si>
  <si>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</si>
  <si>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</si>
  <si>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</si>
  <si>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</si>
  <si>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</si>
  <si>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</si>
  <si>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</si>
  <si>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</si>
  <si>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</si>
  <si>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</si>
  <si>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</si>
  <si>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</si>
  <si>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</si>
  <si>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</si>
  <si>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</si>
  <si>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</si>
  <si>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</si>
  <si>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</si>
  <si>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</si>
  <si>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</si>
  <si>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</si>
  <si>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</si>
  <si>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</si>
  <si>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</si>
  <si>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</si>
  <si>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</si>
  <si>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</si>
  <si>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</si>
  <si>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</si>
  <si>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</si>
  <si>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</si>
  <si>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</si>
  <si>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</si>
  <si>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</si>
  <si>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</si>
  <si>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</si>
  <si>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</si>
  <si>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</si>
  <si>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</si>
  <si>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</si>
  <si>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</si>
  <si>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</si>
  <si>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</si>
  <si>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</si>
  <si>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</si>
  <si>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</si>
  <si>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</si>
  <si>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</si>
  <si>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</si>
  <si>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</si>
  <si>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</si>
  <si>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</si>
  <si>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</si>
  <si>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</si>
  <si>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</si>
  <si>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</si>
  <si>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</si>
  <si>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</si>
  <si>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</si>
  <si>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</si>
  <si>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</si>
  <si>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</si>
  <si>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</si>
  <si>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</si>
  <si>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</si>
  <si>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</si>
  <si>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</si>
  <si>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</si>
  <si>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</si>
  <si>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</si>
  <si>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</si>
  <si>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</si>
  <si>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</si>
  <si>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</si>
  <si>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</si>
  <si>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</si>
  <si>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</si>
  <si>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</si>
  <si>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</si>
  <si>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</si>
  <si>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</si>
  <si>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</si>
  <si>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</si>
  <si>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</si>
  <si>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</si>
  <si>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</si>
  <si>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</si>
  <si>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</si>
  <si>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</si>
  <si>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</si>
  <si>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</si>
  <si>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</si>
  <si>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</si>
  <si>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</si>
  <si>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</si>
  <si>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</si>
  <si>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</si>
  <si>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</si>
  <si>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</si>
  <si>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</si>
  <si>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</si>
  <si>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</si>
  <si>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</si>
  <si>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</si>
  <si>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</si>
  <si>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</si>
  <si>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</si>
  <si>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</si>
  <si>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</si>
  <si>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</si>
  <si>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</si>
  <si>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</si>
  <si>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</si>
  <si>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</si>
  <si>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</si>
  <si>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</si>
  <si>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</si>
  <si>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</si>
  <si>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</si>
  <si>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</si>
  <si>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</si>
  <si>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</si>
  <si>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</si>
  <si>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</si>
  <si>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</si>
  <si>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</si>
  <si>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</si>
  <si>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</si>
  <si>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</si>
  <si>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</si>
  <si>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</si>
  <si>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</si>
  <si>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</si>
  <si>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</si>
  <si>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</si>
  <si>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</si>
  <si>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</si>
  <si>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</si>
  <si>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</si>
  <si>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</si>
  <si>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</si>
  <si>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</si>
  <si>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</si>
  <si>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</si>
  <si>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</si>
  <si>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</si>
  <si>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</si>
  <si>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</si>
  <si>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</si>
  <si>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</si>
  <si>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</si>
  <si>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</si>
  <si>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</si>
  <si>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</si>
  <si>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</si>
  <si>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</si>
  <si>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</si>
  <si>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</si>
  <si>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</si>
  <si>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</si>
  <si>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</si>
  <si>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</si>
  <si>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</si>
  <si>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</si>
  <si>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</si>
  <si>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</si>
  <si>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</si>
  <si>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</si>
  <si>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</si>
  <si>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</si>
  <si>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</si>
  <si>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</si>
  <si>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</si>
  <si>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</si>
  <si>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</si>
  <si>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</si>
  <si>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</si>
  <si>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</si>
  <si>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</si>
  <si>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</si>
  <si>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</si>
  <si>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</si>
  <si>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</si>
  <si>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</si>
  <si>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</si>
  <si>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</si>
  <si>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</si>
  <si>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</si>
  <si>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</si>
  <si>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</si>
  <si>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</si>
  <si>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</si>
  <si>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</si>
  <si>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</si>
  <si>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</si>
  <si>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</si>
  <si>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</si>
  <si>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</si>
  <si>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</si>
  <si>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</si>
  <si>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</si>
  <si>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</si>
  <si>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</si>
  <si>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</si>
  <si>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</si>
  <si>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</si>
  <si>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</si>
  <si>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</si>
  <si>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</si>
  <si>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</si>
  <si>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</si>
  <si>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</si>
  <si>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</si>
  <si>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</si>
  <si>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</si>
  <si>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</si>
  <si>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</si>
  <si>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</si>
  <si>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</si>
  <si>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</si>
  <si>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</si>
  <si>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</si>
  <si>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</si>
  <si>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</si>
  <si>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</si>
  <si>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</si>
  <si>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</si>
  <si>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</si>
  <si>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</si>
  <si>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</si>
  <si>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</si>
  <si>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</si>
  <si>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</si>
  <si>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</si>
  <si>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</si>
  <si>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</si>
  <si>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</si>
  <si>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</si>
  <si>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</si>
  <si>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</si>
  <si>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</si>
  <si>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</si>
  <si>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</si>
  <si>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</si>
  <si>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</si>
  <si>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</si>
  <si>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</si>
  <si>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</si>
  <si>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</si>
  <si>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</si>
  <si>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</si>
  <si>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</si>
  <si>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</si>
  <si>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</si>
  <si>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</si>
  <si>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</si>
  <si>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</si>
  <si>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</si>
  <si>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</si>
  <si>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</si>
  <si>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</si>
  <si>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</si>
  <si>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</si>
  <si>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</si>
  <si>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</si>
  <si>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</si>
  <si>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</si>
  <si>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</si>
  <si>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</si>
  <si>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</si>
  <si>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</si>
  <si>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</si>
  <si>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</si>
  <si>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</si>
  <si>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</si>
  <si>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</si>
  <si>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</si>
  <si>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</si>
  <si>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</si>
  <si>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</si>
  <si>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</si>
  <si>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</si>
  <si>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</si>
  <si>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</si>
  <si>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</si>
  <si>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</si>
  <si>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</si>
  <si>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</si>
  <si>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</si>
  <si>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</si>
  <si>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</si>
  <si>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</si>
  <si>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</si>
  <si>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</si>
  <si>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</si>
  <si>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</si>
  <si>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</si>
  <si>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</si>
  <si>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</si>
  <si>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</si>
  <si>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</si>
  <si>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</si>
  <si>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</si>
  <si>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</si>
  <si>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</si>
  <si>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</si>
  <si>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</si>
  <si>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</si>
  <si>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</si>
  <si>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</si>
  <si>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</si>
  <si>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</si>
  <si>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</si>
  <si>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</si>
  <si>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</si>
  <si>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</si>
  <si>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</si>
  <si>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</si>
  <si>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</si>
  <si>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</si>
  <si>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</si>
  <si>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</si>
  <si>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</si>
  <si>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</si>
  <si>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</si>
  <si>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</si>
  <si>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</si>
  <si>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</si>
  <si>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</si>
  <si>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</si>
  <si>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</si>
  <si>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</si>
  <si>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</si>
  <si>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</si>
  <si>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</si>
  <si>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</si>
  <si>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</si>
  <si>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</si>
  <si>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</si>
  <si>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</si>
  <si>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</si>
  <si>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</si>
  <si>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</si>
  <si>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</si>
  <si>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</si>
  <si>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</si>
  <si>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</si>
  <si>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</si>
  <si>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</si>
  <si>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</si>
  <si>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</si>
  <si>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</si>
  <si>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</si>
  <si>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</si>
  <si>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</si>
  <si>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</si>
  <si>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</si>
  <si>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</si>
  <si>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</si>
  <si>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</si>
  <si>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</si>
  <si>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</si>
  <si>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</si>
  <si>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</si>
  <si>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</si>
  <si>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</si>
  <si>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</si>
  <si>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</si>
  <si>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</si>
  <si>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</si>
  <si>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</si>
  <si>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</si>
  <si>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</si>
  <si>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</si>
  <si>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</si>
  <si>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</si>
  <si>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</si>
  <si>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</si>
  <si>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</si>
  <si>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</si>
  <si>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</si>
  <si>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</si>
  <si>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</si>
  <si>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</si>
  <si>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</si>
  <si>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</si>
  <si>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</si>
  <si>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</si>
  <si>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</si>
  <si>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</si>
  <si>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</si>
  <si>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</si>
  <si>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</si>
  <si>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</si>
  <si>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</si>
  <si>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</si>
  <si>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</si>
  <si>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</si>
  <si>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</si>
  <si>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</si>
  <si>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</si>
  <si>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</si>
  <si>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</si>
  <si>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</si>
  <si>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</si>
  <si>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</si>
  <si>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</si>
  <si>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</si>
  <si>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</si>
  <si>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</si>
  <si>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</si>
  <si>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</si>
  <si>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</si>
  <si>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</si>
  <si>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</si>
  <si>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</si>
  <si>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</si>
  <si>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</si>
  <si>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</si>
  <si>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</si>
  <si>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</si>
  <si>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</si>
  <si>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</si>
  <si>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</si>
  <si>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</si>
  <si>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</si>
  <si>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</si>
  <si>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</si>
  <si>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</si>
  <si>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</si>
  <si>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</si>
  <si>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</si>
  <si>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</si>
  <si>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</si>
  <si>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</si>
  <si>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</si>
  <si>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</si>
  <si>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</si>
  <si>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</si>
  <si>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</si>
  <si>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</si>
  <si>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</si>
  <si>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</si>
  <si>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</si>
  <si>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</si>
  <si>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</si>
  <si>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</si>
  <si>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</si>
  <si>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</si>
  <si>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</si>
  <si>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</si>
  <si>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</si>
  <si>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</si>
  <si>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</si>
  <si>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</si>
  <si>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</si>
  <si>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</si>
  <si>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</si>
  <si>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</si>
  <si>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</si>
  <si>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</si>
  <si>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</si>
  <si>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</si>
  <si>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</si>
  <si>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</si>
  <si>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</si>
  <si>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</si>
  <si>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</si>
  <si>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</si>
  <si>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</si>
  <si>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</si>
  <si>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</si>
  <si>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</si>
  <si>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</si>
  <si>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</si>
  <si>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</si>
  <si>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</si>
  <si>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</si>
  <si>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</si>
  <si>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</si>
  <si>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</si>
  <si>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</si>
  <si>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</si>
  <si>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</si>
  <si>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</si>
  <si>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</si>
  <si>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</si>
  <si>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</si>
  <si>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</si>
  <si>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</si>
  <si>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</si>
  <si>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</si>
  <si>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</si>
  <si>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</si>
  <si>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</si>
  <si>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</si>
  <si>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</si>
  <si>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</si>
  <si>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</si>
  <si>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</si>
  <si>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</si>
  <si>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</si>
  <si>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</si>
  <si>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</si>
  <si>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</si>
  <si>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</si>
  <si>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</si>
  <si>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</si>
  <si>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</si>
  <si>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</si>
  <si>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</si>
  <si>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</si>
  <si>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</si>
  <si>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</si>
  <si>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</si>
  <si>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</si>
  <si>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</si>
  <si>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</si>
  <si>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</si>
  <si>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</si>
  <si>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</si>
  <si>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</si>
  <si>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</si>
  <si>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</si>
  <si>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</si>
  <si>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</si>
  <si>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</si>
  <si>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</si>
  <si>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</si>
  <si>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</si>
  <si>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</si>
  <si>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</si>
  <si>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</si>
  <si>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</si>
  <si>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</si>
  <si>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</si>
  <si>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</si>
  <si>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</si>
  <si>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</si>
  <si>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</si>
  <si>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</si>
  <si>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</si>
  <si>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</si>
  <si>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</si>
  <si>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</si>
  <si>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</si>
  <si>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</si>
  <si>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</si>
  <si>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</si>
  <si>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</si>
  <si>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</si>
  <si>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</si>
  <si>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</si>
  <si>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</si>
  <si>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</si>
  <si>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</si>
  <si>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</si>
  <si>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</si>
  <si>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</si>
  <si>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</si>
  <si>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</si>
  <si>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</si>
  <si>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</si>
  <si>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</si>
  <si>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</si>
  <si>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</si>
  <si>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</si>
  <si>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</si>
  <si>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</si>
  <si>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</si>
  <si>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</si>
  <si>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</si>
  <si>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</si>
  <si>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</si>
  <si>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</si>
  <si>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</si>
  <si>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</si>
  <si>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</si>
  <si>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</si>
  <si>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</si>
  <si>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</si>
  <si>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</si>
  <si>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</si>
  <si>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</si>
  <si>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</si>
  <si>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</si>
  <si>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</si>
  <si>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</si>
  <si>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</si>
  <si>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</si>
  <si>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</si>
  <si>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</si>
  <si>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</si>
  <si>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</si>
  <si>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</si>
  <si>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</si>
  <si>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</si>
  <si>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</si>
  <si>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</si>
  <si>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</si>
  <si>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</si>
  <si>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</si>
  <si>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</si>
  <si>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</si>
  <si>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</si>
  <si>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</si>
  <si>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</si>
  <si>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</si>
  <si>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</si>
  <si>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</si>
  <si>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</si>
  <si>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</si>
  <si>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</si>
  <si>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</si>
  <si>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</si>
  <si>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</si>
  <si>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</si>
  <si>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</si>
  <si>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</si>
  <si>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</si>
  <si>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</si>
  <si>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</si>
  <si>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</si>
  <si>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</si>
  <si>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</si>
  <si>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</si>
  <si>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</si>
  <si>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</si>
  <si>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</si>
  <si>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</si>
  <si>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</si>
  <si>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</si>
  <si>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</si>
  <si>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</si>
  <si>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</si>
  <si>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</si>
  <si>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</si>
  <si>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</si>
  <si>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</si>
  <si>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</si>
  <si>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</si>
  <si>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</si>
  <si>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</si>
  <si>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</si>
  <si>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</si>
  <si>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</si>
  <si>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</si>
  <si>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</si>
  <si>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</si>
  <si>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</si>
  <si>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</si>
  <si>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</si>
  <si>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</si>
  <si>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</si>
  <si>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</si>
  <si>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</si>
  <si>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</si>
  <si>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</si>
  <si>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</si>
  <si>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</si>
  <si>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</si>
  <si>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</si>
  <si>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</si>
  <si>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</si>
  <si>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</si>
  <si>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</si>
  <si>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</si>
  <si>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</si>
  <si>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</si>
  <si>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</si>
  <si>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</si>
  <si>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</si>
  <si>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</si>
  <si>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</si>
  <si>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</si>
  <si>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</si>
  <si>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</si>
  <si>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</si>
  <si>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</si>
  <si>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</si>
  <si>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</si>
  <si>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</si>
  <si>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</si>
  <si>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</si>
  <si>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</si>
  <si>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</si>
  <si>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</si>
  <si>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</si>
  <si>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</si>
  <si>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</si>
  <si>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</si>
  <si>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</si>
  <si>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</si>
  <si>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</si>
  <si>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</si>
  <si>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</si>
  <si>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</si>
  <si>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</si>
  <si>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</si>
  <si>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</si>
  <si>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</si>
  <si>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</si>
  <si>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</si>
  <si>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</si>
  <si>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</si>
  <si>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</si>
  <si>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</si>
  <si>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</si>
  <si>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</si>
  <si>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</si>
  <si>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</si>
  <si>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</si>
  <si>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</si>
  <si>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</si>
  <si>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</si>
  <si>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</si>
  <si>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</si>
  <si>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</si>
  <si>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</si>
  <si>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</si>
  <si>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</si>
  <si>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</si>
  <si>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</si>
  <si>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</si>
  <si>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</si>
  <si>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</si>
  <si>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</si>
  <si>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</si>
  <si>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</si>
  <si>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</si>
  <si>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</si>
  <si>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</si>
  <si>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</si>
  <si>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</si>
  <si>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</si>
  <si>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</si>
  <si>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</si>
  <si>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</si>
  <si>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</si>
  <si>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</si>
  <si>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</si>
  <si>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</si>
  <si>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</si>
  <si>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</si>
  <si>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</si>
  <si>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</si>
  <si>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</si>
  <si>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</si>
  <si>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</si>
  <si>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</si>
  <si>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</si>
  <si>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</si>
  <si>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</si>
  <si>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</si>
  <si>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</si>
  <si>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</si>
  <si>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</si>
  <si>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</si>
  <si>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</si>
  <si>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</si>
  <si>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</si>
  <si>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</si>
  <si>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</si>
  <si>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</si>
  <si>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</si>
  <si>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</si>
  <si>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</si>
  <si>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</si>
  <si>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</si>
  <si>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</si>
  <si>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</si>
  <si>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</si>
  <si>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</si>
  <si>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</si>
  <si>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</si>
  <si>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</si>
  <si>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</si>
  <si>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</si>
  <si>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</si>
  <si>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</si>
  <si>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</si>
  <si>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</si>
  <si>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</si>
  <si>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</si>
  <si>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</si>
  <si>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</si>
  <si>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</si>
  <si>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</si>
  <si>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</si>
  <si>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</si>
  <si>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</si>
  <si>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</si>
  <si>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</si>
  <si>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</si>
  <si>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</si>
  <si>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</si>
  <si>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</si>
  <si>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</si>
  <si>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</si>
  <si>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</si>
  <si>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</si>
  <si>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</si>
  <si>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</si>
  <si>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</si>
  <si>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</si>
  <si>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</si>
  <si>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</si>
  <si>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</si>
  <si>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</si>
  <si>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</si>
  <si>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</si>
  <si>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</si>
  <si>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</si>
  <si>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</si>
  <si>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</si>
  <si>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</si>
  <si>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</si>
  <si>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</si>
  <si>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</si>
  <si>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</si>
  <si>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</si>
  <si>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</si>
  <si>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</si>
  <si>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</si>
  <si>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</si>
  <si>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</si>
  <si>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</si>
  <si>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</si>
  <si>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</si>
  <si>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</si>
  <si>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</si>
  <si>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</si>
  <si>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</si>
  <si>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</si>
  <si>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</si>
  <si>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</si>
  <si>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</si>
  <si>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</si>
  <si>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</si>
  <si>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</si>
  <si>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</si>
  <si>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</si>
  <si>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</si>
  <si>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</si>
  <si>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</si>
  <si>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</si>
  <si>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</si>
  <si>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</si>
  <si>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</si>
  <si>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</si>
  <si>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</si>
  <si>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</si>
  <si>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</si>
  <si>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</si>
  <si>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</si>
  <si>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</si>
  <si>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</si>
  <si>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</si>
  <si>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</si>
  <si>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</si>
  <si>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</si>
  <si>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</si>
  <si>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</si>
  <si>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</si>
  <si>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</si>
  <si>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</si>
  <si>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</si>
  <si>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</si>
  <si>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</si>
  <si>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</si>
  <si>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</si>
  <si>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</si>
  <si>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</si>
  <si>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</si>
  <si>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</si>
  <si>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</si>
  <si>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</si>
  <si>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</si>
  <si>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</si>
  <si>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</si>
  <si>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</si>
  <si>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</si>
  <si>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</si>
  <si>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</si>
  <si>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</si>
  <si>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</si>
  <si>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</si>
  <si>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</si>
  <si>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</si>
  <si>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</si>
  <si>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</si>
  <si>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</si>
  <si>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</si>
  <si>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</si>
  <si>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</si>
  <si>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</si>
  <si>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</si>
  <si>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</si>
  <si>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</si>
  <si>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</si>
  <si>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</si>
  <si>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</si>
  <si>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</si>
  <si>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</si>
  <si>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</si>
  <si>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</si>
  <si>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</si>
  <si>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</si>
  <si>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</si>
  <si>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</si>
  <si>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</si>
  <si>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</si>
  <si>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</si>
  <si>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</si>
  <si>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</si>
  <si>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</si>
  <si>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</si>
  <si>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</si>
  <si>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</si>
  <si>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</si>
  <si>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</si>
  <si>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</si>
  <si>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</si>
  <si>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</si>
  <si>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</si>
  <si>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</si>
  <si>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</si>
  <si>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</si>
  <si>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</si>
  <si>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</si>
  <si>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</si>
  <si>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</si>
  <si>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</si>
  <si>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</si>
  <si>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</si>
  <si>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</si>
  <si>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</si>
  <si>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</si>
  <si>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</si>
  <si>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</si>
  <si>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</si>
  <si>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</si>
  <si>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</si>
  <si>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</si>
  <si>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</si>
  <si>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</si>
  <si>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</si>
  <si>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</si>
  <si>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</si>
  <si>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</si>
  <si>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</si>
  <si>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</si>
  <si>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</si>
  <si>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</si>
  <si>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</si>
  <si>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</si>
  <si>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</si>
  <si>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</si>
  <si>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</si>
  <si>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</si>
  <si>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</si>
  <si>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</si>
  <si>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</si>
  <si>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</si>
  <si>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</si>
  <si>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</si>
  <si>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</si>
  <si>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</si>
  <si>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</si>
  <si>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</si>
  <si>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</si>
  <si>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</si>
  <si>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</si>
  <si>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</si>
  <si>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</si>
  <si>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</si>
  <si>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</si>
  <si>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</si>
  <si>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</si>
  <si>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</si>
  <si>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</si>
  <si>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</si>
  <si>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</si>
  <si>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</si>
  <si>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</si>
  <si>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</si>
  <si>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</si>
  <si>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</si>
  <si>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</si>
  <si>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</si>
  <si>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</si>
  <si>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</si>
  <si>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</si>
  <si>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</si>
  <si>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</si>
  <si>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</si>
  <si>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</si>
  <si>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</si>
  <si>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</si>
  <si>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</si>
  <si>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</si>
  <si>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</si>
  <si>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</si>
  <si>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</si>
  <si>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</si>
  <si>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</si>
  <si>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</si>
  <si>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</si>
  <si>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</si>
  <si>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</si>
  <si>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</si>
  <si>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</si>
  <si>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</si>
  <si>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</si>
  <si>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</si>
  <si>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</si>
  <si>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</si>
  <si>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</si>
  <si>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</si>
  <si>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</si>
  <si>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</si>
  <si>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</si>
  <si>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</si>
  <si>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</si>
  <si>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</si>
  <si>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</si>
  <si>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</si>
  <si>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</si>
  <si>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</si>
  <si>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</si>
  <si>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</si>
  <si>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</si>
  <si>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</si>
  <si>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</si>
  <si>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</si>
  <si>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</si>
  <si>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</si>
  <si>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</si>
  <si>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</si>
  <si>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</si>
  <si>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</si>
  <si>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</si>
  <si>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</si>
  <si>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</si>
  <si>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</si>
  <si>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</si>
  <si>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</si>
  <si>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</si>
  <si>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</si>
  <si>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</si>
  <si>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</si>
  <si>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</si>
  <si>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</si>
  <si>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</si>
  <si>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</si>
  <si>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</si>
  <si>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</si>
  <si>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</si>
  <si>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</si>
  <si>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</si>
  <si>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</si>
  <si>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</si>
  <si>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</si>
  <si>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</si>
  <si>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</si>
  <si>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</si>
  <si>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</si>
  <si>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</si>
  <si>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</si>
  <si>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</si>
  <si>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</si>
  <si>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</si>
  <si>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</si>
  <si>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</si>
  <si>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</si>
  <si>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</si>
  <si>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</si>
  <si>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</si>
  <si>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</si>
  <si>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</si>
  <si>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</si>
  <si>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</si>
  <si>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</si>
  <si>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</si>
  <si>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</si>
  <si>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</si>
  <si>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</si>
  <si>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</si>
  <si>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</si>
  <si>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</si>
  <si>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</si>
  <si>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</si>
  <si>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</si>
  <si>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</si>
  <si>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</si>
  <si>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</si>
  <si>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</si>
  <si>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</si>
  <si>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</si>
  <si>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</si>
  <si>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</si>
  <si>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</si>
  <si>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</si>
  <si>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</si>
  <si>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</si>
  <si>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</si>
  <si>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</si>
  <si>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</si>
  <si>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</si>
  <si>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</si>
  <si>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</si>
  <si>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</si>
  <si>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</si>
  <si>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</si>
  <si>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</si>
  <si>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</si>
  <si>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</si>
  <si>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</si>
  <si>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</si>
  <si>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</si>
  <si>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</si>
  <si>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</si>
  <si>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</si>
  <si>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</si>
  <si>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</si>
  <si>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</si>
  <si>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</si>
  <si>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</si>
  <si>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</si>
  <si>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</si>
  <si>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</si>
  <si>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</si>
  <si>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</si>
  <si>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</si>
  <si>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</si>
  <si>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</si>
  <si>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</si>
  <si>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</si>
  <si>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</si>
  <si>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</si>
  <si>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</si>
  <si>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</si>
  <si>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</si>
  <si>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</si>
  <si>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</si>
  <si>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</si>
  <si>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</si>
  <si>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</si>
  <si>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</si>
  <si>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</si>
  <si>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</si>
  <si>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</si>
  <si>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</si>
  <si>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</si>
  <si>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</si>
  <si>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</si>
  <si>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</si>
  <si>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</si>
  <si>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</si>
  <si>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</si>
  <si>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</si>
  <si>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</si>
  <si>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</si>
  <si>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</si>
  <si>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</si>
  <si>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</si>
  <si>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</si>
  <si>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</si>
  <si>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</si>
  <si>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</si>
  <si>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</si>
  <si>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</si>
  <si>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</si>
  <si>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</si>
  <si>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</si>
  <si>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</si>
  <si>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</si>
  <si>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</si>
  <si>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</si>
  <si>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</si>
  <si>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</si>
  <si>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</si>
  <si>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</si>
  <si>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</si>
  <si>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</si>
  <si>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</si>
  <si>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</si>
  <si>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</si>
  <si>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</si>
  <si>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</si>
  <si>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</si>
  <si>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</si>
  <si>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</si>
  <si>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</si>
  <si>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</si>
  <si>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</si>
  <si>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</si>
  <si>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</si>
  <si>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</si>
  <si>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</si>
  <si>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</si>
  <si>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</si>
  <si>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</si>
  <si>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</si>
  <si>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</si>
  <si>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</si>
  <si>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</si>
  <si>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</si>
  <si>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</si>
  <si>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</si>
  <si>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</si>
  <si>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</si>
  <si>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</si>
  <si>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</si>
  <si>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</si>
  <si>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</si>
  <si>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</si>
  <si>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</si>
  <si>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</si>
  <si>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</si>
  <si>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</si>
  <si>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</si>
  <si>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</si>
  <si>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</si>
  <si>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</si>
  <si>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</si>
  <si>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</si>
  <si>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</si>
  <si>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</si>
  <si>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</si>
  <si>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</si>
  <si>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</si>
  <si>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</si>
  <si>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</si>
  <si>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</si>
  <si>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</si>
  <si>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</si>
  <si>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</si>
  <si>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</si>
  <si>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</si>
  <si>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</si>
  <si>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</si>
  <si>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</si>
  <si>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</si>
  <si>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</si>
  <si>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</si>
  <si>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</si>
  <si>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</si>
  <si>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</si>
  <si>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</si>
  <si>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</si>
  <si>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</si>
  <si>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</si>
  <si>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</si>
  <si>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</si>
  <si>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</si>
  <si>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</si>
  <si>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</si>
  <si>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</si>
  <si>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</si>
  <si>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</si>
  <si>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</si>
  <si>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</si>
  <si>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</si>
  <si>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</si>
  <si>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</si>
  <si>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</si>
  <si>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</si>
  <si>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</si>
  <si>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</si>
  <si>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</si>
  <si>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</si>
  <si>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</si>
  <si>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</si>
  <si>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</si>
  <si>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</si>
  <si>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</si>
  <si>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</si>
  <si>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</si>
  <si>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</si>
  <si>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</si>
  <si>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</si>
  <si>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</si>
  <si>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</si>
  <si>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</si>
  <si>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</si>
  <si>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</si>
  <si>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</si>
  <si>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</si>
  <si>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</si>
  <si>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</si>
  <si>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</si>
  <si>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</si>
  <si>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</si>
  <si>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</si>
  <si>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</si>
  <si>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</si>
  <si>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</si>
  <si>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</si>
  <si>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</si>
  <si>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</si>
  <si>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</si>
  <si>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</si>
  <si>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</si>
  <si>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</si>
  <si>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</si>
  <si>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</si>
  <si>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</si>
  <si>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</si>
  <si>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</si>
  <si>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</si>
  <si>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</si>
  <si>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</si>
  <si>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</si>
  <si>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</si>
  <si>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</si>
  <si>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</si>
  <si>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</si>
  <si>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</si>
  <si>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</si>
  <si>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</si>
  <si>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</si>
  <si>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</si>
  <si>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</si>
  <si>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</si>
  <si>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</si>
  <si>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</si>
  <si>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</si>
  <si>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</si>
  <si>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</si>
  <si>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</si>
  <si>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</si>
  <si>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</si>
  <si>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</si>
  <si>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</si>
  <si>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</si>
  <si>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</si>
  <si>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</si>
  <si>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</si>
  <si>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</si>
  <si>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</si>
  <si>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</si>
  <si>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</si>
  <si>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</si>
  <si>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</si>
  <si>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</si>
  <si>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</si>
  <si>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</si>
  <si>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</si>
  <si>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</si>
  <si>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</si>
  <si>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</si>
  <si>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</si>
  <si>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</si>
  <si>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</si>
  <si>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</si>
  <si>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</si>
  <si>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</si>
  <si>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</si>
  <si>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</si>
  <si>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</si>
  <si>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</si>
  <si>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</si>
  <si>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</si>
  <si>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</si>
  <si>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</si>
  <si>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</si>
  <si>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</si>
  <si>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</si>
  <si>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</si>
  <si>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</si>
  <si>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</si>
  <si>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</si>
  <si>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</si>
  <si>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</si>
  <si>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</si>
  <si>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</si>
  <si>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</si>
  <si>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</si>
  <si>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</si>
  <si>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</si>
  <si>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</si>
  <si>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</si>
  <si>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</si>
  <si>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</si>
  <si>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</si>
  <si>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</si>
  <si>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</si>
  <si>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</si>
  <si>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</si>
  <si>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</si>
  <si>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</si>
  <si>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</si>
  <si>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</si>
  <si>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</si>
  <si>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</si>
  <si>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</si>
  <si>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</si>
  <si>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</si>
  <si>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</si>
  <si>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</si>
  <si>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</si>
  <si>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</si>
  <si>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</si>
  <si>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</si>
  <si>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</si>
  <si>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</si>
  <si>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</si>
  <si>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</si>
  <si>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</si>
  <si>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</si>
  <si>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</si>
  <si>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</si>
  <si>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</si>
  <si>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</si>
  <si>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</si>
  <si>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</si>
  <si>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</si>
  <si>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</si>
  <si>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</si>
  <si>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</si>
  <si>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</si>
  <si>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</si>
  <si>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</si>
  <si>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</si>
  <si>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</si>
  <si>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</si>
  <si>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</si>
  <si>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</si>
  <si>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</si>
  <si>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</si>
  <si>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</si>
  <si>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</si>
  <si>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</si>
  <si>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</si>
  <si>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</si>
  <si>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</si>
  <si>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</si>
  <si>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</si>
  <si>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</si>
  <si>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</si>
  <si>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</si>
  <si>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</si>
  <si>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</si>
  <si>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</si>
  <si>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</si>
  <si>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</si>
  <si>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</si>
  <si>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</si>
  <si>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</si>
  <si>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</si>
  <si>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</si>
  <si>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</si>
  <si>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</si>
  <si>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</si>
  <si>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</si>
  <si>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</si>
  <si>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</si>
  <si>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</si>
  <si>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</si>
  <si>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</si>
  <si>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</si>
  <si>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</si>
  <si>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</si>
  <si>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</si>
  <si>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</si>
  <si>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</si>
  <si>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</si>
  <si>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</si>
  <si>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</si>
  <si>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</si>
  <si>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</si>
  <si>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</si>
  <si>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</si>
  <si>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</si>
  <si>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</si>
  <si>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</si>
  <si>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</si>
  <si>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</si>
  <si>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</si>
  <si>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</si>
  <si>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</si>
  <si>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</si>
  <si>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</si>
  <si>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</si>
  <si>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</si>
  <si>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</si>
  <si>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</si>
  <si>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</si>
  <si>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</si>
  <si>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</si>
  <si>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</si>
  <si>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</si>
  <si>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</si>
  <si>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</si>
  <si>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</si>
  <si>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</si>
  <si>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</si>
  <si>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</si>
  <si>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</si>
  <si>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</si>
  <si>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</si>
  <si>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</si>
  <si>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</si>
  <si>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</si>
  <si>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</si>
  <si>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</si>
  <si>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</si>
  <si>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</si>
  <si>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</si>
  <si>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</si>
  <si>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</si>
  <si>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</si>
  <si>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</si>
  <si>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</si>
  <si>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</si>
  <si>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</si>
  <si>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</si>
  <si>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</si>
  <si>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</si>
  <si>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</si>
  <si>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</si>
  <si>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</si>
  <si>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</si>
  <si>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</si>
  <si>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</si>
  <si>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</si>
  <si>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</si>
  <si>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</si>
  <si>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</si>
  <si>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</si>
  <si>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</si>
  <si>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</si>
  <si>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</si>
  <si>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</si>
  <si>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</si>
  <si>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</si>
  <si>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</si>
  <si>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</si>
  <si>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</si>
  <si>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</si>
  <si>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</si>
  <si>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</si>
  <si>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</si>
  <si>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</si>
  <si>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</si>
  <si>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</si>
  <si>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</si>
  <si>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</si>
  <si>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</si>
  <si>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</si>
  <si>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</si>
  <si>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</si>
  <si>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</si>
  <si>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</si>
  <si>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</si>
  <si>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</si>
  <si>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</si>
  <si>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</si>
  <si>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</si>
  <si>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</si>
  <si>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</si>
  <si>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</si>
  <si>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</si>
  <si>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</si>
  <si>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</si>
  <si>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</si>
  <si>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</si>
  <si>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</si>
  <si>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</si>
  <si>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</si>
  <si>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</si>
  <si>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</si>
  <si>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</si>
  <si>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</si>
  <si>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</si>
  <si>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</si>
  <si>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</si>
  <si>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</si>
  <si>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</si>
  <si>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</si>
  <si>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</si>
  <si>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</si>
  <si>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</si>
  <si>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</si>
  <si>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</si>
  <si>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</si>
  <si>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</si>
  <si>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</si>
  <si>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</si>
  <si>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</si>
  <si>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</si>
  <si>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</si>
  <si>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</si>
  <si>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</si>
  <si>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</si>
  <si>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</si>
  <si>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</si>
  <si>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</si>
  <si>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</si>
  <si>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</si>
  <si>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</si>
  <si>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</si>
  <si>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</si>
  <si>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</si>
  <si>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</si>
  <si>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</si>
  <si>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</si>
  <si>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</si>
  <si>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</si>
  <si>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</si>
  <si>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</si>
  <si>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</si>
  <si>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</si>
  <si>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</si>
  <si>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</si>
  <si>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</si>
  <si>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</si>
  <si>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</si>
  <si>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</si>
  <si>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</si>
  <si>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</si>
  <si>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</si>
  <si>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</si>
  <si>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</si>
  <si>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</si>
  <si>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</si>
  <si>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</si>
  <si>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</si>
  <si>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</si>
  <si>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</si>
  <si>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</si>
  <si>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</si>
  <si>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</si>
  <si>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</si>
  <si>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</si>
  <si>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</si>
  <si>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</si>
  <si>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</si>
  <si>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</si>
  <si>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</si>
  <si>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</si>
  <si>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</si>
  <si>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</si>
  <si>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</si>
  <si>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</si>
  <si>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</si>
  <si>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</si>
  <si>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</si>
  <si>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</si>
  <si>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</si>
  <si>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</si>
  <si>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</si>
  <si>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</si>
  <si>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</si>
  <si>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</si>
  <si>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</si>
  <si>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</si>
  <si>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</si>
  <si>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</si>
  <si>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</si>
  <si>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</si>
  <si>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</si>
  <si>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</si>
  <si>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</si>
  <si>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</si>
  <si>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</si>
  <si>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</si>
  <si>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</si>
  <si>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</si>
  <si>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</si>
  <si>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</si>
  <si>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</si>
  <si>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</si>
  <si>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</si>
  <si>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</si>
  <si>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</si>
  <si>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</si>
  <si>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</si>
  <si>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</si>
  <si>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</si>
  <si>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</si>
  <si>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</si>
  <si>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</si>
  <si>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</si>
  <si>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</si>
  <si>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</si>
  <si>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</si>
  <si>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</si>
  <si>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</si>
  <si>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</si>
  <si>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</si>
  <si>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</si>
  <si>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</si>
  <si>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</si>
  <si>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</si>
  <si>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</si>
  <si>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</si>
  <si>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</si>
  <si>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</si>
  <si>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</si>
  <si>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</si>
  <si>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</si>
  <si>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</si>
  <si>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</si>
  <si>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</si>
  <si>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</si>
  <si>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</si>
  <si>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</si>
  <si>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</si>
  <si>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</si>
  <si>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</si>
  <si>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</si>
  <si>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</si>
  <si>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</si>
  <si>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</si>
  <si>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</si>
  <si>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</si>
  <si>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</si>
  <si>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</si>
  <si>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</si>
  <si>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</si>
  <si>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</si>
  <si>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</si>
  <si>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</si>
  <si>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</si>
  <si>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</si>
  <si>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</si>
  <si>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</si>
  <si>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</si>
  <si>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</si>
  <si>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</si>
  <si>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</si>
  <si>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</si>
  <si>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</si>
  <si>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</si>
  <si>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</si>
  <si>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</si>
  <si>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</si>
  <si>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</si>
  <si>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</si>
  <si>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</si>
  <si>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</si>
  <si>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</si>
  <si>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</si>
  <si>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</si>
  <si>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</si>
  <si>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</si>
  <si>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</si>
  <si>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</si>
  <si>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</si>
  <si>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</si>
  <si>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</si>
  <si>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</si>
  <si>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</si>
  <si>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</si>
  <si>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</si>
  <si>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</si>
  <si>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</si>
  <si>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</si>
  <si>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</si>
  <si>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</si>
  <si>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</si>
  <si>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</si>
  <si>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</si>
  <si>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</si>
  <si>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</si>
  <si>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</si>
  <si>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</si>
  <si>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</si>
  <si>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</si>
  <si>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</si>
  <si>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</si>
  <si>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</si>
  <si>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</si>
  <si>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</si>
  <si>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</si>
  <si>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</si>
  <si>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</si>
  <si>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</si>
  <si>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</si>
  <si>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</si>
  <si>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</si>
  <si>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</si>
  <si>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</si>
  <si>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</si>
  <si>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</si>
  <si>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</si>
  <si>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</si>
  <si>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</si>
  <si>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</si>
  <si>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</si>
  <si>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</si>
  <si>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</si>
  <si>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</si>
  <si>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</si>
  <si>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</si>
  <si>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</si>
  <si>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</si>
  <si>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</si>
  <si>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</si>
  <si>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</si>
  <si>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</si>
  <si>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</si>
  <si>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</si>
  <si>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</si>
  <si>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</si>
  <si>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</si>
  <si>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</si>
  <si>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</si>
  <si>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</si>
  <si>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</si>
  <si>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</si>
  <si>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</si>
  <si>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</si>
  <si>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</si>
  <si>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</si>
  <si>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</si>
  <si>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</si>
  <si>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</si>
  <si>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</si>
  <si>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</si>
  <si>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</si>
  <si>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</si>
  <si>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</si>
  <si>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</si>
  <si>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</si>
  <si>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</si>
  <si>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</si>
  <si>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</si>
  <si>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</si>
  <si>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</si>
  <si>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</si>
  <si>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</si>
  <si>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</si>
  <si>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</si>
  <si>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</si>
  <si>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</si>
  <si>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</si>
  <si>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</si>
  <si>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</si>
  <si>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</si>
  <si>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</si>
  <si>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</si>
  <si>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</si>
  <si>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</si>
  <si>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</si>
  <si>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</si>
  <si>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</si>
  <si>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</si>
  <si>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</si>
  <si>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</si>
  <si>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</si>
  <si>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</si>
  <si>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</si>
  <si>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</si>
  <si>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</si>
  <si>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</si>
  <si>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</si>
  <si>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</si>
  <si>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</si>
  <si>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</si>
  <si>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</si>
  <si>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</si>
  <si>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</si>
  <si>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</si>
  <si>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</si>
  <si>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</si>
  <si>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</si>
  <si>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</si>
  <si>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</si>
  <si>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</si>
  <si>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</si>
  <si>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</si>
  <si>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</si>
  <si>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</si>
  <si>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</si>
  <si>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</si>
  <si>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</si>
  <si>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</si>
  <si>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</si>
  <si>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</si>
  <si>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</si>
  <si>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</si>
  <si>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</si>
  <si>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</si>
  <si>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</si>
  <si>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</si>
  <si>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</si>
  <si>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</si>
  <si>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</si>
  <si>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</si>
  <si>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</si>
  <si>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</si>
  <si>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</si>
  <si>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</si>
  <si>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</si>
  <si>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</si>
  <si>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</si>
  <si>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</si>
  <si>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</si>
  <si>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</si>
  <si>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</si>
  <si>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</si>
  <si>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</si>
  <si>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</si>
  <si>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</si>
  <si>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</si>
  <si>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</si>
  <si>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</si>
  <si>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</si>
  <si>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</si>
  <si>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</si>
  <si>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</si>
  <si>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</si>
  <si>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</si>
  <si>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</si>
  <si>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</si>
  <si>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</si>
  <si>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</si>
  <si>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</si>
  <si>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</si>
  <si>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</si>
  <si>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</si>
  <si>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</si>
  <si>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</si>
  <si>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</si>
  <si>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</si>
  <si>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</si>
  <si>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</si>
  <si>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</si>
  <si>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</si>
  <si>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</si>
  <si>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</si>
  <si>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</si>
  <si>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</si>
  <si>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</si>
  <si>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</si>
  <si>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</si>
  <si>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</si>
  <si>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</si>
  <si>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</si>
  <si>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</si>
  <si>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</si>
  <si>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</si>
  <si>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</si>
  <si>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</si>
  <si>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</si>
  <si>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</si>
  <si>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</si>
  <si>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</si>
  <si>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</si>
  <si>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</si>
  <si>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</si>
  <si>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</si>
  <si>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</si>
  <si>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</si>
  <si>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</si>
  <si>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</si>
  <si>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</si>
  <si>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</si>
  <si>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</si>
  <si>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</si>
  <si>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</si>
  <si>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</si>
  <si>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</si>
  <si>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</si>
  <si>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</si>
  <si>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</si>
  <si>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</si>
  <si>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</si>
  <si>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</si>
  <si>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</si>
  <si>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</si>
  <si>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</si>
  <si>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</si>
  <si>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</si>
  <si>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</si>
  <si>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</si>
  <si>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</si>
  <si>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</si>
  <si>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</si>
  <si>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</si>
  <si>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</si>
  <si>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</si>
  <si>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</si>
  <si>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</si>
  <si>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</si>
  <si>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</si>
  <si>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</si>
  <si>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</si>
  <si>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</si>
  <si>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</si>
  <si>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</si>
  <si>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</si>
  <si>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</si>
  <si>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</si>
  <si>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</si>
  <si>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</si>
  <si>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</si>
  <si>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</si>
  <si>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</si>
  <si>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</si>
  <si>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</si>
  <si>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</si>
  <si>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</si>
  <si>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</si>
  <si>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</si>
  <si>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</si>
  <si>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</si>
  <si>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</si>
  <si>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</si>
  <si>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</si>
  <si>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</si>
  <si>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</si>
  <si>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</si>
  <si>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</si>
  <si>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</si>
  <si>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</si>
  <si>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</si>
  <si>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</si>
  <si>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</si>
  <si>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</si>
  <si>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</si>
  <si>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</si>
  <si>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</si>
  <si>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</si>
  <si>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</si>
  <si>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</si>
  <si>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</si>
  <si>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</si>
  <si>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</si>
  <si>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</si>
  <si>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</si>
  <si>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</si>
  <si>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</si>
  <si>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</si>
  <si>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</si>
  <si>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</si>
  <si>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</si>
  <si>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</si>
  <si>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</si>
  <si>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</si>
  <si>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</si>
  <si>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</si>
  <si>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</si>
  <si>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</si>
  <si>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</si>
  <si>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</si>
  <si>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</si>
  <si>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</si>
  <si>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</si>
  <si>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</si>
  <si>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</si>
  <si>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</si>
  <si>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</si>
  <si>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</si>
  <si>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</si>
  <si>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</si>
  <si>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</si>
  <si>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</si>
  <si>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</si>
  <si>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</si>
  <si>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</si>
  <si>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</si>
  <si>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</si>
  <si>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</si>
  <si>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</si>
  <si>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</si>
  <si>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</si>
  <si>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</si>
  <si>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</si>
  <si>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</si>
  <si>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</si>
  <si>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</si>
  <si>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</si>
  <si>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</si>
  <si>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</si>
  <si>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</si>
  <si>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</si>
  <si>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</si>
  <si>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</si>
  <si>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</si>
  <si>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</si>
  <si>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</si>
  <si>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</si>
  <si>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</si>
  <si>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</si>
  <si>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</si>
  <si>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</si>
  <si>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</si>
  <si>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</si>
  <si>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</si>
  <si>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</si>
  <si>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</si>
  <si>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</si>
  <si>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</si>
  <si>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</si>
  <si>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</si>
  <si>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</si>
  <si>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</si>
  <si>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</si>
  <si>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</si>
  <si>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</si>
  <si>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</si>
  <si>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</si>
  <si>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</si>
  <si>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</si>
  <si>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</si>
  <si>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</si>
  <si>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</si>
  <si>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</si>
  <si>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</si>
  <si>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</si>
  <si>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</si>
  <si>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</si>
  <si>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</si>
  <si>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</si>
  <si>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</si>
  <si>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</si>
  <si>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</si>
  <si>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</si>
  <si>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</si>
  <si>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</si>
  <si>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</si>
  <si>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</si>
  <si>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</si>
  <si>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</si>
  <si>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</si>
  <si>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</si>
  <si>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</si>
  <si>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</si>
  <si>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</si>
  <si>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</si>
  <si>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</si>
  <si>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</si>
  <si>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</si>
  <si>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</si>
  <si>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</si>
  <si>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</si>
  <si>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</si>
  <si>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</si>
  <si>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</si>
  <si>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</si>
  <si>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</si>
  <si>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</si>
  <si>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</si>
  <si>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</si>
  <si>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</si>
  <si>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</si>
  <si>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</si>
  <si>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</si>
  <si>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</si>
  <si>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</si>
  <si>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</si>
  <si>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</si>
  <si>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</si>
  <si>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</si>
  <si>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</si>
  <si>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</si>
  <si>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</si>
  <si>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</si>
  <si>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</si>
  <si>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</si>
  <si>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</si>
  <si>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</si>
  <si>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</si>
  <si>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</si>
  <si>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</si>
  <si>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</si>
  <si>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</si>
  <si>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</si>
  <si>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</si>
  <si>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</si>
  <si>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</si>
  <si>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</si>
  <si>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</si>
  <si>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</si>
  <si>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</si>
  <si>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</si>
  <si>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</si>
  <si>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</si>
  <si>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</si>
  <si>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</si>
  <si>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</si>
  <si>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</si>
  <si>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</si>
  <si>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</si>
  <si>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</si>
  <si>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</si>
  <si>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</si>
  <si>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</si>
  <si>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</si>
  <si>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</si>
  <si>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</si>
  <si>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</si>
  <si>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</si>
  <si>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</si>
  <si>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</si>
  <si>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</si>
  <si>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</si>
  <si>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</si>
  <si>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</si>
  <si>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</si>
  <si>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</si>
  <si>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</si>
  <si>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</si>
  <si>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</si>
  <si>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</si>
  <si>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</si>
  <si>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</si>
  <si>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</si>
  <si>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</si>
  <si>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</si>
  <si>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</si>
  <si>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</si>
  <si>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</si>
  <si>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</si>
  <si>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</si>
  <si>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</si>
  <si>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</si>
  <si>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</si>
  <si>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</si>
  <si>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</si>
  <si>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</si>
  <si>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</si>
  <si>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</si>
  <si>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</si>
  <si>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</si>
  <si>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</si>
  <si>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</si>
  <si>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</si>
  <si>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</si>
  <si>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</si>
  <si>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</si>
  <si>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</si>
  <si>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</si>
  <si>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</si>
  <si>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</si>
  <si>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</si>
  <si>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</si>
  <si>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</si>
  <si>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</si>
  <si>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</si>
  <si>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</si>
  <si>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</si>
  <si>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</si>
  <si>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</si>
  <si>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</si>
  <si>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</si>
  <si>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</si>
  <si>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</si>
  <si>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</si>
  <si>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</si>
  <si>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</si>
  <si>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</si>
  <si>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</si>
  <si>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</si>
  <si>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</si>
  <si>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</si>
  <si>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</si>
  <si>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</si>
  <si>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</si>
  <si>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</si>
  <si>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</si>
  <si>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</si>
  <si>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</si>
  <si>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</si>
  <si>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</si>
  <si>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</si>
  <si>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</si>
  <si>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</si>
  <si>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</si>
  <si>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</si>
  <si>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</si>
  <si>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</si>
  <si>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</si>
  <si>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</si>
  <si>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</si>
  <si>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</si>
  <si>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</si>
  <si>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</si>
  <si>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</si>
  <si>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</si>
  <si>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</si>
  <si>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</si>
  <si>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</si>
  <si>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</si>
  <si>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</si>
  <si>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</si>
  <si>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</si>
  <si>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</si>
  <si>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</si>
  <si>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</si>
  <si>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</si>
  <si>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</si>
  <si>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</si>
  <si>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</si>
  <si>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</si>
  <si>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</si>
  <si>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</si>
  <si>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</si>
  <si>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</si>
  <si>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</si>
  <si>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</si>
  <si>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</si>
  <si>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</si>
  <si>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</si>
  <si>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</si>
  <si>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</si>
  <si>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</si>
  <si>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</si>
  <si>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</si>
  <si>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</si>
  <si>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</si>
  <si>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</si>
  <si>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</si>
  <si>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</si>
  <si>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</si>
  <si>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</si>
  <si>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</si>
  <si>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</si>
  <si>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</si>
  <si>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</si>
  <si>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</si>
  <si>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</si>
  <si>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</si>
  <si>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</si>
  <si>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</si>
  <si>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</si>
  <si>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</si>
  <si>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</si>
  <si>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</si>
  <si>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</si>
  <si>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</si>
  <si>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</si>
  <si>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</si>
  <si>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</si>
  <si>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</si>
  <si>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</si>
  <si>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</si>
  <si>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</si>
  <si>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</si>
  <si>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</si>
  <si>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</si>
  <si>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</si>
  <si>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</si>
  <si>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</si>
  <si>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</si>
  <si>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</si>
  <si>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</si>
  <si>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</si>
  <si>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</si>
  <si>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</si>
  <si>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</si>
  <si>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</si>
  <si>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</si>
  <si>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</si>
  <si>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</si>
  <si>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</si>
  <si>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</si>
  <si>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</si>
  <si>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</si>
  <si>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</si>
  <si>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</si>
  <si>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</si>
  <si>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</si>
  <si>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</si>
  <si>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</si>
  <si>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</si>
  <si>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</si>
  <si>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</si>
  <si>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</si>
  <si>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</si>
  <si>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</si>
  <si>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</si>
  <si>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</si>
  <si>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</si>
  <si>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</si>
  <si>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</si>
  <si>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</si>
  <si>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</si>
  <si>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</si>
  <si>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</si>
  <si>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</si>
  <si>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</si>
  <si>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</si>
  <si>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</si>
  <si>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</si>
  <si>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</si>
  <si>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</si>
  <si>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</si>
  <si>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</si>
  <si>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</si>
  <si>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</si>
  <si>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</si>
  <si>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</si>
  <si>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</si>
  <si>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</si>
  <si>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</si>
  <si>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</si>
  <si>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</si>
  <si>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</si>
  <si>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</si>
  <si>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</si>
  <si>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</si>
  <si>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</si>
  <si>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</si>
  <si>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</si>
  <si>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</si>
  <si>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</si>
  <si>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</si>
  <si>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</si>
  <si>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</si>
  <si>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</si>
  <si>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</si>
  <si>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</si>
  <si>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</si>
  <si>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</si>
  <si>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</si>
  <si>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</si>
  <si>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</si>
  <si>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</si>
  <si>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</si>
  <si>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</si>
  <si>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</si>
  <si>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</si>
  <si>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</si>
  <si>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</si>
  <si>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</si>
  <si>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</si>
  <si>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</si>
  <si>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</si>
  <si>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</si>
  <si>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</si>
  <si>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</si>
  <si>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</si>
  <si>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</si>
  <si>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</si>
  <si>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</si>
  <si>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</si>
  <si>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</si>
  <si>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</si>
  <si>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</si>
  <si>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</si>
  <si>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</si>
  <si>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</si>
  <si>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</si>
  <si>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</si>
  <si>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</si>
  <si>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</si>
  <si>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</si>
  <si>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</si>
  <si>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</si>
  <si>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</si>
  <si>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</si>
  <si>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</si>
  <si>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</si>
  <si>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</si>
  <si>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</si>
  <si>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</si>
  <si>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</si>
  <si>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</si>
  <si>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</si>
  <si>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</si>
  <si>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</si>
  <si>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</si>
  <si>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</si>
  <si>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</si>
  <si>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</si>
  <si>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</si>
  <si>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</si>
  <si>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</si>
  <si>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</si>
  <si>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</si>
  <si>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</si>
  <si>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</si>
  <si>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</si>
  <si>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</si>
  <si>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</si>
  <si>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</si>
  <si>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</si>
  <si>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</si>
  <si>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</si>
  <si>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</si>
  <si>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</si>
  <si>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</si>
  <si>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</si>
  <si>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</si>
  <si>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</si>
  <si>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</si>
  <si>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</si>
  <si>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</si>
  <si>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</si>
  <si>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</si>
  <si>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</si>
  <si>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</si>
  <si>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</si>
  <si>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</si>
  <si>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</si>
  <si>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</si>
  <si>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</si>
  <si>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</si>
  <si>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</si>
  <si>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</si>
  <si>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</si>
  <si>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</si>
  <si>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</si>
  <si>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</si>
  <si>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</si>
  <si>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</si>
  <si>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</si>
  <si>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</si>
  <si>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</si>
  <si>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</si>
  <si>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</si>
  <si>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</si>
  <si>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</si>
  <si>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</si>
  <si>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</si>
  <si>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</si>
  <si>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</si>
  <si>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</si>
  <si>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</si>
  <si>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</si>
  <si>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</si>
  <si>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</si>
  <si>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</si>
  <si>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</si>
  <si>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</si>
  <si>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</si>
  <si>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</si>
  <si>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</si>
  <si>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</si>
  <si>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</si>
  <si>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</si>
  <si>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</si>
  <si>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</si>
  <si>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</si>
  <si>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</si>
  <si>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</si>
  <si>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</si>
  <si>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</si>
  <si>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</si>
  <si>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</si>
  <si>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</si>
  <si>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</si>
  <si>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</si>
  <si>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</si>
  <si>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</si>
  <si>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</si>
  <si>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</si>
  <si>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</si>
  <si>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</si>
  <si>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</si>
  <si>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</si>
  <si>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</si>
  <si>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</si>
  <si>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</si>
  <si>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</si>
  <si>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</si>
  <si>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</si>
  <si>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</si>
  <si>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</si>
  <si>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</si>
  <si>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</si>
  <si>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</si>
  <si>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</si>
  <si>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</si>
  <si>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</si>
  <si>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</si>
  <si>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</si>
  <si>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</si>
  <si>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</si>
  <si>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</si>
  <si>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</si>
  <si>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</si>
  <si>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</si>
  <si>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</si>
  <si>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</si>
  <si>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</si>
  <si>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</si>
  <si>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</si>
  <si>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</si>
  <si>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</si>
  <si>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</si>
  <si>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</si>
  <si>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</si>
  <si>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</si>
  <si>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</si>
  <si>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</si>
  <si>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</si>
  <si>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</si>
  <si>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</si>
  <si>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</si>
  <si>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</si>
  <si>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</si>
  <si>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</si>
  <si>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</si>
  <si>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</si>
  <si>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</si>
  <si>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</si>
  <si>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</si>
  <si>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</si>
  <si>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</si>
  <si>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</si>
  <si>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</si>
  <si>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</si>
  <si>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</si>
  <si>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</si>
  <si>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</si>
  <si>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</si>
  <si>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</si>
  <si>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</si>
  <si>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</si>
  <si>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</si>
  <si>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</si>
  <si>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</si>
  <si>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</si>
  <si>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</si>
  <si>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</si>
  <si>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</si>
  <si>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</si>
  <si>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</si>
  <si>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</si>
  <si>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</si>
  <si>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</si>
  <si>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</si>
  <si>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</si>
  <si>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</si>
  <si>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</si>
  <si>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</si>
  <si>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</si>
  <si>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</si>
  <si>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</si>
  <si>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</si>
  <si>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</si>
  <si>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</si>
  <si>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</si>
  <si>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</si>
  <si>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</si>
  <si>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</si>
  <si>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</si>
  <si>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</si>
  <si>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</si>
  <si>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</si>
  <si>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</si>
  <si>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</si>
  <si>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</si>
  <si>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</si>
  <si>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</si>
  <si>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</si>
  <si>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</si>
  <si>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</si>
  <si>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</si>
  <si>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</si>
  <si>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</si>
  <si>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</si>
  <si>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</si>
  <si>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</si>
  <si>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</si>
  <si>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</si>
  <si>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</si>
  <si>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</si>
  <si>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</si>
  <si>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</si>
  <si>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</si>
  <si>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</si>
  <si>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</si>
  <si>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</si>
  <si>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</si>
  <si>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</si>
  <si>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</si>
  <si>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</si>
  <si>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</si>
  <si>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</si>
  <si>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</si>
  <si>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</si>
  <si>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</si>
  <si>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</si>
  <si>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</si>
  <si>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</si>
  <si>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</si>
  <si>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</si>
  <si>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</si>
  <si>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</si>
  <si>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</si>
  <si>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</si>
  <si>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</si>
  <si>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</si>
  <si>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</si>
  <si>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</si>
  <si>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</si>
  <si>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</si>
  <si>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</si>
  <si>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</si>
  <si>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</si>
  <si>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</si>
  <si>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</si>
  <si>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</si>
  <si>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</si>
  <si>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</si>
  <si>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</si>
  <si>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</si>
  <si>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</si>
  <si>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</si>
  <si>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</si>
  <si>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</si>
  <si>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</si>
  <si>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</si>
  <si>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</si>
  <si>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</si>
  <si>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</si>
  <si>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</si>
  <si>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</si>
  <si>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</si>
  <si>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</si>
  <si>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</si>
  <si>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</si>
  <si>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</si>
  <si>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</si>
  <si>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</si>
  <si>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</si>
  <si>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</si>
  <si>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</si>
  <si>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</si>
  <si>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</si>
  <si>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</si>
  <si>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</si>
  <si>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</si>
  <si>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</si>
  <si>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</si>
  <si>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</si>
  <si>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</si>
  <si>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</si>
  <si>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</si>
  <si>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</si>
  <si>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</si>
  <si>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</si>
  <si>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</si>
  <si>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</si>
  <si>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</si>
  <si>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</si>
  <si>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</si>
  <si>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</si>
  <si>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</si>
  <si>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</si>
  <si>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</si>
  <si>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</si>
  <si>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</si>
  <si>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</si>
  <si>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</si>
  <si>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</si>
  <si>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</si>
  <si>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</si>
  <si>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</si>
  <si>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</si>
  <si>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</si>
  <si>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</si>
  <si>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</si>
  <si>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</si>
  <si>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</si>
  <si>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</si>
  <si>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</si>
  <si>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</si>
  <si>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</si>
  <si>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</si>
  <si>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</si>
  <si>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</si>
  <si>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</si>
  <si>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</si>
  <si>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</si>
  <si>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</si>
  <si>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</si>
  <si>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</si>
  <si>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</si>
  <si>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</si>
  <si>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</si>
  <si>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</si>
  <si>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</si>
  <si>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</si>
  <si>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</si>
  <si>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</si>
  <si>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</si>
  <si>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</si>
  <si>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</si>
  <si>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</si>
  <si>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</si>
  <si>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</si>
  <si>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</si>
  <si>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</si>
  <si>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</si>
  <si>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</si>
  <si>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</si>
  <si>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</si>
  <si>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</si>
  <si>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</si>
  <si>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</si>
  <si>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</si>
  <si>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</si>
  <si>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</si>
  <si>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</si>
  <si>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</si>
  <si>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</si>
  <si>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</si>
  <si>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</si>
  <si>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</si>
  <si>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</si>
  <si>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</si>
  <si>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</si>
  <si>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</si>
  <si>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</si>
  <si>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</si>
  <si>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</si>
  <si>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</si>
  <si>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</si>
  <si>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</si>
  <si>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</si>
  <si>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</si>
  <si>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</si>
  <si>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</si>
  <si>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</si>
  <si>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</si>
  <si>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</si>
  <si>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</si>
  <si>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</si>
  <si>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</si>
  <si>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</si>
  <si>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</si>
  <si>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</si>
  <si>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</si>
  <si>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</si>
  <si>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</si>
  <si>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</si>
  <si>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</si>
  <si>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</si>
  <si>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</si>
  <si>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</si>
  <si>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</si>
  <si>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</si>
  <si>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</si>
  <si>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</si>
  <si>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</si>
  <si>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</si>
  <si>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</si>
  <si>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</si>
  <si>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</si>
  <si>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</si>
  <si>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</si>
  <si>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</si>
  <si>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</si>
  <si>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</si>
  <si>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</si>
  <si>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</si>
  <si>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</si>
  <si>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</si>
  <si>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</si>
  <si>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</si>
  <si>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</si>
  <si>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</si>
  <si>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</si>
  <si>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</si>
  <si>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</si>
  <si>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</si>
  <si>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</si>
  <si>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</si>
  <si>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</si>
  <si>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</si>
  <si>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</si>
  <si>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</si>
  <si>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</si>
  <si>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</si>
  <si>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</si>
  <si>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</si>
  <si>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</si>
  <si>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</si>
  <si>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</si>
  <si>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</si>
  <si>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</si>
  <si>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</si>
  <si>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</si>
  <si>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</si>
  <si>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</si>
  <si>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</si>
  <si>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</si>
  <si>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</si>
  <si>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</si>
  <si>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</si>
  <si>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</si>
  <si>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</si>
  <si>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</si>
  <si>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</si>
  <si>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</si>
  <si>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</si>
  <si>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</si>
  <si>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</si>
  <si>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</si>
  <si>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</si>
  <si>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</si>
  <si>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</si>
  <si>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</si>
  <si>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</si>
  <si>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</si>
  <si>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</si>
  <si>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</si>
  <si>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</si>
  <si>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</si>
  <si>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</si>
  <si>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</si>
  <si>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</si>
  <si>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</si>
  <si>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</si>
  <si>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</si>
  <si>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</si>
  <si>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</si>
  <si>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</si>
  <si>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</si>
  <si>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</si>
  <si>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</si>
  <si>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</si>
  <si>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</si>
  <si>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</si>
  <si>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</si>
  <si>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</si>
  <si>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</si>
  <si>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</si>
  <si>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</si>
  <si>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</si>
  <si>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</si>
  <si>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</si>
  <si>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</si>
  <si>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</si>
  <si>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</si>
  <si>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</si>
  <si>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</si>
  <si>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</si>
  <si>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</si>
  <si>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</si>
  <si>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</si>
  <si>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</si>
  <si>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</si>
  <si>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</si>
  <si>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</si>
  <si>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</si>
  <si>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</si>
  <si>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</si>
  <si>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</si>
  <si>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</si>
  <si>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</si>
  <si>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</si>
  <si>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</si>
  <si>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</si>
  <si>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</si>
  <si>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</si>
  <si>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</si>
  <si>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</si>
  <si>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</si>
  <si>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</si>
  <si>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</si>
  <si>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</si>
  <si>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</si>
  <si>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</si>
  <si>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</si>
  <si>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</si>
  <si>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</si>
  <si>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</si>
  <si>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</si>
  <si>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</si>
  <si>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</si>
  <si>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</si>
  <si>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</si>
  <si>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</si>
  <si>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</si>
  <si>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</si>
  <si>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</si>
  <si>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</si>
  <si>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</si>
  <si>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</si>
  <si>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</si>
  <si>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</si>
  <si>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</si>
  <si>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</si>
  <si>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</si>
  <si>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</si>
  <si>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</si>
  <si>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</si>
  <si>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</si>
  <si>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</si>
  <si>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</si>
  <si>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</si>
  <si>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</si>
  <si>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</si>
  <si>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</si>
  <si>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</si>
  <si>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</si>
  <si>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</si>
  <si>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</si>
  <si>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</si>
  <si>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</si>
  <si>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</si>
  <si>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</si>
  <si>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</si>
  <si>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</si>
  <si>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</si>
  <si>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</si>
  <si>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</si>
  <si>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</si>
  <si>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</si>
  <si>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</si>
  <si>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</si>
  <si>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</si>
  <si>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</si>
  <si>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</si>
  <si>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</si>
  <si>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</si>
  <si>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</si>
  <si>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</si>
  <si>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</si>
  <si>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</si>
  <si>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</si>
  <si>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</si>
  <si>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</si>
  <si>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</si>
  <si>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</si>
  <si>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</si>
  <si>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</si>
  <si>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</si>
  <si>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</si>
  <si>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</si>
  <si>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</si>
  <si>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</si>
  <si>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</si>
  <si>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</si>
  <si>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</si>
  <si>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</si>
  <si>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</si>
  <si>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</si>
  <si>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</si>
  <si>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</si>
  <si>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</si>
  <si>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</si>
  <si>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</si>
  <si>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</si>
  <si>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</si>
  <si>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</si>
  <si>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</si>
  <si>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</si>
  <si>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</si>
  <si>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</si>
  <si>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</si>
  <si>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</si>
  <si>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</si>
  <si>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</si>
  <si>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</si>
  <si>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</si>
  <si>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</si>
  <si>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</si>
  <si>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</si>
  <si>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</si>
  <si>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</si>
  <si>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</si>
  <si>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</si>
  <si>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</si>
  <si>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</si>
  <si>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</si>
  <si>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</si>
  <si>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</si>
  <si>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</si>
  <si>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</si>
  <si>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</si>
  <si>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</si>
  <si>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</si>
  <si>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</si>
  <si>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</si>
  <si>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</si>
  <si>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</si>
  <si>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</si>
  <si>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</si>
  <si>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</si>
  <si>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</si>
  <si>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</si>
  <si>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</si>
  <si>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</si>
  <si>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</si>
  <si>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</si>
  <si>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</si>
  <si>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</si>
  <si>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</si>
  <si>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</si>
  <si>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</si>
  <si>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</si>
  <si>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</si>
  <si>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</si>
  <si>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</si>
  <si>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</si>
  <si>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</si>
  <si>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</si>
  <si>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</si>
  <si>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</si>
  <si>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</si>
  <si>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</si>
  <si>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</si>
  <si>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</si>
  <si>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</si>
  <si>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</si>
  <si>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</si>
  <si>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</si>
  <si>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</si>
  <si>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</si>
  <si>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</si>
  <si>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</si>
  <si>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</si>
  <si>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</si>
  <si>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</si>
  <si>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</si>
  <si>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</si>
  <si>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</si>
  <si>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</si>
  <si>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</si>
  <si>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</si>
  <si>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</si>
  <si>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</si>
  <si>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</si>
  <si>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</si>
  <si>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</si>
  <si>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</si>
  <si>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</si>
  <si>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</si>
  <si>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</si>
  <si>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</si>
  <si>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</si>
  <si>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</si>
  <si>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</si>
  <si>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</si>
  <si>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</si>
  <si>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</si>
  <si>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</si>
  <si>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</si>
  <si>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</si>
  <si>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</si>
  <si>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</si>
  <si>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</si>
  <si>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</si>
  <si>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</si>
  <si>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</si>
  <si>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</si>
  <si>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</si>
  <si>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</si>
  <si>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</si>
  <si>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</si>
  <si>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</si>
  <si>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</si>
  <si>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</si>
  <si>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</si>
  <si>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</si>
  <si>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</si>
  <si>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</si>
  <si>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</si>
  <si>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</si>
  <si>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</si>
  <si>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</si>
  <si>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</si>
  <si>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</si>
  <si>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</si>
  <si>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</si>
  <si>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</si>
  <si>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</si>
  <si>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</si>
  <si>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</si>
  <si>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</si>
  <si>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</si>
  <si>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</si>
  <si>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</si>
  <si>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</si>
  <si>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</si>
  <si>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</si>
  <si>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</si>
  <si>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</si>
  <si>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</si>
  <si>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</si>
  <si>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</si>
  <si>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</si>
  <si>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</si>
  <si>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</si>
  <si>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</si>
  <si>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</si>
  <si>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</si>
  <si>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</si>
  <si>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</si>
  <si>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</si>
  <si>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</si>
  <si>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</si>
  <si>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</si>
  <si>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</si>
  <si>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</si>
  <si>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</si>
  <si>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</si>
  <si>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</si>
  <si>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</si>
  <si>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</si>
  <si>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</si>
  <si>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</si>
  <si>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</si>
  <si>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</si>
  <si>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</si>
  <si>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</si>
  <si>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</si>
  <si>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</si>
  <si>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</si>
  <si>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</si>
  <si>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</si>
  <si>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</si>
  <si>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</si>
  <si>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</si>
  <si>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</si>
  <si>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</si>
  <si>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</si>
  <si>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</si>
  <si>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</si>
  <si>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</si>
  <si>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</si>
  <si>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</si>
  <si>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</si>
  <si>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</si>
  <si>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</si>
  <si>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</si>
  <si>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</si>
  <si>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</si>
  <si>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</si>
  <si>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</si>
  <si>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</si>
  <si>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</si>
  <si>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</si>
  <si>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</si>
  <si>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</si>
  <si>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</si>
  <si>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</si>
  <si>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</si>
  <si>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</si>
  <si>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</si>
  <si>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</si>
  <si>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</si>
  <si>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</si>
  <si>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</si>
  <si>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</si>
  <si>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</si>
  <si>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</si>
  <si>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</si>
  <si>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</si>
  <si>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</si>
  <si>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</si>
  <si>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</si>
  <si>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</si>
  <si>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</si>
  <si>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</si>
  <si>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</si>
  <si>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</si>
  <si>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</si>
  <si>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</si>
  <si>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</si>
  <si>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</si>
  <si>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</si>
  <si>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</si>
  <si>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</si>
  <si>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</si>
  <si>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</si>
  <si>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</si>
  <si>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</si>
  <si>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</si>
  <si>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</si>
  <si>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</si>
  <si>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</si>
  <si>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</si>
  <si>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</si>
  <si>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</si>
  <si>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</si>
  <si>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</si>
  <si>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</si>
  <si>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</si>
  <si>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</si>
  <si>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</si>
  <si>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</si>
  <si>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</si>
  <si>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</si>
  <si>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</si>
  <si>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</si>
  <si>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</si>
  <si>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</si>
  <si>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</si>
  <si>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</si>
  <si>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</si>
  <si>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</si>
  <si>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</si>
  <si>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</si>
  <si>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</si>
  <si>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</si>
  <si>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</si>
  <si>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</si>
  <si>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</si>
  <si>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</si>
  <si>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</si>
  <si>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</si>
  <si>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</si>
  <si>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</si>
  <si>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</si>
  <si>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</si>
  <si>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</si>
  <si>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</si>
  <si>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</si>
  <si>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</si>
  <si>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</si>
  <si>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</si>
  <si>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</si>
  <si>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</si>
  <si>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</si>
  <si>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</si>
  <si>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</si>
  <si>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</si>
  <si>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</si>
  <si>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</si>
  <si>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</si>
  <si>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</si>
  <si>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</si>
  <si>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</si>
  <si>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</si>
  <si>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</si>
  <si>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</si>
  <si>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</si>
  <si>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</si>
  <si>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</si>
  <si>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</si>
  <si>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</si>
  <si>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</si>
  <si>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</si>
  <si>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</si>
  <si>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</si>
  <si>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</si>
  <si>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</si>
  <si>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</si>
  <si>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</si>
  <si>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</si>
  <si>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</si>
  <si>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</si>
  <si>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</si>
  <si>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</si>
  <si>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</si>
  <si>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</si>
  <si>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</si>
  <si>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</si>
  <si>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</si>
  <si>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</si>
  <si>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</si>
  <si>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</si>
  <si>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</si>
  <si>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</si>
  <si>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</si>
  <si>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</si>
  <si>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</si>
  <si>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</si>
  <si>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</si>
  <si>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</si>
  <si>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</si>
  <si>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</si>
  <si>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</si>
  <si>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</si>
  <si>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</si>
  <si>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</si>
  <si>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</si>
  <si>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</si>
  <si>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</si>
  <si>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</si>
  <si>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</si>
  <si>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</si>
  <si>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</si>
  <si>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</si>
  <si>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</si>
  <si>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</si>
  <si>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</si>
  <si>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</si>
  <si>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</si>
  <si>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</si>
  <si>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</si>
  <si>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</si>
  <si>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</si>
  <si>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</si>
  <si>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</si>
  <si>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</si>
  <si>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</si>
  <si>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</si>
  <si>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</si>
  <si>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</si>
  <si>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</si>
  <si>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</si>
  <si>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</si>
  <si>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</si>
  <si>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</si>
  <si>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</si>
  <si>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</si>
  <si>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</si>
  <si>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</si>
  <si>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</si>
  <si>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</si>
  <si>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</si>
  <si>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</si>
  <si>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</si>
  <si>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</si>
  <si>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</si>
  <si>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</si>
  <si>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</si>
  <si>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</si>
  <si>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</si>
  <si>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</si>
  <si>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</si>
  <si>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</si>
  <si>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</si>
  <si>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</si>
  <si>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</si>
  <si>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</si>
  <si>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</si>
  <si>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</si>
  <si>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</si>
  <si>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</si>
  <si>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</si>
  <si>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</si>
  <si>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</si>
  <si>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</si>
  <si>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</si>
  <si>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</si>
  <si>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</si>
  <si>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</si>
  <si>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</si>
  <si>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</si>
  <si>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</si>
  <si>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</si>
  <si>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</si>
  <si>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</si>
  <si>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</si>
  <si>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</si>
  <si>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</si>
  <si>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</si>
  <si>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</si>
  <si>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</si>
  <si>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</si>
  <si>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</si>
  <si>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</si>
  <si>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</si>
  <si>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</si>
  <si>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</si>
  <si>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</si>
  <si>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</si>
  <si>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</si>
  <si>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</si>
  <si>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</si>
  <si>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</si>
  <si>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</si>
  <si>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</si>
  <si>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</si>
  <si>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</si>
  <si>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</si>
  <si>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</si>
  <si>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</si>
  <si>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</si>
  <si>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</si>
  <si>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</si>
  <si>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</si>
  <si>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</si>
  <si>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</si>
  <si>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</si>
  <si>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</si>
  <si>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</si>
  <si>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</si>
  <si>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</si>
  <si>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</si>
  <si>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</si>
  <si>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</si>
  <si>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</si>
  <si>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</si>
  <si>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</si>
  <si>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</si>
  <si>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</si>
  <si>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</si>
  <si>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</si>
  <si>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</si>
  <si>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</si>
  <si>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</si>
  <si>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</si>
  <si>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</si>
  <si>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</si>
  <si>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</si>
  <si>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</si>
  <si>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</si>
  <si>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</si>
  <si>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</si>
  <si>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</si>
  <si>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</si>
  <si>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</si>
  <si>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</si>
  <si>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</si>
  <si>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</si>
  <si>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</si>
  <si>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</si>
  <si>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</si>
  <si>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</si>
  <si>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</si>
  <si>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</si>
  <si>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</si>
  <si>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</si>
  <si>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</si>
  <si>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</si>
  <si>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</si>
  <si>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</si>
  <si>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</si>
  <si>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</si>
  <si>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</si>
  <si>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</si>
  <si>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</si>
  <si>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</si>
  <si>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</si>
  <si>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</si>
  <si>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</si>
  <si>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</si>
  <si>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</si>
  <si>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</si>
  <si>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</si>
  <si>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</si>
  <si>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</si>
  <si>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</si>
  <si>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</si>
  <si>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</si>
  <si>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</si>
  <si>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</si>
  <si>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</si>
  <si>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</si>
  <si>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</si>
  <si>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</si>
  <si>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</si>
  <si>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</si>
  <si>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</si>
  <si>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</si>
  <si>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</si>
  <si>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</si>
  <si>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</si>
  <si>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</si>
  <si>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</si>
  <si>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</si>
  <si>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</si>
  <si>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</si>
  <si>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</si>
  <si>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</si>
  <si>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</si>
  <si>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</si>
  <si>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</si>
  <si>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</si>
  <si>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</si>
  <si>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</si>
  <si>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</si>
  <si>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</si>
  <si>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</si>
  <si>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</si>
  <si>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</si>
  <si>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</si>
  <si>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</si>
  <si>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</si>
  <si>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</si>
  <si>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</si>
  <si>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</si>
  <si>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</si>
  <si>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</si>
  <si>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</si>
  <si>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</si>
  <si>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</si>
  <si>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</si>
  <si>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</si>
  <si>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</si>
  <si>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</si>
  <si>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</si>
  <si>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</si>
  <si>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</si>
  <si>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</si>
  <si>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</si>
  <si>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</si>
  <si>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</si>
  <si>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</si>
  <si>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</si>
  <si>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</si>
  <si>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</si>
  <si>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</si>
  <si>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</si>
  <si>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</si>
  <si>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</si>
  <si>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</si>
  <si>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</si>
  <si>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</si>
  <si>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</si>
  <si>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</si>
  <si>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</si>
  <si>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</si>
  <si>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</si>
  <si>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</si>
  <si>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</si>
  <si>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</si>
  <si>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</si>
  <si>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</si>
  <si>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</si>
  <si>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</si>
  <si>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</si>
  <si>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</si>
  <si>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</si>
  <si>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</si>
  <si>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</si>
  <si>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</si>
  <si>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</si>
  <si>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</si>
  <si>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</si>
  <si>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</si>
  <si>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</si>
  <si>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</si>
  <si>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</si>
  <si>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</si>
  <si>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</si>
  <si>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</si>
  <si>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</si>
  <si>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</si>
  <si>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</si>
  <si>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</si>
  <si>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</si>
  <si>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</si>
  <si>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</si>
  <si>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</si>
  <si>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</si>
  <si>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</si>
  <si>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</si>
  <si>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</si>
  <si>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</si>
  <si>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</si>
  <si>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</si>
  <si>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</si>
  <si>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</si>
  <si>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</si>
  <si>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</si>
  <si>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</si>
  <si>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</si>
  <si>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</si>
  <si>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</si>
  <si>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</si>
  <si>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</si>
  <si>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</si>
  <si>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</si>
  <si>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</si>
  <si>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</si>
  <si>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</si>
  <si>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</si>
  <si>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</si>
  <si>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</si>
  <si>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</si>
  <si>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</si>
  <si>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</si>
  <si>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</si>
  <si>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</si>
  <si>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</si>
  <si>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</si>
  <si>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</si>
  <si>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</si>
  <si>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</si>
  <si>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</si>
  <si>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</si>
  <si>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</si>
  <si>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</si>
  <si>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</si>
  <si>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</si>
  <si>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</si>
  <si>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</si>
  <si>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</si>
  <si>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</si>
  <si>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</si>
  <si>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</si>
  <si>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</si>
  <si>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</si>
  <si>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</si>
  <si>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</si>
  <si>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</si>
  <si>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</si>
  <si>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</si>
  <si>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</si>
  <si>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</si>
  <si>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</si>
  <si>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</si>
  <si>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</si>
  <si>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</si>
  <si>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</si>
  <si>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</si>
  <si>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</si>
  <si>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</si>
  <si>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</si>
  <si>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</si>
  <si>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</si>
  <si>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</si>
  <si>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</si>
  <si>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</si>
  <si>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</si>
  <si>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</si>
  <si>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</si>
  <si>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</si>
  <si>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</si>
  <si>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</si>
  <si>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</si>
  <si>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</si>
  <si>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</si>
  <si>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</si>
  <si>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</si>
  <si>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</si>
  <si>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</si>
  <si>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</si>
  <si>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</si>
  <si>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</si>
  <si>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</si>
  <si>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</si>
  <si>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</si>
  <si>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</si>
  <si>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</si>
  <si>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</si>
  <si>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</si>
  <si>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</si>
  <si>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</si>
  <si>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</si>
  <si>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</si>
  <si>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</si>
  <si>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</si>
  <si>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</si>
  <si>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</si>
  <si>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</si>
  <si>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</si>
  <si>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</si>
  <si>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</si>
  <si>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</si>
  <si>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</si>
  <si>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</si>
  <si>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</si>
  <si>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</si>
  <si>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</si>
  <si>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</si>
  <si>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</si>
  <si>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</si>
  <si>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</si>
  <si>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</si>
  <si>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</si>
  <si>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</si>
  <si>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</si>
  <si>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</si>
  <si>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</si>
  <si>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</si>
  <si>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</si>
  <si>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</si>
  <si>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</si>
  <si>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</si>
  <si>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</si>
  <si>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</si>
  <si>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</si>
  <si>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</si>
  <si>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</si>
  <si>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</si>
  <si>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</si>
  <si>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</si>
  <si>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</si>
  <si>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</si>
  <si>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</si>
  <si>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</si>
  <si>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</si>
  <si>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</si>
  <si>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</si>
  <si>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</si>
  <si>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</si>
  <si>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</si>
  <si>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</si>
  <si>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</si>
  <si>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</si>
  <si>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</si>
  <si>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</si>
  <si>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</si>
  <si>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</si>
  <si>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</si>
  <si>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</si>
  <si>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</si>
  <si>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</si>
  <si>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</si>
  <si>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</si>
  <si>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</si>
  <si>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</si>
  <si>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</si>
  <si>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</si>
  <si>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</si>
  <si>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</si>
  <si>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</si>
  <si>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</si>
  <si>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</si>
  <si>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</si>
  <si>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</si>
  <si>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</si>
  <si>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</si>
  <si>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</si>
  <si>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</si>
  <si>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</si>
  <si>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</si>
  <si>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</si>
  <si>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</si>
  <si>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</si>
  <si>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</si>
  <si>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</si>
  <si>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</si>
  <si>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</si>
  <si>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</si>
  <si>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</si>
  <si>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</si>
  <si>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</si>
  <si>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</si>
  <si>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</si>
  <si>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</si>
  <si>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</si>
  <si>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</si>
  <si>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</si>
  <si>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</si>
  <si>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</si>
  <si>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</si>
  <si>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</si>
  <si>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</si>
  <si>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</si>
  <si>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</si>
  <si>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</si>
  <si>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</si>
  <si>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</si>
  <si>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</si>
  <si>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</si>
  <si>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</si>
  <si>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</si>
  <si>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</si>
  <si>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</si>
  <si>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</si>
  <si>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</si>
  <si>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</si>
  <si>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</si>
  <si>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</si>
  <si>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</si>
  <si>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</si>
  <si>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</si>
  <si>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</si>
  <si>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</si>
  <si>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</si>
  <si>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</si>
  <si>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</si>
  <si>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</si>
  <si>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</si>
  <si>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</si>
  <si>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</si>
  <si>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</si>
  <si>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</si>
  <si>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</si>
  <si>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</si>
  <si>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</si>
  <si>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</si>
  <si>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</si>
  <si>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</si>
  <si>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</si>
  <si>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</si>
  <si>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</si>
  <si>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</si>
  <si>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</si>
  <si>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</si>
  <si>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</si>
  <si>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</si>
  <si>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</si>
  <si>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</si>
  <si>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</si>
  <si>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</si>
  <si>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</si>
  <si>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</si>
  <si>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</si>
  <si>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</si>
  <si>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</si>
  <si>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</si>
  <si>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</si>
  <si>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</si>
  <si>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</si>
  <si>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</si>
  <si>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</si>
  <si>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</si>
  <si>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</si>
  <si>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</si>
  <si>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</si>
  <si>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</si>
  <si>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</si>
  <si>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</si>
  <si>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</si>
  <si>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</si>
  <si>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</si>
  <si>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</si>
  <si>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</si>
  <si>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</si>
  <si>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</si>
  <si>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</si>
  <si>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</si>
  <si>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</si>
  <si>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</si>
  <si>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</si>
  <si>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</si>
  <si>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</si>
  <si>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</si>
  <si>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</si>
  <si>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</si>
  <si>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</si>
  <si>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</si>
  <si>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</si>
  <si>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</si>
  <si>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</si>
  <si>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</si>
  <si>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</si>
  <si>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</si>
  <si>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</si>
  <si>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</si>
  <si>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</si>
  <si>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</si>
  <si>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</si>
  <si>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</si>
  <si>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</si>
  <si>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</si>
  <si>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</si>
  <si>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</si>
  <si>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</si>
  <si>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</si>
  <si>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</si>
  <si>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</si>
  <si>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</si>
  <si>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</si>
  <si>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</si>
  <si>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</si>
  <si>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</si>
  <si>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</si>
  <si>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</si>
  <si>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</si>
  <si>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</si>
  <si>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</si>
  <si>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</si>
  <si>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</si>
  <si>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</si>
  <si>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</si>
  <si>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</si>
  <si>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</si>
  <si>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</si>
  <si>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</si>
  <si>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</si>
  <si>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</si>
  <si>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</si>
  <si>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</si>
  <si>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</si>
  <si>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</si>
  <si>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</si>
  <si>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</si>
  <si>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</si>
  <si>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</si>
  <si>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</si>
  <si>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</si>
  <si>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</si>
  <si>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</si>
  <si>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</si>
  <si>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</si>
  <si>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</si>
  <si>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</si>
  <si>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</si>
  <si>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</si>
  <si>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</si>
  <si>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</si>
  <si>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</si>
  <si>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</si>
  <si>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</si>
  <si>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</si>
  <si>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</si>
  <si>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</si>
  <si>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</si>
  <si>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</si>
  <si>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</si>
  <si>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</si>
  <si>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</si>
  <si>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</si>
  <si>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</si>
  <si>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</si>
  <si>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</si>
  <si>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</si>
  <si>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</si>
  <si>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</si>
  <si>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</si>
  <si>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</si>
  <si>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</si>
  <si>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</si>
  <si>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</si>
  <si>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</si>
  <si>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</si>
  <si>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</si>
  <si>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</si>
  <si>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</si>
  <si>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</si>
  <si>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</si>
  <si>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</si>
  <si>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</si>
  <si>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</si>
  <si>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</si>
  <si>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</si>
  <si>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</si>
  <si>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</si>
  <si>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</si>
  <si>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</si>
  <si>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</si>
  <si>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</si>
  <si>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</si>
  <si>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</si>
  <si>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</si>
  <si>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</si>
  <si>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</si>
  <si>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</si>
  <si>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</si>
  <si>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</si>
  <si>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</si>
  <si>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</si>
  <si>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</si>
  <si>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</si>
  <si>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</si>
  <si>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</si>
  <si>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</si>
  <si>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</si>
  <si>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</si>
  <si>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</si>
  <si>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</si>
  <si>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</si>
  <si>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</si>
  <si>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</si>
  <si>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</si>
  <si>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</si>
  <si>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</si>
  <si>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</si>
  <si>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</si>
  <si>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</si>
  <si>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</si>
  <si>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</si>
  <si>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</si>
  <si>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</si>
  <si>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</si>
  <si>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</si>
  <si>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</si>
  <si>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</si>
  <si>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</si>
  <si>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</si>
  <si>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</si>
  <si>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</si>
  <si>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</si>
  <si>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</si>
  <si>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</si>
  <si>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</si>
  <si>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</si>
  <si>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</si>
  <si>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</si>
  <si>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</si>
  <si>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</si>
  <si>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</si>
  <si>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</si>
  <si>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</si>
  <si>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</si>
  <si>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</si>
  <si>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</si>
  <si>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</si>
  <si>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</si>
  <si>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</si>
  <si>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</si>
  <si>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</si>
  <si>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</si>
  <si>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</si>
  <si>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</si>
  <si>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</si>
  <si>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</si>
  <si>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</si>
  <si>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</si>
  <si>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</si>
  <si>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</si>
  <si>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</si>
  <si>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</si>
  <si>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</si>
  <si>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</si>
  <si>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</si>
  <si>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</si>
  <si>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</si>
  <si>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</si>
  <si>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</si>
  <si>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</si>
  <si>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</si>
  <si>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</si>
  <si>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</si>
  <si>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</si>
  <si>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</si>
  <si>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</si>
  <si>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</si>
  <si>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</si>
  <si>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</si>
  <si>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</si>
  <si>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</si>
  <si>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</si>
  <si>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</si>
  <si>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</si>
  <si>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</si>
  <si>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</si>
  <si>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</si>
  <si>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</si>
  <si>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</si>
  <si>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</si>
  <si>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</si>
  <si>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</si>
  <si>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</si>
  <si>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</si>
  <si>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</si>
  <si>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</si>
  <si>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</si>
  <si>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</si>
  <si>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</si>
  <si>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</si>
  <si>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</si>
  <si>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</si>
  <si>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</si>
  <si>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</si>
  <si>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</si>
  <si>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</si>
  <si>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</si>
  <si>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</si>
  <si>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</si>
  <si>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</si>
  <si>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</si>
  <si>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</si>
  <si>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</si>
  <si>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</si>
  <si>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</si>
  <si>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</si>
  <si>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</si>
  <si>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</si>
  <si>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</si>
  <si>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</si>
  <si>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</si>
  <si>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</si>
  <si>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</si>
  <si>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</si>
  <si>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</si>
  <si>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</si>
  <si>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</si>
  <si>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</si>
  <si>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</si>
  <si>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</si>
  <si>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</si>
  <si>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</si>
  <si>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</si>
  <si>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</si>
  <si>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</si>
  <si>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</si>
  <si>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</si>
  <si>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</si>
  <si>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</si>
  <si>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</si>
  <si>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</si>
  <si>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</si>
  <si>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</si>
  <si>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</si>
  <si>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</si>
  <si>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</si>
  <si>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</si>
  <si>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</si>
  <si>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</si>
  <si>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</si>
  <si>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</si>
  <si>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</si>
  <si>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</si>
  <si>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</si>
  <si>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</si>
  <si>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</si>
  <si>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</si>
  <si>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</si>
  <si>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</si>
  <si>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</si>
  <si>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</si>
  <si>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</si>
  <si>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</si>
  <si>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</si>
  <si>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</si>
  <si>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</si>
  <si>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</si>
  <si>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</si>
  <si>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</si>
  <si>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</si>
  <si>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</si>
  <si>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</si>
  <si>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</si>
  <si>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</si>
  <si>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</si>
  <si>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</si>
  <si>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</si>
  <si>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</si>
  <si>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</si>
  <si>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</si>
  <si>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</si>
  <si>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</si>
  <si>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</si>
  <si>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</si>
  <si>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</si>
  <si>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</si>
  <si>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</si>
  <si>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</si>
  <si>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</si>
  <si>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</si>
  <si>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</si>
  <si>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</si>
  <si>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</si>
  <si>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</si>
  <si>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</si>
  <si>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</si>
  <si>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</si>
  <si>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</si>
  <si>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</si>
  <si>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</si>
  <si>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</si>
  <si>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</si>
  <si>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</si>
  <si>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</si>
  <si>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</si>
  <si>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</si>
  <si>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</si>
  <si>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</si>
  <si>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</si>
  <si>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</si>
  <si>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</si>
  <si>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</si>
  <si>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</si>
  <si>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</si>
  <si>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</si>
  <si>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</si>
  <si>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</si>
  <si>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</si>
  <si>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</si>
  <si>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</si>
  <si>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</si>
  <si>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</si>
  <si>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</si>
  <si>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</si>
  <si>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</si>
  <si>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</si>
  <si>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</si>
  <si>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</si>
  <si>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</si>
  <si>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</si>
  <si>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</si>
  <si>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</si>
  <si>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</si>
  <si>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</si>
  <si>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</si>
  <si>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</si>
  <si>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</si>
  <si>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</si>
  <si>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</si>
  <si>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</si>
  <si>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</si>
  <si>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</si>
  <si>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</si>
  <si>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</si>
  <si>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</si>
  <si>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</si>
  <si>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</si>
  <si>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</si>
  <si>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</si>
  <si>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</si>
  <si>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</si>
  <si>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</si>
  <si>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</si>
  <si>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</si>
  <si>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</si>
  <si>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</si>
  <si>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</si>
  <si>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</si>
  <si>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</si>
  <si>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</si>
  <si>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</si>
  <si>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</si>
  <si>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</si>
  <si>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</si>
  <si>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</si>
  <si>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</si>
  <si>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</si>
  <si>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</si>
  <si>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</si>
  <si>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</si>
  <si>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</si>
  <si>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</si>
  <si>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</si>
  <si>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</si>
  <si>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</si>
  <si>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</si>
  <si>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</si>
  <si>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</si>
  <si>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</si>
  <si>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</si>
  <si>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</si>
  <si>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</si>
  <si>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</si>
  <si>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</si>
  <si>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</si>
  <si>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</si>
  <si>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</si>
  <si>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</si>
  <si>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</si>
  <si>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</si>
  <si>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</si>
  <si>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</si>
  <si>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</si>
  <si>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</si>
  <si>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</si>
  <si>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</si>
  <si>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</si>
  <si>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</si>
  <si>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</si>
  <si>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</si>
  <si>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</si>
  <si>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</si>
  <si>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</si>
  <si>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</si>
  <si>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</si>
  <si>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</si>
  <si>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</si>
  <si>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</si>
  <si>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</si>
  <si>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</si>
  <si>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</si>
  <si>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</si>
  <si>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</si>
  <si>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</si>
  <si>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</si>
  <si>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</si>
  <si>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</si>
  <si>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</si>
  <si>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</si>
  <si>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</si>
  <si>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</si>
  <si>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</si>
  <si>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</si>
  <si>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</si>
  <si>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</si>
  <si>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</si>
  <si>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</si>
  <si>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</si>
  <si>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</si>
  <si>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</si>
  <si>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</si>
  <si>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</si>
  <si>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</si>
  <si>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</si>
  <si>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</si>
  <si>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</si>
  <si>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</si>
  <si>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</si>
  <si>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</si>
  <si>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</si>
  <si>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</si>
  <si>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</si>
  <si>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</si>
  <si>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</si>
  <si>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</si>
  <si>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</si>
  <si>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</si>
  <si>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</si>
  <si>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</si>
  <si>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</si>
  <si>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</si>
  <si>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</si>
  <si>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</si>
  <si>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</si>
  <si>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</si>
  <si>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</si>
  <si>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</si>
  <si>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</si>
  <si>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</si>
  <si>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</si>
  <si>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</si>
  <si>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</si>
  <si>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</si>
  <si>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</si>
  <si>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</si>
  <si>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</si>
  <si>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</si>
  <si>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</si>
  <si>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</si>
  <si>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</si>
  <si>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</si>
  <si>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</si>
  <si>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</si>
  <si>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</si>
  <si>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</si>
  <si>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</si>
  <si>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</si>
  <si>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</si>
  <si>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</si>
  <si>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</si>
  <si>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</si>
  <si>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</si>
  <si>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</si>
  <si>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</si>
  <si>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</si>
  <si>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</si>
  <si>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</si>
  <si>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</si>
  <si>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</si>
  <si>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</si>
  <si>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</si>
  <si>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</si>
  <si>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</si>
  <si>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</si>
  <si>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</si>
  <si>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</si>
  <si>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</si>
  <si>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</si>
  <si>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</si>
  <si>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</si>
  <si>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</si>
  <si>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</si>
  <si>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</si>
  <si>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</si>
  <si>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</si>
  <si>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</si>
  <si>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</si>
  <si>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</si>
  <si>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</si>
  <si>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</si>
  <si>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</si>
  <si>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</si>
  <si>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</si>
  <si>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</si>
  <si>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</si>
  <si>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</si>
  <si>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</si>
  <si>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</si>
  <si>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</si>
  <si>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</si>
  <si>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</si>
  <si>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</si>
  <si>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</si>
  <si>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</si>
  <si>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</si>
  <si>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</si>
  <si>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</si>
  <si>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</si>
  <si>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</si>
  <si>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</si>
  <si>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</si>
  <si>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</si>
  <si>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</si>
  <si>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</si>
  <si>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</si>
  <si>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</si>
  <si>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</si>
  <si>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</si>
  <si>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</si>
  <si>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</si>
  <si>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</si>
  <si>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</si>
  <si>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</si>
  <si>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</si>
  <si>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</si>
  <si>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</si>
  <si>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</si>
  <si>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</si>
  <si>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</si>
  <si>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</si>
  <si>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</si>
  <si>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</si>
  <si>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</si>
  <si>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</si>
  <si>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</si>
  <si>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</si>
  <si>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</si>
  <si>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</si>
  <si>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</si>
  <si>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</si>
  <si>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</si>
  <si>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</si>
  <si>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</si>
  <si>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</si>
  <si>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</si>
  <si>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</si>
  <si>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</si>
  <si>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</si>
  <si>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</si>
  <si>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</si>
  <si>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</si>
  <si>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</si>
  <si>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</si>
  <si>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</si>
  <si>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</si>
  <si>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</si>
  <si>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</si>
  <si>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</si>
  <si>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</si>
  <si>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</si>
  <si>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</si>
  <si>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</si>
  <si>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</si>
  <si>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</si>
  <si>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</si>
  <si>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</si>
  <si>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</si>
  <si>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</si>
  <si>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</si>
  <si>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</si>
  <si>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</si>
  <si>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</si>
  <si>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</si>
  <si>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</si>
  <si>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</si>
  <si>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</si>
  <si>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</si>
  <si>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</si>
  <si>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</si>
  <si>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</si>
  <si>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</si>
  <si>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</si>
  <si>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</si>
  <si>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</si>
  <si>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</si>
  <si>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</si>
  <si>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</si>
  <si>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</si>
  <si>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</si>
  <si>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</si>
  <si>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</si>
  <si>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</si>
  <si>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</si>
  <si>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</si>
  <si>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</si>
  <si>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</si>
  <si>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</si>
  <si>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</si>
  <si>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</si>
  <si>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</si>
  <si>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</si>
  <si>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</si>
  <si>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</si>
  <si>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</si>
  <si>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</si>
  <si>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</si>
  <si>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</si>
  <si>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</si>
  <si>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</si>
  <si>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</si>
  <si>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</si>
  <si>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</si>
  <si>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</si>
  <si>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</si>
  <si>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</si>
  <si>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</si>
  <si>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</si>
  <si>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</si>
  <si>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</si>
  <si>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</si>
  <si>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</si>
  <si>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</si>
  <si>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</si>
  <si>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</si>
  <si>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</si>
  <si>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</si>
  <si>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</si>
  <si>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</si>
  <si>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</si>
  <si>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</si>
  <si>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</si>
  <si>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</si>
  <si>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</si>
  <si>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</si>
  <si>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</si>
  <si>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</si>
  <si>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</si>
  <si>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</si>
  <si>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</si>
  <si>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</si>
  <si>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</si>
  <si>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</si>
  <si>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</si>
  <si>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</si>
  <si>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</si>
  <si>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</si>
  <si>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</si>
  <si>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</si>
  <si>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</si>
  <si>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</si>
  <si>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</si>
  <si>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</si>
  <si>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</si>
  <si>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</si>
  <si>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</si>
  <si>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</si>
  <si>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</si>
  <si>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</si>
  <si>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</si>
  <si>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</si>
  <si>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</si>
  <si>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</si>
  <si>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</si>
  <si>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</si>
  <si>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</si>
  <si>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</si>
  <si>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</si>
  <si>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</si>
  <si>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</si>
  <si>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</si>
  <si>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</si>
  <si>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</si>
  <si>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</si>
  <si>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</si>
  <si>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</si>
  <si>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</si>
  <si>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</si>
  <si>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</si>
  <si>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</si>
  <si>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</si>
  <si>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</si>
  <si>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</si>
  <si>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</si>
  <si>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</si>
  <si>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</si>
  <si>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</si>
  <si>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</si>
  <si>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</si>
  <si>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</si>
  <si>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</si>
  <si>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</si>
  <si>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</si>
  <si>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</si>
  <si>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</si>
  <si>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</si>
  <si>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</si>
  <si>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</si>
  <si>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</si>
  <si>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</si>
  <si>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</si>
  <si>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</si>
  <si>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</si>
  <si>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</si>
  <si>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</si>
  <si>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</si>
  <si>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</si>
  <si>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</si>
  <si>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</si>
  <si>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</si>
  <si>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</si>
  <si>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</si>
  <si>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</si>
  <si>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</si>
  <si>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</si>
  <si>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</si>
  <si>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</si>
  <si>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</si>
  <si>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</si>
  <si>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</si>
  <si>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</si>
  <si>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</si>
  <si>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</si>
  <si>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</si>
  <si>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</si>
  <si>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</si>
  <si>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</si>
  <si>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</si>
  <si>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</si>
  <si>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</si>
  <si>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</si>
  <si>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</si>
  <si>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</si>
  <si>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</si>
  <si>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</si>
  <si>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</si>
  <si>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</si>
  <si>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</si>
  <si>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</si>
  <si>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</si>
  <si>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</si>
  <si>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</si>
  <si>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</si>
  <si>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</si>
  <si>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</si>
  <si>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</si>
  <si>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</si>
  <si>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</si>
  <si>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</si>
  <si>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</si>
  <si>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</si>
  <si>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</si>
  <si>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</si>
  <si>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</si>
  <si>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</si>
  <si>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</si>
  <si>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</si>
  <si>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</si>
  <si>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</si>
  <si>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</si>
  <si>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</si>
  <si>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</si>
  <si>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</si>
  <si>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</si>
  <si>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</si>
  <si>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</si>
  <si>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</si>
  <si>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</si>
  <si>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</si>
  <si>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</si>
  <si>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</si>
  <si>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</si>
  <si>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</si>
  <si>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</si>
  <si>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</si>
  <si>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</si>
  <si>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</si>
  <si>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</si>
  <si>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</si>
  <si>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</si>
  <si>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</si>
  <si>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</si>
  <si>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</si>
  <si>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</si>
  <si>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</si>
  <si>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</si>
  <si>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</si>
  <si>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</si>
  <si>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</si>
  <si>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</si>
  <si>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</si>
  <si>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</si>
  <si>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</si>
  <si>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</si>
  <si>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</si>
  <si>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</si>
  <si>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</si>
  <si>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</si>
  <si>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</si>
  <si>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</si>
  <si>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</si>
  <si>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</si>
  <si>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</si>
  <si>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</si>
  <si>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</si>
  <si>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</si>
  <si>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</si>
  <si>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</si>
  <si>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</si>
  <si>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</si>
  <si>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</si>
  <si>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</si>
  <si>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</si>
  <si>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</si>
  <si>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</si>
  <si>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</si>
  <si>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</si>
  <si>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</si>
  <si>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</si>
  <si>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</si>
  <si>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</si>
  <si>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</si>
  <si>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</si>
  <si>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</si>
  <si>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</si>
  <si>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</si>
  <si>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</si>
  <si>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</si>
  <si>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</si>
  <si>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</si>
  <si>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</si>
  <si>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</si>
  <si>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</si>
  <si>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</si>
  <si>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</si>
  <si>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</si>
  <si>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</si>
  <si>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</si>
  <si>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</si>
  <si>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</si>
  <si>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</si>
  <si>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</si>
  <si>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</si>
  <si>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</si>
  <si>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</si>
  <si>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</si>
  <si>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</si>
  <si>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</si>
  <si>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</si>
  <si>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</si>
  <si>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</si>
  <si>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</si>
  <si>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</si>
  <si>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</si>
  <si>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</si>
  <si>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</si>
  <si>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</si>
  <si>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</si>
  <si>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</si>
  <si>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</si>
  <si>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</si>
  <si>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</si>
  <si>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</si>
  <si>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</si>
  <si>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</si>
  <si>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</si>
  <si>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</si>
  <si>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</si>
  <si>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</si>
  <si>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</si>
  <si>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</si>
  <si>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</si>
  <si>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</si>
  <si>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</si>
  <si>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</si>
  <si>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</si>
  <si>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</si>
  <si>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</si>
  <si>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</si>
  <si>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</si>
  <si>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</si>
  <si>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</si>
  <si>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</si>
  <si>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</si>
  <si>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</si>
  <si>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</si>
  <si>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</si>
  <si>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</si>
  <si>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</si>
  <si>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</si>
  <si>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</si>
  <si>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</si>
  <si>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</si>
  <si>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</si>
  <si>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</si>
  <si>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</si>
  <si>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</si>
  <si>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</si>
  <si>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</si>
  <si>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</si>
  <si>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</si>
  <si>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</si>
  <si>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</si>
  <si>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</si>
  <si>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</si>
  <si>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</si>
  <si>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</si>
  <si>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</si>
  <si>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</si>
  <si>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</si>
  <si>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</si>
  <si>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</si>
  <si>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</si>
  <si>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</si>
  <si>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</si>
  <si>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</si>
  <si>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</si>
  <si>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</si>
  <si>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</si>
  <si>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</si>
  <si>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</si>
  <si>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</si>
  <si>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</si>
  <si>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</si>
  <si>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</si>
  <si>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</si>
  <si>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</si>
  <si>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</si>
  <si>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</si>
  <si>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</si>
  <si>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</si>
  <si>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</si>
  <si>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</si>
  <si>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</si>
  <si>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</si>
  <si>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</si>
  <si>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</si>
  <si>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</si>
  <si>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</si>
  <si>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</si>
  <si>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</si>
  <si>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</si>
  <si>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</si>
  <si>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</si>
  <si>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</si>
  <si>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</si>
  <si>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</si>
  <si>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</si>
  <si>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</si>
  <si>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</si>
  <si>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</si>
  <si>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</si>
  <si>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</si>
  <si>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</si>
  <si>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</si>
  <si>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</si>
  <si>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</si>
  <si>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</si>
  <si>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</si>
  <si>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</si>
  <si>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</si>
  <si>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</si>
  <si>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</si>
  <si>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</si>
  <si>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</si>
  <si>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</si>
  <si>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</si>
  <si>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</si>
  <si>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</si>
  <si>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</si>
  <si>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</si>
  <si>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</si>
  <si>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</si>
  <si>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</si>
  <si>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</si>
  <si>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</si>
  <si>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</si>
  <si>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</si>
  <si>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</si>
  <si>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</si>
  <si>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</si>
  <si>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</si>
  <si>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</si>
  <si>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</si>
  <si>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</si>
  <si>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</si>
  <si>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</si>
  <si>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</si>
  <si>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</si>
  <si>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</si>
  <si>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</si>
  <si>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</si>
  <si>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</si>
  <si>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</si>
  <si>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</si>
  <si>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</si>
  <si>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</si>
  <si>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</si>
  <si>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</si>
  <si>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</si>
  <si>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</si>
  <si>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</si>
  <si>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</si>
  <si>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</si>
  <si>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</si>
  <si>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</si>
  <si>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</si>
  <si>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</si>
  <si>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</si>
  <si>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</si>
  <si>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</si>
  <si>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</si>
  <si>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</si>
  <si>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</si>
  <si>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</si>
  <si>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</si>
  <si>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</si>
  <si>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</si>
  <si>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</si>
  <si>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</si>
  <si>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</si>
  <si>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</si>
  <si>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</si>
  <si>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</si>
  <si>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</si>
  <si>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</si>
  <si>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</si>
  <si>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</si>
  <si>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</si>
  <si>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</si>
  <si>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</si>
  <si>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</si>
  <si>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</si>
  <si>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</si>
  <si>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</si>
  <si>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</si>
  <si>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</si>
  <si>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</si>
  <si>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</si>
  <si>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</si>
  <si>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</si>
  <si>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</si>
  <si>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</si>
  <si>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</si>
  <si>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</si>
  <si>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</si>
  <si>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</si>
  <si>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</si>
  <si>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</si>
  <si>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</si>
  <si>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</si>
  <si>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</si>
  <si>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</si>
  <si>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</si>
  <si>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</si>
  <si>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</si>
  <si>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</si>
  <si>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</si>
  <si>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</si>
  <si>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</si>
  <si>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</si>
  <si>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</si>
  <si>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</si>
  <si>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</si>
  <si>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</si>
  <si>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</si>
  <si>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</si>
  <si>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</si>
  <si>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</si>
  <si>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</si>
  <si>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</si>
  <si>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</si>
  <si>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</si>
  <si>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</si>
  <si>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</si>
  <si>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</si>
  <si>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</si>
  <si>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</si>
  <si>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</si>
  <si>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</si>
  <si>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</si>
  <si>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</si>
  <si>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</si>
  <si>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</si>
  <si>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</si>
  <si>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</si>
  <si>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</si>
  <si>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</si>
  <si>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</si>
  <si>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</si>
  <si>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</si>
  <si>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</si>
  <si>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</si>
  <si>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</si>
  <si>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</si>
  <si>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</si>
  <si>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</si>
  <si>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</si>
  <si>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</si>
  <si>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</si>
  <si>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</si>
  <si>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</si>
  <si>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</si>
  <si>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</si>
  <si>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</si>
  <si>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</si>
  <si>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</si>
  <si>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</si>
  <si>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</si>
  <si>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</si>
  <si>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</si>
  <si>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</si>
  <si>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</si>
  <si>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</si>
  <si>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</si>
  <si>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</si>
  <si>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</si>
  <si>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</si>
  <si>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</si>
  <si>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</si>
  <si>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</si>
  <si>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</si>
  <si>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</si>
  <si>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</si>
  <si>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</si>
  <si>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</si>
  <si>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</si>
  <si>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</si>
  <si>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</si>
  <si>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</si>
  <si>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</si>
  <si>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</si>
  <si>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</si>
  <si>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</si>
  <si>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</si>
  <si>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</si>
  <si>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</si>
  <si>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</si>
  <si>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</si>
  <si>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</si>
  <si>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</si>
  <si>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</si>
  <si>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</si>
  <si>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</si>
  <si>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</si>
  <si>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</si>
  <si>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</si>
  <si>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</si>
  <si>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</si>
  <si>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</si>
  <si>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</si>
  <si>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</si>
  <si>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</si>
  <si>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</si>
  <si>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</si>
  <si>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</si>
  <si>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</si>
  <si>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</si>
  <si>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</si>
  <si>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</si>
  <si>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</si>
  <si>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</si>
  <si>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</si>
  <si>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</si>
  <si>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</si>
  <si>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</si>
  <si>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</si>
  <si>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</si>
  <si>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</si>
  <si>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</si>
  <si>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</si>
  <si>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</si>
  <si>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</si>
  <si>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</si>
  <si>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</si>
  <si>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</si>
  <si>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</si>
  <si>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</si>
  <si>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</si>
  <si>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</si>
  <si>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</si>
  <si>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</si>
  <si>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</si>
  <si>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</si>
  <si>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</si>
  <si>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</si>
  <si>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</si>
  <si>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</si>
  <si>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</si>
  <si>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</si>
  <si>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</si>
  <si>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</si>
  <si>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</si>
  <si>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</si>
  <si>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</si>
  <si>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</si>
  <si>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</si>
  <si>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</si>
  <si>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</si>
  <si>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</si>
  <si>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</si>
  <si>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</si>
  <si>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</si>
  <si>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</si>
  <si>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</si>
  <si>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</si>
  <si>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</si>
  <si>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</si>
  <si>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</si>
  <si>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</si>
  <si>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</si>
  <si>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</si>
  <si>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</si>
  <si>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</si>
  <si>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</si>
  <si>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</si>
  <si>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</si>
  <si>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</si>
  <si>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</si>
  <si>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</si>
  <si>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</si>
  <si>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</si>
  <si>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</si>
  <si>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</si>
  <si>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</si>
  <si>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</si>
  <si>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</si>
  <si>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</si>
  <si>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</si>
  <si>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</si>
  <si>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</si>
  <si>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</si>
  <si>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</si>
  <si>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</si>
  <si>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</si>
  <si>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</si>
  <si>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</si>
  <si>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</si>
  <si>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</si>
  <si>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</si>
  <si>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</si>
  <si>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</si>
  <si>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</si>
  <si>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</si>
  <si>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</si>
  <si>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</si>
  <si>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</si>
  <si>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</si>
  <si>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</si>
  <si>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</si>
  <si>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</si>
  <si>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</si>
  <si>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</si>
  <si>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</si>
  <si>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</si>
  <si>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</si>
  <si>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</si>
  <si>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</si>
  <si>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</si>
  <si>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</si>
  <si>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</si>
  <si>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</si>
  <si>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</si>
  <si>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</si>
  <si>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</si>
  <si>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</si>
  <si>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</si>
  <si>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</si>
  <si>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</si>
  <si>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</si>
  <si>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</si>
  <si>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</si>
  <si>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</si>
  <si>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</si>
  <si>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</si>
  <si>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</si>
  <si>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</si>
  <si>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</si>
  <si>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</si>
  <si>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</si>
  <si>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</si>
  <si>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</si>
  <si>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</si>
  <si>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</si>
  <si>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</si>
  <si>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</si>
  <si>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</si>
  <si>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</si>
  <si>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</si>
  <si>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</si>
  <si>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</si>
  <si>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</si>
  <si>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</si>
  <si>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</si>
  <si>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</si>
  <si>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</si>
  <si>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</si>
  <si>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</si>
  <si>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</si>
  <si>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</si>
  <si>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</si>
  <si>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</si>
  <si>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</si>
  <si>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</si>
  <si>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</si>
  <si>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</si>
  <si>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</si>
  <si>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</si>
  <si>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</si>
  <si>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</si>
  <si>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</si>
  <si>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</si>
  <si>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</si>
  <si>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</si>
  <si>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</si>
  <si>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</si>
  <si>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</si>
  <si>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</si>
  <si>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</si>
  <si>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</si>
  <si>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</si>
  <si>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</si>
  <si>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</si>
  <si>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</si>
  <si>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</si>
  <si>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</si>
  <si>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</si>
  <si>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</si>
  <si>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</si>
  <si>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</si>
  <si>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</si>
  <si>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</si>
  <si>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</si>
  <si>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</si>
  <si>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</si>
  <si>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</si>
  <si>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</si>
  <si>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</si>
  <si>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</si>
  <si>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</si>
  <si>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</si>
  <si>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</si>
  <si>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</si>
  <si>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</si>
  <si>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</si>
  <si>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</si>
  <si>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</si>
  <si>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</si>
  <si>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</si>
  <si>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</si>
  <si>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</si>
  <si>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</si>
  <si>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</si>
  <si>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</si>
  <si>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</si>
  <si>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</si>
  <si>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</si>
  <si>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</si>
  <si>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</si>
  <si>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</si>
  <si>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</si>
  <si>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</si>
  <si>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</si>
  <si>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</si>
  <si>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</si>
  <si>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</si>
  <si>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</si>
  <si>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</si>
  <si>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</si>
  <si>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</si>
  <si>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</si>
  <si>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</si>
  <si>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</si>
  <si>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</si>
  <si>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</si>
  <si>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</si>
  <si>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</si>
  <si>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</si>
  <si>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</si>
  <si>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</si>
  <si>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</si>
  <si>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</si>
  <si>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</si>
  <si>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</si>
  <si>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</si>
  <si>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</si>
  <si>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</si>
  <si>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</si>
  <si>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</si>
  <si>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</si>
  <si>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</si>
  <si>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</si>
  <si>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</si>
  <si>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</si>
  <si>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</si>
  <si>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</si>
  <si>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</si>
  <si>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</si>
  <si>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</si>
  <si>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</si>
  <si>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</si>
  <si>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</si>
  <si>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</si>
  <si>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</si>
  <si>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</si>
  <si>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</si>
  <si>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</si>
  <si>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</si>
  <si>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</si>
  <si>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</si>
  <si>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</si>
  <si>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</si>
  <si>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</si>
  <si>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</si>
  <si>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</si>
  <si>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</si>
  <si>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</si>
  <si>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</si>
  <si>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</si>
  <si>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</si>
  <si>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</si>
  <si>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</si>
  <si>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</si>
  <si>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</si>
  <si>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</si>
  <si>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</si>
  <si>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</si>
  <si>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</si>
  <si>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</si>
  <si>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</si>
  <si>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</si>
  <si>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</si>
  <si>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</si>
  <si>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</si>
  <si>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</si>
  <si>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</si>
  <si>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</si>
  <si>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</si>
  <si>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</si>
  <si>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</si>
  <si>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</si>
  <si>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</si>
  <si>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</si>
  <si>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</si>
  <si>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</si>
  <si>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</si>
  <si>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</si>
  <si>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</si>
  <si>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</si>
  <si>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</si>
  <si>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</si>
  <si>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</si>
  <si>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</si>
  <si>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</si>
  <si>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</si>
  <si>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</si>
  <si>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</si>
  <si>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</si>
  <si>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</si>
  <si>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</si>
  <si>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</si>
  <si>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</si>
  <si>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</si>
  <si>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</si>
  <si>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</si>
  <si>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</si>
  <si>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</si>
  <si>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</si>
  <si>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</si>
  <si>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</si>
  <si>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</si>
  <si>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</si>
  <si>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</si>
  <si>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</si>
  <si>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</si>
  <si>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</si>
  <si>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</si>
  <si>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</si>
  <si>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</si>
  <si>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</si>
  <si>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</si>
  <si>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</si>
  <si>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</si>
  <si>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</si>
  <si>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</si>
  <si>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</si>
  <si>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</si>
  <si>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</si>
  <si>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</si>
  <si>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</si>
  <si>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</si>
  <si>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</si>
  <si>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</si>
  <si>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</si>
  <si>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</si>
  <si>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</si>
  <si>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</si>
  <si>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</si>
  <si>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</si>
  <si>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</si>
  <si>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</si>
  <si>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</si>
  <si>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</si>
  <si>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</si>
  <si>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</si>
  <si>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</si>
  <si>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</si>
  <si>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</si>
  <si>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</si>
  <si>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</si>
  <si>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</si>
  <si>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</si>
  <si>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</si>
  <si>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</si>
  <si>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</si>
  <si>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</si>
  <si>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</si>
  <si>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</si>
  <si>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</si>
  <si>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</si>
  <si>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</si>
  <si>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</si>
  <si>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</si>
  <si>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</si>
  <si>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</si>
  <si>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</si>
  <si>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</si>
  <si>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</si>
  <si>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</si>
  <si>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</si>
  <si>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</si>
  <si>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</si>
  <si>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</si>
  <si>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</si>
  <si>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</si>
  <si>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</si>
  <si>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</si>
  <si>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</si>
  <si>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</si>
  <si>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</si>
  <si>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</si>
  <si>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</si>
  <si>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</si>
  <si>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</si>
  <si>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</si>
  <si>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</si>
  <si>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</si>
  <si>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</si>
  <si>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</si>
  <si>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</si>
  <si>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</si>
  <si>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</si>
  <si>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</si>
  <si>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</si>
  <si>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</si>
  <si>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</si>
  <si>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</si>
  <si>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</si>
  <si>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</si>
  <si>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</si>
  <si>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</si>
  <si>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</si>
  <si>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</si>
  <si>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</si>
  <si>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</si>
  <si>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</si>
  <si>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</si>
  <si>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</si>
  <si>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</si>
  <si>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</si>
  <si>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</si>
  <si>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</si>
  <si>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</si>
  <si>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</si>
  <si>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</si>
  <si>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</si>
  <si>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</si>
  <si>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</si>
  <si>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</si>
  <si>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</si>
  <si>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</si>
  <si>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</si>
  <si>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</si>
  <si>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</si>
  <si>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</si>
  <si>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</si>
  <si>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</si>
  <si>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</si>
  <si>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</si>
  <si>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</si>
  <si>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</si>
  <si>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</si>
  <si>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</si>
  <si>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</si>
  <si>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</si>
  <si>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</si>
  <si>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</si>
  <si>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</si>
  <si>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</si>
  <si>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</si>
  <si>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</si>
  <si>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</si>
  <si>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</si>
  <si>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</si>
  <si>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</si>
  <si>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</si>
  <si>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</si>
  <si>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</si>
  <si>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</si>
  <si>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</si>
  <si>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</si>
  <si>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</si>
  <si>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</si>
  <si>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</si>
  <si>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</si>
  <si>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</si>
  <si>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</si>
  <si>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</si>
  <si>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</si>
  <si>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</si>
  <si>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</si>
  <si>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</si>
  <si>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</si>
  <si>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</si>
  <si>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</si>
  <si>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</si>
  <si>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</si>
  <si>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</si>
  <si>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</si>
  <si>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</si>
  <si>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</si>
  <si>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</si>
  <si>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</si>
  <si>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</si>
  <si>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</si>
  <si>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</si>
  <si>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</si>
  <si>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</si>
  <si>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</si>
  <si>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</si>
  <si>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</si>
  <si>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</si>
  <si>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</si>
  <si>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</si>
  <si>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</si>
  <si>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</si>
  <si>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</si>
  <si>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</si>
  <si>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</si>
  <si>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</si>
  <si>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</si>
  <si>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</si>
  <si>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</si>
  <si>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</si>
  <si>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</si>
  <si>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</si>
  <si>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</si>
  <si>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</si>
  <si>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</si>
  <si>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</si>
  <si>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</si>
  <si>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</si>
  <si>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</si>
  <si>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</si>
  <si>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</si>
  <si>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</si>
  <si>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</si>
  <si>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</si>
  <si>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</si>
  <si>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</si>
  <si>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</si>
  <si>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</si>
  <si>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</si>
  <si>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</si>
  <si>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</si>
  <si>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</si>
  <si>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</si>
  <si>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</si>
  <si>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</si>
  <si>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</si>
  <si>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</si>
  <si>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</si>
  <si>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</si>
  <si>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</si>
  <si>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</si>
  <si>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</si>
  <si>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Month Created</t>
  </si>
  <si>
    <t>Year Created</t>
  </si>
  <si>
    <t>Month Ended</t>
  </si>
  <si>
    <t>Year Ended</t>
  </si>
  <si>
    <t>Blurb</t>
  </si>
  <si>
    <t>Title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</si>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</sst>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Helvetica Neue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Categories!PivotTable1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Categories'!$B$3:$B$4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Based on Categories'!$B$5:$B$14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8F-154B-85EE-CA42348383C6}"/>
            </c:ext>
          </c:extLst>
        </c:ser>
        <c:ser>
          <c:idx val="1"/>
          <c:order val="1"/>
          <c:tx>
            <c:strRef>
              <c:f>'Outcomes Based on Categories'!$C$3:$C$4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Based on Categories'!$C$5:$C$14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8F-154B-85EE-CA42348383C6}"/>
            </c:ext>
          </c:extLst>
        </c:ser>
        <c:ser>
          <c:idx val="2"/>
          <c:order val="2"/>
          <c:tx>
            <c:strRef>
              <c:f>'Outcomes Based on Categories'!$D$3:$D$4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Based on Categories'!$D$5:$D$14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38F-154B-85EE-CA42348383C6}"/>
            </c:ext>
          </c:extLst>
        </c:ser>
        <c:ser>
          <c:idx val="3"/>
          <c:order val="3"/>
          <c:tx>
            <c:strRef>
              <c:f>'Outcomes Based on Categories'!$E$3:$E$4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Categories'!$A$5:$A$14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'Outcomes Based on Categories'!$E$5:$E$14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38F-154B-85EE-CA4234838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3953056"/>
        <c:axId val="1713474096"/>
      </c:barChart>
      <c:catAx>
        <c:axId val="171395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474096"/>
        <c:crosses val="autoZero"/>
        <c:auto val="1"/>
        <c:lblAlgn val="ctr"/>
        <c:lblOffset val="100"/>
        <c:noMultiLvlLbl val="0"/>
      </c:catAx>
      <c:valAx>
        <c:axId val="17134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95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Subcategories!PivotTable2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Subcategories'!$B$4:$B$5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'Outcomes Based on Subcategories'!$A$6:$A$9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Based on Subcategories'!$B$6:$B$9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01-1242-A601-5181AC9817BA}"/>
            </c:ext>
          </c:extLst>
        </c:ser>
        <c:ser>
          <c:idx val="1"/>
          <c:order val="1"/>
          <c:tx>
            <c:strRef>
              <c:f>'Outcomes Based on Subcategories'!$C$4:$C$5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'Outcomes Based on Subcategories'!$A$6:$A$9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Based on Subcategories'!$C$6:$C$9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501-1242-A601-5181AC9817BA}"/>
            </c:ext>
          </c:extLst>
        </c:ser>
        <c:ser>
          <c:idx val="2"/>
          <c:order val="2"/>
          <c:tx>
            <c:strRef>
              <c:f>'Outcomes Based on Subcategories'!$D$4:$D$5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'Outcomes Based on Subcategories'!$A$6:$A$9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Based on Subcategories'!$D$6:$D$9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501-1242-A601-5181AC9817BA}"/>
            </c:ext>
          </c:extLst>
        </c:ser>
        <c:ser>
          <c:idx val="3"/>
          <c:order val="3"/>
          <c:tx>
            <c:strRef>
              <c:f>'Outcomes Based on Subcategories'!$E$4:$E$5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'Outcomes Based on Subcategories'!$A$6:$A$9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'Outcomes Based on Subcategories'!$E$6:$E$9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501-1242-A601-5181AC981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75479344"/>
        <c:axId val="1675414256"/>
      </c:barChart>
      <c:catAx>
        <c:axId val="167547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414256"/>
        <c:crosses val="autoZero"/>
        <c:auto val="1"/>
        <c:lblAlgn val="ctr"/>
        <c:lblOffset val="100"/>
        <c:noMultiLvlLbl val="0"/>
      </c:catAx>
      <c:valAx>
        <c:axId val="167541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547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B8-5D4F-A9A1-F66A7086EA42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B8-5D4F-A9A1-F66A7086EA42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B8-5D4F-A9A1-F66A7086EA42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Date'!$A$7:$A$19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DB8-5D4F-A9A1-F66A7086E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3725264"/>
        <c:axId val="1883932608"/>
      </c:lineChart>
      <c:catAx>
        <c:axId val="188372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932608"/>
        <c:crosses val="autoZero"/>
        <c:auto val="1"/>
        <c:lblAlgn val="ctr"/>
        <c:lblOffset val="100"/>
        <c:noMultiLvlLbl val="0"/>
      </c:catAx>
      <c:valAx>
        <c:axId val="188393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72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64-844B-8668-60BAB4CC639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64-844B-8668-60BAB4CC639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64-844B-8668-60BAB4CC63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3361872"/>
        <c:axId val="1883292528"/>
      </c:lineChart>
      <c:catAx>
        <c:axId val="1883361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292528"/>
        <c:crosses val="autoZero"/>
        <c:auto val="1"/>
        <c:lblAlgn val="ctr"/>
        <c:lblOffset val="100"/>
        <c:noMultiLvlLbl val="0"/>
      </c:catAx>
      <c:valAx>
        <c:axId val="188329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336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83-7C41-AE25-7B1F0E8ED2F5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83-7C41-AE25-7B1F0E8ED2F5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83-7C41-AE25-7B1F0E8ED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2411328"/>
        <c:axId val="1912413008"/>
      </c:lineChart>
      <c:catAx>
        <c:axId val="191241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3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413008"/>
        <c:crosses val="autoZero"/>
        <c:auto val="1"/>
        <c:lblAlgn val="ctr"/>
        <c:lblOffset val="100"/>
        <c:noMultiLvlLbl val="0"/>
      </c:catAx>
      <c:valAx>
        <c:axId val="191241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41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1</xdr:row>
      <xdr:rowOff>25400</xdr:rowOff>
    </xdr:from>
    <xdr:to>
      <xdr:col>9</xdr:col>
      <xdr:colOff>939800</xdr:colOff>
      <xdr:row>15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AD1FE3-0567-8049-9905-E944545504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222250</xdr:colOff>
      <xdr:row>3</xdr:row>
      <xdr:rowOff>63500</xdr:rowOff>
    </xdr:from>
    <xdr:to>
      <xdr:col>11</xdr:col>
      <xdr:colOff>666750</xdr:colOff>
      <xdr:row>17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C4042B-B4E1-4C41-9D94-18F260AC08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4</xdr:row>
      <xdr:rowOff>0</xdr:rowOff>
    </xdr:from>
    <xdr:to>
      <xdr:col>11</xdr:col>
      <xdr:colOff>812800</xdr:colOff>
      <xdr:row>18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34792B-3F1F-9A4B-AA1F-7BE2F07220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19</xdr:row>
      <xdr:rowOff>25400</xdr:rowOff>
    </xdr:from>
    <xdr:to>
      <xdr:col>13</xdr:col>
      <xdr:colOff>228600</xdr:colOff>
      <xdr:row>33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544E6C-6D29-FD46-B96B-A1358B5B45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44450</xdr:colOff>
      <xdr:row>12</xdr:row>
      <xdr:rowOff>165100</xdr:rowOff>
    </xdr:from>
    <xdr:to>
      <xdr:col>11</xdr:col>
      <xdr:colOff>279400</xdr:colOff>
      <xdr:row>34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C37C52-EE23-F547-A986-50CF466113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00.863320486111" createdVersion="7" refreshedVersion="7" minRefreshableVersion="3" recordCount="4114" xr:uid="{0F588CD2-70E4-184F-A695-F916454CB801}">
  <cacheSource type="worksheet">
    <worksheetSource ref="A1:Q4115" sheet="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NonDate="0" containsDate="1" containsString="0" minDate="2009-08-10T19:26:00" maxDate="2017-05-03T19:12:00"/>
    </cacheField>
    <cacheField name="launched_at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00.8722724537" createdVersion="7" refreshedVersion="7" minRefreshableVersion="3" recordCount="4114" xr:uid="{5DA4D11C-FF2C-4147-AD0D-57B11D77E6C1}">
  <cacheSource type="worksheet">
    <worksheetSource ref="A1:W4115" sheet="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NonDate="0" containsDate="1" containsString="0" minDate="2009-08-10T19:26:00" maxDate="2017-05-03T19:12:00"/>
    </cacheField>
    <cacheField name="launched_at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unt="1581">
        <s v="6/22/2015"/>
        <s v="1/31/2017"/>
        <s v="2/5/2016"/>
        <s v="7/8/2014"/>
        <s v="11/19/2015"/>
        <s v="7/12/2016"/>
        <s v="6/4/2014"/>
        <s v="5/26/2016"/>
        <s v="4/8/2016"/>
        <s v="3/18/2016"/>
        <s v="5/21/2014"/>
        <s v="7/21/2016"/>
        <s v="6/1/2014"/>
        <s v="5/18/2016"/>
        <s v="6/18/2014"/>
        <s v="9/9/2015"/>
        <s v="5/1/2014"/>
        <s v="10/5/2014"/>
        <s v="8/18/2014"/>
        <s v="6/20/2015"/>
        <s v="7/15/2015"/>
        <s v="8/27/2014"/>
        <s v="12/16/2014"/>
        <s v="4/3/2015"/>
        <s v="8/13/2015"/>
        <s v="11/10/2015"/>
        <s v="10/17/2014"/>
        <s v="11/16/2015"/>
        <s v="6/22/2014"/>
        <s v="7/22/2014"/>
        <s v="1/7/2016"/>
        <s v="4/1/2016"/>
        <s v="10/9/2015"/>
        <s v="7/21/2014"/>
        <s v="4/4/2015"/>
        <s v="3/5/2015"/>
        <s v="1/28/2015"/>
        <s v="4/11/2013"/>
        <s v="4/25/2014"/>
        <s v="5/30/2014"/>
        <s v="9/5/2014"/>
        <s v="11/28/2014"/>
        <s v="6/12/2014"/>
        <s v="8/23/2014"/>
        <s v="3/28/2016"/>
        <s v="11/15/2015"/>
        <s v="10/20/2014"/>
        <s v="1/29/2015"/>
        <s v="9/24/2015"/>
        <s v="12/22/2014"/>
        <s v="7/11/2015"/>
        <s v="6/17/2014"/>
        <s v="3/21/2014"/>
        <s v="11/25/2015"/>
        <s v="5/6/2016"/>
        <s v="5/25/2015"/>
        <s v="3/26/2015"/>
        <s v="8/14/2015"/>
        <s v="3/3/2014"/>
        <s v="5/15/2013"/>
        <s v="2/6/2013"/>
        <s v="12/4/2013"/>
        <s v="6/8/2013"/>
        <s v="7/15/2014"/>
        <s v="6/18/2016"/>
        <s v="6/15/2012"/>
        <s v="1/24/2014"/>
        <s v="8/31/2011"/>
        <s v="7/6/2011"/>
        <s v="3/29/2012"/>
        <s v="10/26/2012"/>
        <s v="2/13/2011"/>
        <s v="12/22/2015"/>
        <s v="3/24/2013"/>
        <s v="10/28/2011"/>
        <s v="8/22/2016"/>
        <s v="3/26/2014"/>
        <s v="11/5/2013"/>
        <s v="7/10/2012"/>
        <s v="9/9/2011"/>
        <s v="2/7/2015"/>
        <s v="4/15/2011"/>
        <s v="8/24/2011"/>
        <s v="10/14/2015"/>
        <s v="5/24/2010"/>
        <s v="5/27/2014"/>
        <s v="5/8/2013"/>
        <s v="6/12/2011"/>
        <s v="3/17/2011"/>
        <s v="12/17/2016"/>
        <s v="6/5/2012"/>
        <s v="3/18/2014"/>
        <s v="1/27/2012"/>
        <s v="5/26/2010"/>
        <s v="11/1/2012"/>
        <s v="12/23/2013"/>
        <s v="10/15/2012"/>
        <s v="12/31/2012"/>
        <s v="11/23/2010"/>
        <s v="2/12/2014"/>
        <s v="3/10/2011"/>
        <s v="4/25/2016"/>
        <s v="3/19/2012"/>
        <s v="4/2/2011"/>
        <s v="4/1/2013"/>
        <s v="1/27/2011"/>
        <s v="10/10/2013"/>
        <s v="5/1/2015"/>
        <s v="3/20/2014"/>
        <s v="7/29/2011"/>
        <s v="11/14/2011"/>
        <s v="1/10/2012"/>
        <s v="2/21/2011"/>
        <s v="3/11/2010"/>
        <s v="6/29/2011"/>
        <s v="7/15/2011"/>
        <s v="9/3/2016"/>
        <s v="4/2/2015"/>
        <s v="8/11/2016"/>
        <s v="9/22/2014"/>
        <s v="4/20/2015"/>
        <s v="12/5/2016"/>
        <s v="5/11/2015"/>
        <s v="3/4/2015"/>
        <s v="9/15/2016"/>
        <s v="8/31/2014"/>
        <s v="5/19/2014"/>
        <s v="6/20/2016"/>
        <s v="9/23/2014"/>
        <s v="5/1/2016"/>
        <s v="8/5/2015"/>
        <s v="5/29/2014"/>
        <s v="8/23/2015"/>
        <s v="7/1/2015"/>
        <s v="7/2/2015"/>
        <s v="2/18/2015"/>
        <s v="4/16/2015"/>
        <s v="10/26/2014"/>
        <s v="7/8/2016"/>
        <s v="2/12/2015"/>
        <s v="11/19/2016"/>
        <s v="11/26/2014"/>
        <s v="1/28/2016"/>
        <s v="11/25/2014"/>
        <s v="3/27/2015"/>
        <s v="4/19/2015"/>
        <s v="8/24/2014"/>
        <s v="10/21/2014"/>
        <s v="4/21/2015"/>
        <s v="6/13/2015"/>
        <s v="1/27/2016"/>
        <s v="5/24/2016"/>
        <s v="6/16/2015"/>
        <s v="6/2/2014"/>
        <s v="8/27/2015"/>
        <s v="12/13/2015"/>
        <s v="6/5/2015"/>
        <s v="2/17/2015"/>
        <s v="9/18/2014"/>
        <s v="7/31/2015"/>
        <s v="6/13/2016"/>
        <s v="3/9/2015"/>
        <s v="8/4/2014"/>
        <s v="7/6/2015"/>
        <s v="3/7/2015"/>
        <s v="10/27/2015"/>
        <s v="2/3/2016"/>
        <s v="5/23/2015"/>
        <s v="12/8/2016"/>
        <s v="10/27/2014"/>
        <s v="7/5/2014"/>
        <s v="7/19/2016"/>
        <s v="2/1/2017"/>
        <s v="6/27/2015"/>
        <s v="8/6/2014"/>
        <s v="7/5/2016"/>
        <s v="6/6/2016"/>
        <s v="9/17/2014"/>
        <s v="9/29/2014"/>
        <s v="1/6/2016"/>
        <s v="9/12/2015"/>
        <s v="1/6/2017"/>
        <s v="8/2/2016"/>
        <s v="8/16/2014"/>
        <s v="1/19/2015"/>
        <s v="9/8/2015"/>
        <s v="11/30/2014"/>
        <s v="9/1/2015"/>
        <s v="7/16/2016"/>
        <s v="12/5/2014"/>
        <s v="11/16/2014"/>
        <s v="6/10/2015"/>
        <s v="9/2/2015"/>
        <s v="8/20/2015"/>
        <s v="2/16/2016"/>
        <s v="7/17/2015"/>
        <s v="1/5/2015"/>
        <s v="3/3/2015"/>
        <s v="11/27/2014"/>
        <s v="3/16/2015"/>
        <s v="2/29/2016"/>
        <s v="7/10/2015"/>
        <s v="1/27/2015"/>
        <s v="4/22/2016"/>
        <s v="3/9/2016"/>
        <s v="4/12/2015"/>
        <s v="6/9/2015"/>
        <s v="1/14/2016"/>
        <s v="5/5/2015"/>
        <s v="12/3/2015"/>
        <s v="8/30/2016"/>
        <s v="5/12/2015"/>
        <s v="11/13/2015"/>
        <s v="1/8/2016"/>
        <s v="12/9/2016"/>
        <s v="10/20/2015"/>
        <s v="3/21/2013"/>
        <s v="11/6/2014"/>
        <s v="11/15/2011"/>
        <s v="1/23/2014"/>
        <s v="2/4/2010"/>
        <s v="7/17/2012"/>
        <s v="10/29/2010"/>
        <s v="9/9/2010"/>
        <s v="11/23/2011"/>
        <s v="6/3/2010"/>
        <s v="5/7/2013"/>
        <s v="4/14/2012"/>
        <s v="3/29/2010"/>
        <s v="1/16/2012"/>
        <s v="9/16/2015"/>
        <s v="2/14/2011"/>
        <s v="2/14/2013"/>
        <s v="4/19/2016"/>
        <s v="5/19/2011"/>
        <s v="6/1/2010"/>
        <s v="4/18/2012"/>
        <s v="1/12/2011"/>
        <s v="8/28/2012"/>
        <s v="4/11/2012"/>
        <s v="3/30/2010"/>
        <s v="1/27/2010"/>
        <s v="5/26/2014"/>
        <s v="9/23/2011"/>
        <s v="1/23/2017"/>
        <s v="4/4/2011"/>
        <s v="2/26/2010"/>
        <s v="6/3/2011"/>
        <s v="3/1/2012"/>
        <s v="10/11/2012"/>
        <s v="2/28/2012"/>
        <s v="4/23/2015"/>
        <s v="9/12/2012"/>
        <s v="1/24/2017"/>
        <s v="4/15/2014"/>
        <s v="5/17/2009"/>
        <s v="1/16/2010"/>
        <s v="5/12/2011"/>
        <s v="12/27/2011"/>
        <s v="8/20/2013"/>
        <s v="2/8/2013"/>
        <s v="10/2/2012"/>
        <s v="5/22/2012"/>
        <s v="10/3/2013"/>
        <s v="12/14/2010"/>
        <s v="4/12/2013"/>
        <s v="9/26/2011"/>
        <s v="6/14/2010"/>
        <s v="9/2/2013"/>
        <s v="8/13/2012"/>
        <s v="3/11/2014"/>
        <s v="10/18/2010"/>
        <s v="3/24/2011"/>
        <s v="2/7/2013"/>
        <s v="1/25/2012"/>
        <s v="5/3/2012"/>
        <s v="7/24/2012"/>
        <s v="2/9/2012"/>
        <s v="2/28/2013"/>
        <s v="1/8/2013"/>
        <s v="1/24/2011"/>
        <s v="10/5/2011"/>
        <s v="11/21/2011"/>
        <s v="3/15/2013"/>
        <s v="6/28/2010"/>
        <s v="1/30/2013"/>
        <s v="7/23/2012"/>
        <s v="11/7/2014"/>
        <s v="11/11/2013"/>
        <s v="2/25/2013"/>
        <s v="11/6/2009"/>
        <s v="11/23/2015"/>
        <s v="10/4/2016"/>
        <s v="4/13/2016"/>
        <s v="11/23/2016"/>
        <s v="6/29/2015"/>
        <s v="11/15/2016"/>
        <s v="2/9/2017"/>
        <s v="2/23/2015"/>
        <s v="10/1/2015"/>
        <s v="4/15/2013"/>
        <s v="5/17/2016"/>
        <s v="3/8/2016"/>
        <s v="4/7/2015"/>
        <s v="3/30/2015"/>
        <s v="2/6/2017"/>
        <s v="9/12/2014"/>
        <s v="3/30/2016"/>
        <s v="10/14/2014"/>
        <s v="4/17/2015"/>
        <s v="9/14/2015"/>
        <s v="10/15/2015"/>
        <s v="7/22/2015"/>
        <s v="1/25/2017"/>
        <s v="8/4/2016"/>
        <s v="2/27/2016"/>
        <s v="9/8/2014"/>
        <s v="10/31/2014"/>
        <s v="2/15/2016"/>
        <s v="3/15/2015"/>
        <s v="10/23/2014"/>
        <s v="6/8/2015"/>
        <s v="10/24/2014"/>
        <s v="7/17/2014"/>
        <s v="3/18/2010"/>
        <s v="1/29/2014"/>
        <s v="4/20/2012"/>
        <s v="3/22/2013"/>
        <s v="2/8/2015"/>
        <s v="12/16/2011"/>
        <s v="12/7/2016"/>
        <s v="12/18/2012"/>
        <s v="2/25/2016"/>
        <s v="6/18/2012"/>
        <s v="8/2/2011"/>
        <s v="1/18/2014"/>
        <s v="7/25/2016"/>
        <s v="1/1/2016"/>
        <s v="12/29/2015"/>
        <s v="6/25/2012"/>
        <s v="8/23/2012"/>
        <s v="4/26/2014"/>
        <s v="12/7/2014"/>
        <s v="10/22/2014"/>
        <s v="7/26/2015"/>
        <s v="6/28/2016"/>
        <s v="2/4/2014"/>
        <s v="4/18/2015"/>
        <s v="11/18/2011"/>
        <s v="8/8/2011"/>
        <s v="9/9/2013"/>
        <s v="2/17/2016"/>
        <s v="3/22/2012"/>
        <s v="6/22/2012"/>
        <s v="7/20/2010"/>
        <s v="11/13/2016"/>
        <s v="4/16/2014"/>
        <s v="7/8/2011"/>
        <s v="6/24/2011"/>
        <s v="1/7/2014"/>
        <s v="4/5/2011"/>
        <s v="9/20/2011"/>
        <s v="9/26/2013"/>
        <s v="6/22/2016"/>
        <s v="11/20/2013"/>
        <s v="7/9/2012"/>
        <s v="6/19/2012"/>
        <s v="9/12/2013"/>
        <s v="1/9/2014"/>
        <s v="3/27/2013"/>
        <s v="6/23/2015"/>
        <s v="4/30/2013"/>
        <s v="8/12/2014"/>
        <s v="5/6/2013"/>
        <s v="1/26/2012"/>
        <s v="9/28/2015"/>
        <s v="1/31/2016"/>
        <s v="10/8/2015"/>
        <s v="9/14/2009"/>
        <s v="8/27/2013"/>
        <s v="6/5/2016"/>
        <s v="8/22/2015"/>
        <s v="8/12/2015"/>
        <s v="10/29/2013"/>
        <s v="8/14/2013"/>
        <s v="7/1/2013"/>
        <s v="8/9/2016"/>
        <s v="10/19/2015"/>
        <s v="10/7/2014"/>
        <s v="2/23/2016"/>
        <s v="1/20/2015"/>
        <s v="1/11/2014"/>
        <s v="12/17/2011"/>
        <s v="5/6/2015"/>
        <s v="2/2/2015"/>
        <s v="2/26/2013"/>
        <s v="4/24/2014"/>
        <s v="9/17/2013"/>
        <s v="1/15/2014"/>
        <s v="12/26/2013"/>
        <s v="4/13/2015"/>
        <s v="2/3/2015"/>
        <s v="3/3/2012"/>
        <s v="9/30/2013"/>
        <s v="4/14/2013"/>
        <s v="9/14/2011"/>
        <s v="4/30/2014"/>
        <s v="5/13/2013"/>
        <s v="6/11/2011"/>
        <s v="7/26/2011"/>
        <s v="4/28/2016"/>
        <s v="6/11/2014"/>
        <s v="8/8/2012"/>
        <s v="8/14/2012"/>
        <s v="5/12/2012"/>
        <s v="7/7/2014"/>
        <s v="11/27/2013"/>
        <s v="3/5/2014"/>
        <s v="7/24/2014"/>
        <s v="1/18/2017"/>
        <s v="4/6/2015"/>
        <s v="4/28/2014"/>
        <s v="3/2/2015"/>
        <s v="7/10/2013"/>
        <s v="9/10/2012"/>
        <s v="11/30/2012"/>
        <s v="9/25/2015"/>
        <s v="4/17/2013"/>
        <s v="5/2/2014"/>
        <s v="10/26/2016"/>
        <s v="12/10/2016"/>
        <s v="12/5/2011"/>
        <s v="12/28/2015"/>
        <s v="8/14/2016"/>
        <s v="6/9/2014"/>
        <s v="12/12/2013"/>
        <s v="11/2/2014"/>
        <s v="11/11/2011"/>
        <s v="8/18/2009"/>
        <s v="3/10/2010"/>
        <s v="6/9/2011"/>
        <s v="2/17/2012"/>
        <s v="12/18/2014"/>
        <s v="2/10/2012"/>
        <s v="7/11/2013"/>
        <s v="9/4/2012"/>
        <s v="3/27/2012"/>
        <s v="5/29/2015"/>
        <s v="3/7/2013"/>
        <s v="10/6/2016"/>
        <s v="7/1/2016"/>
        <s v="7/10/2014"/>
        <s v="3/28/2015"/>
        <s v="1/3/2017"/>
        <s v="8/7/2015"/>
        <s v="11/5/2012"/>
        <s v="10/3/2016"/>
        <s v="3/1/2016"/>
        <s v="5/2/2016"/>
        <s v="7/30/2014"/>
        <s v="7/7/2015"/>
        <s v="5/31/2015"/>
        <s v="12/21/2016"/>
        <s v="6/2/2015"/>
        <s v="11/2/2016"/>
        <s v="9/23/2015"/>
        <s v="6/24/2015"/>
        <s v="10/5/2015"/>
        <s v="6/14/2016"/>
        <s v="9/29/2015"/>
        <s v="3/4/2016"/>
        <s v="10/2/2014"/>
        <s v="6/4/2016"/>
        <s v="10/6/2015"/>
        <s v="1/11/2016"/>
        <s v="6/18/2015"/>
        <s v="10/15/2014"/>
        <s v="9/19/2014"/>
        <s v="5/13/2016"/>
        <s v="12/7/2015"/>
        <s v="2/22/2015"/>
        <s v="11/17/2014"/>
        <s v="9/21/2015"/>
        <s v="11/18/2016"/>
        <s v="1/18/2015"/>
        <s v="2/11/2016"/>
        <s v="12/2/2014"/>
        <s v="12/10/2015"/>
        <s v="12/2/2015"/>
        <s v="1/19/2016"/>
        <s v="11/20/2014"/>
        <s v="9/19/2016"/>
        <s v="5/14/2015"/>
        <s v="3/21/2016"/>
        <s v="8/23/2016"/>
        <s v="7/3/2015"/>
        <s v="2/20/2015"/>
        <s v="2/14/2015"/>
        <s v="1/16/2015"/>
        <s v="3/17/2015"/>
        <s v="9/18/2016"/>
        <s v="11/3/2014"/>
        <s v="3/17/2016"/>
        <s v="3/20/2015"/>
        <s v="6/24/2016"/>
        <s v="11/5/2014"/>
        <s v="3/10/2015"/>
        <s v="5/19/2015"/>
        <s v="7/29/2014"/>
        <s v="7/9/2015"/>
        <s v="4/8/2015"/>
        <s v="10/23/2015"/>
        <s v="5/16/2015"/>
        <s v="10/30/2015"/>
        <s v="3/23/2015"/>
        <s v="11/20/2015"/>
        <s v="8/3/2016"/>
        <s v="8/31/2015"/>
        <s v="5/25/2016"/>
        <s v="8/26/2015"/>
        <s v="1/26/2017"/>
        <s v="3/24/2015"/>
        <s v="11/9/2015"/>
        <s v="9/26/2014"/>
        <s v="7/11/2014"/>
        <s v="6/7/2016"/>
        <s v="6/11/2016"/>
        <s v="4/28/2015"/>
        <s v="4/14/2015"/>
        <s v="2/24/2017"/>
        <s v="7/13/2015"/>
        <s v="1/15/2016"/>
        <s v="6/13/2014"/>
        <s v="4/14/2016"/>
        <s v="4/29/2016"/>
        <s v="10/26/2015"/>
        <s v="3/13/2015"/>
        <s v="5/7/2015"/>
        <s v="1/27/2017"/>
        <s v="8/14/2014"/>
        <s v="11/9/2016"/>
        <s v="7/14/2015"/>
        <s v="9/16/2014"/>
        <s v="7/13/2016"/>
        <s v="7/12/2014"/>
        <s v="9/9/2014"/>
        <s v="8/26/2014"/>
        <s v="11/13/2014"/>
        <s v="11/1/2016"/>
        <s v="2/10/2015"/>
        <s v="7/24/2015"/>
        <s v="10/10/2014"/>
        <s v="9/23/2016"/>
        <s v="12/17/2014"/>
        <s v="3/14/2015"/>
        <s v="11/14/2016"/>
        <s v="7/18/2014"/>
        <s v="5/16/2016"/>
        <s v="12/11/2014"/>
        <s v="12/1/2014"/>
        <s v="1/8/2015"/>
        <s v="5/14/2016"/>
        <s v="4/21/2016"/>
        <s v="8/13/2014"/>
        <s v="9/26/2016"/>
        <s v="2/12/2017"/>
        <s v="9/21/2016"/>
        <s v="6/19/2014"/>
        <s v="7/4/2015"/>
        <s v="9/15/2015"/>
        <s v="7/28/2016"/>
        <s v="6/3/2015"/>
        <s v="11/22/2016"/>
        <s v="3/31/2015"/>
        <s v="1/2/2017"/>
        <s v="10/1/2014"/>
        <s v="6/25/2014"/>
        <s v="8/15/2014"/>
        <s v="10/16/2013"/>
        <s v="12/11/2016"/>
        <s v="6/23/2014"/>
        <s v="10/25/2016"/>
        <s v="12/22/2016"/>
        <s v="11/4/2016"/>
        <s v="12/30/2016"/>
        <s v="9/26/2015"/>
        <s v="10/28/2014"/>
        <s v="1/17/2017"/>
        <s v="2/9/2016"/>
        <s v="1/1/2012"/>
        <s v="3/9/2012"/>
        <s v="5/31/2011"/>
        <s v="3/13/2013"/>
        <s v="12/4/2012"/>
        <s v="7/7/2011"/>
        <s v="7/21/2012"/>
        <s v="11/7/2011"/>
        <s v="12/2/2011"/>
        <s v="7/31/2013"/>
        <s v="11/1/2013"/>
        <s v="1/28/2014"/>
        <s v="7/9/2014"/>
        <s v="6/7/2015"/>
        <s v="2/19/2014"/>
        <s v="11/13/2012"/>
        <s v="4/3/2013"/>
        <s v="9/5/2012"/>
        <s v="12/15/2014"/>
        <s v="12/29/2016"/>
        <s v="1/25/2013"/>
        <s v="6/19/2011"/>
        <s v="1/15/2015"/>
        <s v="12/6/2012"/>
        <s v="4/19/2013"/>
        <s v="2/16/2011"/>
        <s v="11/22/2012"/>
        <s v="9/8/2010"/>
        <s v="10/27/2016"/>
        <s v="1/3/2014"/>
        <s v="11/16/2016"/>
        <s v="7/16/2013"/>
        <s v="8/11/2015"/>
        <s v="1/17/2015"/>
        <s v="11/16/2013"/>
        <s v="11/26/2013"/>
        <s v="1/15/2013"/>
        <s v="12/11/2015"/>
        <s v="9/12/2009"/>
        <s v="11/16/2011"/>
        <s v="9/3/2015"/>
        <s v="3/31/2014"/>
        <s v="9/15/2010"/>
        <s v="4/3/2011"/>
        <s v="5/9/2013"/>
        <s v="7/26/2012"/>
        <s v="2/5/2014"/>
        <s v="1/29/2013"/>
        <s v="3/15/2012"/>
        <s v="10/2/2013"/>
        <s v="5/30/2012"/>
        <s v="1/3/2013"/>
        <s v="1/2/2013"/>
        <s v="10/8/2013"/>
        <s v="6/17/2013"/>
        <s v="7/12/2011"/>
        <s v="2/24/2012"/>
        <s v="8/16/2013"/>
        <s v="3/28/2012"/>
        <s v="6/1/2011"/>
        <s v="8/2/2012"/>
        <s v="5/2/2011"/>
        <s v="5/27/2011"/>
        <s v="11/19/2014"/>
        <s v="12/20/2013"/>
        <s v="6/18/2013"/>
        <s v="6/20/2012"/>
        <s v="5/16/2011"/>
        <s v="3/8/2013"/>
        <s v="1/17/2012"/>
        <s v="7/30/2012"/>
        <s v="12/11/2013"/>
        <s v="5/9/2014"/>
        <s v="3/13/2010"/>
        <s v="10/4/2012"/>
        <s v="3/5/2012"/>
        <s v="1/19/2012"/>
        <s v="6/13/2012"/>
        <s v="2/20/2013"/>
        <s v="11/22/2011"/>
        <s v="5/28/2013"/>
        <s v="4/6/2012"/>
        <s v="9/7/2013"/>
        <s v="4/1/2014"/>
        <s v="12/18/2011"/>
        <s v="8/25/2016"/>
        <s v="10/11/2014"/>
        <s v="11/21/2016"/>
        <s v="7/27/2016"/>
        <s v="2/24/2014"/>
        <s v="2/16/2015"/>
        <s v="3/23/2016"/>
        <s v="6/1/2016"/>
        <s v="10/13/2016"/>
        <s v="11/28/2016"/>
        <s v="8/27/2016"/>
        <s v="5/4/2015"/>
        <s v="10/23/2013"/>
        <s v="8/17/2016"/>
        <s v="10/12/2013"/>
        <s v="1/13/2012"/>
        <s v="9/24/2013"/>
        <s v="11/17/2012"/>
        <s v="1/21/2015"/>
        <s v="10/2/2009"/>
        <s v="12/8/2013"/>
        <s v="3/9/2013"/>
        <s v="8/2/2013"/>
        <s v="10/30/2013"/>
        <s v="4/4/2013"/>
        <s v="11/19/2013"/>
        <s v="5/8/2012"/>
        <s v="9/27/2012"/>
        <s v="11/30/2011"/>
        <s v="8/4/2011"/>
        <s v="1/2/2016"/>
        <s v="3/13/2012"/>
        <s v="8/21/2016"/>
        <s v="4/27/2012"/>
        <s v="7/27/2011"/>
        <s v="10/22/2013"/>
        <s v="5/6/2010"/>
        <s v="9/10/2010"/>
        <s v="8/2/2015"/>
        <s v="10/29/2012"/>
        <s v="12/1/2011"/>
        <s v="4/13/2011"/>
        <s v="4/23/2010"/>
        <s v="12/4/2015"/>
        <s v="11/25/2010"/>
        <s v="2/11/2014"/>
        <s v="8/12/2011"/>
        <s v="6/11/2010"/>
        <s v="6/21/2012"/>
        <s v="10/12/2012"/>
        <s v="4/5/2012"/>
        <s v="1/29/2012"/>
        <s v="9/13/2010"/>
        <s v="11/1/2014"/>
        <s v="11/14/2012"/>
        <s v="10/15/2013"/>
        <s v="10/31/2011"/>
        <s v="1/14/2013"/>
        <s v="10/28/2013"/>
        <s v="6/9/2010"/>
        <s v="9/28/2012"/>
        <s v="3/10/2012"/>
        <s v="5/14/2010"/>
        <s v="2/10/2014"/>
        <s v="2/5/2013"/>
        <s v="3/13/2014"/>
        <s v="4/4/2014"/>
        <s v="12/30/2015"/>
        <s v="12/6/2011"/>
        <s v="10/4/2013"/>
        <s v="8/3/2012"/>
        <s v="5/22/2013"/>
        <s v="1/11/2017"/>
        <s v="1/13/2016"/>
        <s v="10/30/2016"/>
        <s v="3/15/2016"/>
        <s v="12/28/2016"/>
        <s v="8/10/2016"/>
        <s v="12/23/2015"/>
        <s v="12/18/2015"/>
        <s v="4/20/2016"/>
        <s v="10/19/2016"/>
        <s v="12/26/2014"/>
        <s v="2/25/2015"/>
        <s v="10/17/2016"/>
        <s v="3/19/2015"/>
        <s v="12/20/2014"/>
        <s v="1/5/2017"/>
        <s v="1/4/2016"/>
        <s v="9/12/2016"/>
        <s v="7/23/2015"/>
        <s v="9/24/2016"/>
        <s v="9/6/2016"/>
        <s v="2/22/2016"/>
        <s v="7/16/2014"/>
        <s v="1/7/2017"/>
        <s v="8/5/2014"/>
        <s v="9/10/2015"/>
        <s v="2/24/2016"/>
        <s v="6/30/2015"/>
        <s v="1/22/2016"/>
        <s v="1/26/2016"/>
        <s v="10/16/2014"/>
        <s v="9/2/2016"/>
        <s v="7/23/2016"/>
        <s v="2/26/2015"/>
        <s v="12/1/2015"/>
        <s v="5/14/2014"/>
        <s v="9/1/2016"/>
        <s v="8/29/2016"/>
        <s v="6/17/2016"/>
        <s v="10/9/2016"/>
        <s v="10/9/2014"/>
        <s v="11/4/2014"/>
        <s v="6/27/2014"/>
        <s v="10/29/2014"/>
        <s v="1/14/2017"/>
        <s v="12/16/2016"/>
        <s v="11/17/2015"/>
        <s v="2/14/2017"/>
        <s v="12/4/2014"/>
        <s v="5/20/2016"/>
        <s v="7/10/2016"/>
        <s v="11/12/2014"/>
        <s v="10/12/2015"/>
        <s v="5/3/2015"/>
        <s v="5/21/2015"/>
        <s v="2/26/2016"/>
        <s v="1/20/2017"/>
        <s v="2/9/2015"/>
        <s v="7/4/2016"/>
        <s v="1/12/2015"/>
        <s v="4/25/2015"/>
        <s v="2/18/2016"/>
        <s v="7/31/2014"/>
        <s v="1/7/2015"/>
        <s v="11/11/2015"/>
        <s v="10/6/2014"/>
        <s v="8/16/2016"/>
        <s v="8/15/2015"/>
        <s v="4/23/2016"/>
        <s v="2/6/2016"/>
        <s v="2/11/2015"/>
        <s v="3/3/2016"/>
        <s v="8/1/2016"/>
        <s v="5/23/2013"/>
        <s v="1/22/2014"/>
        <s v="6/20/2013"/>
        <s v="11/21/2013"/>
        <s v="3/11/2016"/>
        <s v="10/25/2013"/>
        <s v="9/11/2012"/>
        <s v="10/18/2015"/>
        <s v="1/6/2014"/>
        <s v="9/16/2011"/>
        <s v="12/5/2013"/>
        <s v="12/15/2015"/>
        <s v="6/7/2011"/>
        <s v="4/11/2014"/>
        <s v="12/29/2014"/>
        <s v="7/11/2012"/>
        <s v="6/3/2014"/>
        <s v="2/13/2016"/>
        <s v="7/25/2014"/>
        <s v="5/16/2014"/>
        <s v="3/25/2014"/>
        <s v="5/27/2015"/>
        <s v="4/29/2015"/>
        <s v="12/7/2012"/>
        <s v="9/3/2014"/>
        <s v="1/21/2014"/>
        <s v="3/14/2014"/>
        <s v="5/12/2014"/>
        <s v="2/22/2014"/>
        <s v="2/13/2012"/>
        <s v="11/7/2012"/>
        <s v="12/9/2015"/>
        <s v="4/10/2012"/>
        <s v="3/6/2014"/>
        <s v="3/24/2014"/>
        <s v="9/13/2011"/>
        <s v="2/12/2016"/>
        <s v="5/16/2013"/>
        <s v="7/27/2015"/>
        <s v="11/24/2015"/>
        <s v="12/2/2016"/>
        <s v="7/1/2014"/>
        <s v="11/15/2014"/>
        <s v="7/7/2016"/>
        <s v="3/24/2016"/>
        <s v="1/1/2017"/>
        <s v="8/3/2014"/>
        <s v="8/20/2014"/>
        <s v="8/8/2015"/>
        <s v="4/15/2015"/>
        <s v="1/25/2015"/>
        <s v="11/9/2014"/>
        <s v="5/30/2015"/>
        <s v="8/25/2014"/>
        <s v="5/19/2016"/>
        <s v="5/26/2015"/>
        <s v="1/23/2015"/>
        <s v="4/30/2015"/>
        <s v="6/15/2015"/>
        <s v="9/15/2014"/>
        <s v="5/22/2014"/>
        <s v="1/30/2015"/>
        <s v="12/24/2016"/>
        <s v="6/8/2016"/>
        <s v="8/1/2014"/>
        <s v="2/19/2016"/>
        <s v="1/12/2017"/>
        <s v="10/21/2015"/>
        <s v="11/18/2015"/>
        <s v="6/6/2015"/>
        <s v="6/15/2016"/>
        <s v="5/28/2015"/>
        <s v="5/8/2015"/>
        <s v="12/27/2016"/>
        <s v="4/10/2015"/>
        <s v="9/20/2016"/>
        <s v="11/6/2016"/>
        <s v="10/11/2016"/>
        <s v="4/7/2014"/>
        <s v="8/23/2013"/>
        <s v="3/17/2014"/>
        <s v="7/30/2011"/>
        <s v="3/17/2012"/>
        <s v="1/25/2011"/>
        <s v="7/8/2015"/>
        <s v="1/31/2012"/>
        <s v="1/3/2015"/>
        <s v="7/20/2012"/>
        <s v="8/4/2012"/>
        <s v="8/27/2011"/>
        <s v="5/8/2011"/>
        <s v="5/15/2014"/>
        <s v="10/22/2011"/>
        <s v="4/6/2013"/>
        <s v="5/8/2014"/>
        <s v="6/7/2012"/>
        <s v="7/23/2014"/>
        <s v="11/5/2010"/>
        <s v="8/1/2013"/>
        <s v="5/7/2014"/>
        <s v="1/27/2014"/>
        <s v="12/30/2013"/>
        <s v="1/17/2014"/>
        <s v="10/14/2010"/>
        <s v="6/24/2013"/>
        <s v="8/21/2013"/>
        <s v="3/16/2016"/>
        <s v="10/14/2013"/>
        <s v="4/6/2010"/>
        <s v="7/3/2013"/>
        <s v="7/13/2009"/>
        <s v="7/31/2012"/>
        <s v="12/1/2010"/>
        <s v="7/8/2013"/>
        <s v="11/8/2013"/>
        <s v="2/15/2013"/>
        <s v="2/4/2015"/>
        <s v="3/1/2015"/>
        <s v="3/29/2016"/>
        <s v="6/14/2015"/>
        <s v="7/15/2016"/>
        <s v="1/18/2016"/>
        <s v="2/2/2016"/>
        <s v="1/24/2016"/>
        <s v="5/30/2016"/>
        <s v="12/12/2014"/>
        <s v="6/26/2014"/>
        <s v="12/1/2016"/>
        <s v="3/22/2016"/>
        <s v="9/13/2016"/>
        <s v="11/30/2016"/>
        <s v="7/18/2016"/>
        <s v="6/16/2014"/>
        <s v="2/10/2016"/>
        <s v="11/5/2015"/>
        <s v="6/17/2015"/>
        <s v="6/21/2016"/>
        <s v="2/5/2015"/>
        <s v="11/26/2015"/>
        <s v="2/4/2013"/>
        <s v="5/12/2016"/>
        <s v="10/31/2012"/>
        <s v="6/5/2013"/>
        <s v="5/26/2011"/>
        <s v="5/5/2011"/>
        <s v="7/5/2012"/>
        <s v="7/9/2013"/>
        <s v="11/8/2014"/>
        <s v="10/12/2014"/>
        <s v="5/22/2015"/>
        <s v="3/12/2014"/>
        <s v="10/1/2013"/>
        <s v="6/12/2012"/>
        <s v="11/3/2016"/>
        <s v="7/17/2016"/>
        <s v="5/17/2015"/>
        <s v="11/29/2016"/>
        <s v="12/3/2016"/>
        <s v="5/2/2015"/>
        <s v="7/14/2016"/>
        <s v="2/1/2016"/>
        <s v="7/2/2016"/>
        <s v="12/15/2016"/>
        <s v="1/14/2015"/>
        <s v="9/27/2016"/>
        <s v="9/7/2014"/>
        <s v="5/8/2016"/>
        <s v="5/5/2013"/>
        <s v="6/26/2013"/>
        <s v="1/9/2015"/>
        <s v="12/4/2016"/>
        <s v="10/22/2015"/>
        <s v="8/16/2015"/>
        <s v="9/9/2016"/>
        <s v="6/3/2016"/>
        <s v="6/25/2015"/>
        <s v="8/19/2016"/>
        <s v="3/11/2015"/>
        <s v="11/18/2014"/>
        <s v="5/18/2015"/>
        <s v="9/11/2015"/>
        <s v="6/6/2014"/>
        <s v="4/26/2016"/>
        <s v="5/15/2015"/>
        <s v="1/21/2016"/>
        <s v="10/19/2014"/>
        <s v="6/28/2014"/>
        <s v="3/1/2017"/>
        <s v="4/3/2016"/>
        <s v="11/4/2015"/>
        <s v="10/3/2014"/>
        <s v="3/11/2013"/>
        <s v="2/21/2013"/>
        <s v="1/17/2013"/>
        <s v="2/20/2012"/>
        <s v="1/16/2013"/>
        <s v="9/16/2013"/>
        <s v="8/11/2011"/>
        <s v="10/24/2011"/>
        <s v="8/15/2012"/>
        <s v="6/27/2016"/>
        <s v="5/24/2012"/>
        <s v="7/3/2016"/>
        <s v="12/6/2013"/>
        <s v="10/16/2012"/>
        <s v="9/3/2013"/>
        <s v="5/17/2013"/>
        <s v="7/28/2011"/>
        <s v="6/19/2013"/>
        <s v="7/20/2014"/>
        <s v="8/24/2016"/>
        <s v="5/13/2014"/>
        <s v="2/14/2016"/>
        <s v="6/24/2014"/>
        <s v="3/17/2010"/>
        <s v="1/16/2017"/>
        <s v="8/18/2015"/>
        <s v="5/23/2014"/>
        <s v="5/3/2016"/>
        <s v="11/21/2014"/>
        <s v="1/21/2017"/>
        <s v="3/14/2016"/>
        <s v="4/24/2016"/>
        <s v="7/28/2015"/>
        <s v="12/8/2014"/>
        <s v="7/19/2014"/>
        <s v="2/16/2017"/>
        <s v="10/4/2015"/>
        <s v="4/12/2016"/>
        <s v="4/27/2015"/>
        <s v="9/10/2014"/>
        <s v="8/3/2015"/>
        <s v="8/25/2015"/>
        <s v="9/23/2009"/>
        <s v="1/13/2014"/>
        <s v="5/9/2011"/>
        <s v="2/1/2014"/>
        <s v="4/25/2013"/>
        <s v="5/20/2015"/>
        <s v="2/4/2016"/>
        <s v="2/20/2017"/>
        <s v="1/13/2015"/>
        <s v="5/25/2012"/>
        <s v="8/9/2010"/>
        <s v="7/26/2013"/>
        <s v="8/30/2015"/>
        <s v="5/20/2014"/>
        <s v="3/6/2015"/>
        <s v="1/1/2015"/>
        <s v="8/24/2015"/>
        <s v="9/2/2011"/>
        <s v="11/29/2011"/>
        <s v="2/6/2012"/>
        <s v="7/23/2011"/>
        <s v="12/24/2010"/>
        <s v="11/29/2013"/>
        <s v="9/10/2011"/>
        <s v="11/15/2012"/>
        <s v="12/3/2012"/>
        <s v="10/29/2011"/>
        <s v="9/29/2013"/>
        <s v="1/27/2013"/>
        <s v="2/16/2013"/>
        <s v="4/4/2012"/>
        <s v="6/28/2013"/>
        <s v="10/23/2012"/>
        <s v="12/19/2011"/>
        <s v="4/25/2011"/>
        <s v="4/30/2011"/>
        <s v="11/5/2009"/>
        <s v="2/2/2012"/>
        <s v="5/25/2011"/>
        <s v="8/25/2012"/>
        <s v="9/23/2012"/>
        <s v="9/4/2013"/>
        <s v="7/13/2014"/>
        <s v="5/10/2012"/>
        <s v="2/18/2011"/>
        <s v="4/8/2014"/>
        <s v="3/23/2011"/>
        <s v="3/6/2012"/>
        <s v="4/24/2012"/>
        <s v="11/10/2012"/>
        <s v="11/18/2013"/>
        <s v="12/5/2015"/>
        <s v="11/1/2011"/>
        <s v="1/2/2015"/>
        <s v="1/21/2011"/>
        <s v="5/15/2010"/>
        <s v="5/5/2012"/>
        <s v="2/8/2017"/>
        <s v="2/13/2017"/>
        <s v="3/14/2017"/>
        <s v="2/17/2017"/>
        <s v="2/22/2017"/>
        <s v="2/26/2017"/>
        <s v="3/8/2017"/>
        <s v="3/10/2017"/>
        <s v="3/7/2017"/>
        <s v="3/9/2017"/>
        <s v="2/25/2017"/>
        <s v="3/2/2017"/>
        <s v="3/11/2017"/>
        <s v="3/12/2017"/>
        <s v="2/28/2015"/>
        <s v="8/29/2015"/>
        <s v="4/1/2015"/>
        <s v="3/31/2016"/>
        <s v="9/30/2014"/>
        <s v="4/11/2016"/>
        <s v="9/2/2014"/>
        <s v="3/6/2016"/>
        <s v="4/26/2015"/>
        <s v="12/6/2016"/>
        <s v="1/22/2015"/>
        <s v="3/25/2016"/>
        <s v="9/14/2016"/>
        <s v="2/20/2016"/>
        <s v="9/5/2015"/>
        <s v="7/20/2016"/>
        <s v="5/15/2016"/>
        <s v="7/14/2014"/>
        <s v="7/4/2014"/>
        <s v="12/14/2014"/>
        <s v="10/18/2014"/>
        <s v="8/15/2016"/>
        <s v="12/30/2014"/>
        <s v="1/6/2015"/>
        <s v="12/6/2015"/>
        <s v="9/10/2016"/>
        <s v="6/4/2015"/>
        <s v="8/29/2014"/>
        <s v="8/9/2014"/>
        <s v="6/30/2014"/>
        <s v="1/18/2012"/>
        <s v="9/24/2012"/>
        <s v="12/18/2013"/>
        <s v="12/4/2010"/>
        <s v="1/25/2014"/>
        <s v="2/2/2011"/>
        <s v="1/31/2013"/>
        <s v="4/18/2013"/>
        <s v="5/3/2011"/>
        <s v="6/2/2016"/>
        <s v="5/28/2011"/>
        <s v="9/17/2012"/>
        <s v="6/10/2014"/>
        <s v="3/18/2015"/>
        <s v="9/25/2012"/>
        <s v="4/24/2013"/>
        <s v="11/22/2013"/>
        <s v="10/17/2011"/>
        <s v="8/23/2011"/>
        <s v="1/16/2014"/>
        <s v="12/27/2014"/>
        <s v="10/2/2016"/>
        <s v="5/17/2014"/>
        <s v="1/31/2015"/>
        <s v="10/13/2014"/>
        <s v="5/1/2010"/>
        <s v="6/6/2010"/>
        <s v="3/30/2011"/>
        <s v="1/12/2012"/>
        <s v="9/20/2015"/>
        <s v="9/8/2012"/>
        <s v="4/22/2015"/>
        <s v="8/8/2014"/>
        <s v="9/17/2015"/>
        <s v="6/14/2012"/>
        <s v="11/12/2013"/>
        <s v="8/17/2011"/>
        <s v="9/18/2013"/>
        <s v="10/5/2010"/>
        <s v="2/21/2012"/>
        <s v="4/7/2013"/>
        <s v="5/24/2011"/>
        <s v="1/3/2012"/>
        <s v="8/28/2014"/>
        <s v="11/5/2011"/>
        <s v="6/1/2013"/>
        <s v="5/7/2011"/>
        <s v="10/16/2009"/>
        <s v="3/22/2011"/>
        <s v="10/8/2016"/>
        <s v="1/25/2016"/>
        <s v="4/21/2012"/>
        <s v="8/27/2012"/>
        <s v="4/13/2014"/>
        <s v="12/21/2011"/>
        <s v="7/6/2016"/>
        <s v="2/19/2013"/>
        <s v="10/19/2012"/>
        <s v="6/13/2013"/>
        <s v="11/3/2015"/>
        <s v="10/13/2015"/>
        <s v="7/21/2015"/>
        <s v="11/11/2016"/>
        <s v="1/29/2016"/>
        <s v="6/12/2015"/>
        <s v="11/21/2015"/>
        <s v="6/26/2015"/>
        <s v="7/27/2014"/>
        <s v="6/18/2010"/>
        <s v="8/6/2011"/>
        <s v="10/18/2016"/>
        <s v="5/9/2016"/>
        <s v="8/10/2011"/>
        <s v="2/22/2012"/>
        <s v="8/10/2014"/>
        <s v="2/13/2015"/>
        <s v="2/6/2010"/>
        <s v="7/28/2014"/>
        <s v="10/30/2012"/>
        <s v="3/27/2014"/>
        <s v="4/9/2014"/>
        <s v="10/31/2013"/>
        <s v="5/30/2013"/>
        <s v="6/9/2012"/>
        <s v="4/23/2013"/>
        <s v="4/2/2014"/>
        <s v="3/18/2013"/>
        <s v="5/24/2014"/>
        <s v="11/25/2013"/>
        <s v="5/29/2016"/>
        <s v="8/18/2016"/>
        <s v="4/7/2016"/>
        <s v="4/6/2016"/>
        <s v="6/25/2013"/>
        <s v="4/9/2015"/>
        <s v="9/25/2011"/>
        <s v="11/13/2011"/>
        <s v="8/9/2011"/>
        <s v="8/5/2010"/>
        <s v="8/3/2011"/>
        <s v="10/10/2012"/>
        <s v="10/2/2011"/>
        <s v="2/7/2012"/>
        <s v="12/15/2011"/>
        <s v="12/27/2012"/>
        <s v="8/19/2014"/>
        <s v="10/7/2010"/>
        <s v="11/13/2013"/>
        <s v="12/12/2016"/>
        <s v="1/20/2010"/>
        <s v="10/13/2010"/>
        <s v="1/4/2014"/>
        <s v="3/28/2013"/>
        <s v="9/19/2013"/>
        <s v="12/12/2012"/>
        <s v="8/13/2013"/>
        <s v="6/26/2010"/>
        <s v="2/13/2014"/>
        <s v="1/8/2014"/>
        <s v="11/20/2016"/>
        <s v="12/21/2012"/>
        <s v="6/16/2011"/>
        <s v="4/19/2012"/>
        <s v="9/1/2012"/>
        <s v="1/10/2017"/>
        <s v="2/27/2017"/>
        <s v="8/9/2013"/>
        <s v="4/5/2016"/>
        <s v="12/19/2016"/>
        <s v="3/12/2015"/>
        <s v="10/2/2015"/>
        <s v="2/7/2017"/>
        <s v="2/2/2017"/>
        <s v="11/17/2016"/>
        <s v="10/21/2016"/>
        <s v="7/12/2015"/>
        <s v="5/2/2012"/>
        <s v="10/17/2013"/>
        <s v="4/3/2014"/>
        <s v="2/19/2012"/>
        <s v="8/6/2012"/>
        <s v="7/20/2015"/>
        <s v="6/27/2013"/>
        <s v="12/29/2011"/>
        <s v="10/1/2016"/>
        <s v="8/22/2014"/>
        <s v="1/12/2016"/>
        <s v="7/29/2013"/>
        <s v="5/29/2013"/>
        <s v="2/27/2015"/>
        <s v="3/6/2017"/>
        <s v="3/3/2013"/>
        <s v="7/26/2014"/>
        <s v="7/22/2016"/>
        <s v="11/8/2016"/>
        <s v="2/25/2014"/>
        <s v="1/10/2015"/>
        <s v="4/9/2016"/>
        <s v="2/10/2017"/>
        <s v="11/10/2016"/>
        <s v="11/7/2015"/>
        <s v="2/15/2017"/>
        <s v="11/22/2014"/>
        <s v="1/28/2012"/>
        <s v="11/30/2015"/>
        <s v="2/11/2011"/>
        <s v="8/8/2013"/>
        <s v="10/24/2013"/>
        <s v="8/30/2012"/>
        <s v="1/22/2011"/>
        <s v="11/3/2011"/>
        <s v="11/20/2010"/>
        <s v="2/2/2013"/>
        <s v="4/3/2012"/>
        <s v="1/14/2010"/>
        <s v="8/25/2009"/>
        <s v="11/15/2013"/>
        <s v="2/26/2014"/>
        <s v="3/5/2017"/>
        <s v="3/13/2017"/>
        <s v="2/28/2017"/>
        <s v="9/30/2016"/>
        <s v="7/26/2016"/>
        <s v="11/11/2014"/>
        <s v="11/14/2015"/>
        <s v="12/8/2015"/>
        <s v="3/25/2015"/>
        <s v="7/30/2015"/>
        <s v="8/21/2015"/>
        <s v="12/13/2016"/>
        <s v="12/3/2014"/>
        <s v="1/5/2016"/>
        <s v="1/30/2016"/>
        <s v="8/13/2016"/>
        <s v="12/10/2014"/>
        <s v="7/19/2015"/>
        <s v="10/12/2016"/>
        <s v="9/11/2014"/>
        <s v="9/27/2014"/>
        <s v="2/6/2015"/>
        <s v="9/18/2015"/>
        <s v="9/20/2014"/>
        <s v="2/4/2017"/>
        <s v="5/5/2016"/>
        <s v="2/7/2016"/>
        <s v="8/29/2011"/>
        <s v="6/29/2012"/>
        <s v="8/24/2012"/>
        <s v="4/9/2013"/>
        <s v="4/26/2012"/>
        <s v="9/22/2012"/>
        <s v="1/14/2011"/>
        <s v="6/25/2010"/>
        <s v="8/27/2010"/>
        <s v="5/12/2010"/>
        <s v="6/28/2012"/>
        <s v="12/14/2012"/>
        <s v="3/31/2012"/>
        <s v="6/17/2011"/>
        <s v="3/2/2012"/>
        <s v="8/16/2011"/>
        <s v="9/7/2011"/>
        <s v="3/23/2012"/>
        <s v="12/30/2010"/>
        <s v="4/25/2012"/>
        <s v="4/23/2012"/>
        <s v="5/7/2012"/>
        <s v="2/22/2013"/>
        <s v="8/28/2015"/>
        <s v="8/7/2014"/>
        <s v="4/11/2015"/>
        <s v="10/30/2014"/>
        <s v="9/22/2015"/>
        <s v="5/29/2012"/>
        <s v="11/10/2014"/>
        <s v="8/1/2015"/>
        <s v="11/10/2009"/>
        <s v="6/2/2011"/>
        <s v="1/24/2013"/>
        <s v="8/30/2011"/>
        <s v="7/28/2013"/>
        <s v="12/2/2010"/>
        <s v="6/8/2012"/>
        <s v="9/5/2016"/>
        <s v="4/26/2013"/>
        <s v="2/3/2017"/>
        <s v="11/9/2012"/>
        <s v="10/13/2011"/>
        <s v="9/13/2015"/>
        <s v="8/12/2016"/>
        <s v="7/2/2014"/>
        <s v="1/9/2017"/>
        <s v="3/20/2016"/>
        <s v="4/27/2016"/>
        <s v="12/13/2014"/>
        <s v="10/17/2015"/>
        <s v="9/29/2016"/>
        <s v="6/5/2014"/>
        <s v="8/29/2012"/>
        <s v="12/9/2013"/>
        <s v="3/30/2012"/>
        <s v="3/28/2014"/>
        <s v="12/9/2014"/>
        <s v="8/22/2012"/>
        <s v="9/4/2015"/>
        <s v="10/15/2016"/>
        <s v="5/4/2016"/>
        <s v="8/10/2015"/>
        <s v="2/8/2016"/>
        <s v="6/30/2016"/>
        <s v="9/25/2013"/>
        <s v="8/6/2015"/>
        <s v="8/19/2015"/>
        <s v="3/7/2016"/>
        <s v="6/15/2014"/>
        <s v="1/24/2015"/>
        <s v="5/28/2014"/>
        <s v="2/21/2017"/>
        <s v="4/27/2013"/>
        <s v="5/22/2016"/>
        <s v="6/7/2013"/>
        <s v="9/16/2016"/>
        <s v="8/7/2013"/>
        <s v="8/21/2014"/>
        <s v="2/11/2013"/>
        <s v="12/3/2013"/>
        <s v="9/7/2016"/>
        <s v="5/1/2012"/>
        <s v="1/30/2012"/>
        <s v="5/15/2012"/>
        <s v="4/18/2014"/>
        <s v="11/8/2011"/>
        <s v="7/27/2012"/>
        <s v="5/21/2013"/>
        <s v="2/16/2014"/>
        <s v="9/20/2013"/>
        <s v="10/8/2014"/>
        <s v="6/29/2016"/>
        <s v="2/21/2015"/>
        <s v="6/28/2015"/>
        <s v="6/21/2015"/>
        <s v="6/8/2014"/>
        <s v="7/16/2015"/>
        <s v="8/30/2014"/>
        <s v="2/19/2015"/>
        <s v="9/7/2015"/>
        <s v="4/29/2014"/>
        <s v="8/2/2014"/>
        <s v="5/25/2014"/>
        <s v="8/17/2015"/>
        <s v="6/10/2016"/>
        <s v="6/19/2016"/>
        <s v="4/17/2014"/>
        <s v="12/18/2016"/>
        <s v="10/29/2016"/>
        <s v="12/21/2015"/>
        <s v="10/4/2014"/>
        <s v="6/21/2014"/>
        <s v="11/27/2016"/>
        <s v="7/25/2015"/>
        <s v="12/16/2015"/>
        <s v="7/6/2014"/>
        <s v="12/31/2014"/>
        <s v="4/24/2015"/>
        <s v="12/24/2015"/>
        <s v="4/4/2016"/>
        <s v="2/1/2015"/>
        <s v="8/9/2015"/>
        <s v="3/2/2016"/>
        <s v="5/21/2016"/>
        <s v="11/29/2015"/>
        <s v="12/20/2016"/>
        <s v="11/26/2012"/>
        <s v="9/6/2014"/>
        <s v="11/14/2014"/>
        <s v="12/23/2014"/>
        <s v="9/6/2012"/>
        <s v="7/19/2010"/>
        <s v="12/2/2013"/>
        <s v="9/6/2015"/>
        <s v="8/11/2014"/>
        <s v="9/17/2016"/>
        <s v="10/16/2015"/>
        <s v="10/22/2016"/>
        <s v="6/9/2016"/>
        <s v="2/23/2017"/>
        <s v="3/15/2017"/>
        <s v="2/19/2017"/>
        <s v="10/27/2010"/>
        <s v="3/31/2011"/>
        <s v="11/20/2012"/>
        <s v="6/22/2013"/>
        <s v="12/7/2011"/>
        <s v="4/11/2011"/>
        <s v="1/15/2012"/>
        <s v="12/19/2010"/>
        <s v="7/22/2013"/>
        <s v="8/5/2013"/>
        <s v="8/17/2014"/>
        <s v="10/5/2016"/>
        <s v="2/15/2015"/>
        <s v="9/30/2015"/>
        <s v="6/1/2015"/>
        <s v="1/19/2017"/>
        <s v="8/8/2016"/>
        <s v="8/20/2016"/>
        <s v="2/24/2015"/>
        <s v="10/7/2015"/>
        <s v="5/13/2015"/>
        <s v="1/10/2016"/>
        <s v="11/1/2015"/>
        <s v="11/7/2016"/>
        <s v="4/15/2016"/>
        <s v="5/23/2016"/>
        <s v="5/31/2016"/>
        <s v="8/26/2016"/>
        <s v="5/24/2015"/>
        <s v="10/25/2015"/>
        <s v="5/6/2014"/>
        <s v="10/25/2014"/>
        <s v="5/5/2014"/>
        <s v="1/9/2016"/>
        <s v="6/23/2016"/>
        <s v="5/10/2016"/>
        <s v="4/23/2014"/>
        <s v="3/19/2016"/>
        <s v="7/24/2016"/>
        <s v="1/3/2016"/>
        <s v="4/17/2016"/>
        <s v="7/30/2016"/>
        <s v="7/29/2015"/>
        <s v="3/13/2016"/>
        <s v="5/27/2016"/>
        <s v="4/2/2016"/>
        <s v="7/18/2015"/>
        <s v="12/24/2014"/>
        <s v="8/4/2015"/>
        <s v="4/30/2016"/>
        <s v="6/20/2014"/>
        <s v="5/10/2015"/>
        <s v="9/8/2016"/>
        <s v="4/10/2014"/>
        <s v="6/11/2015"/>
        <s v="6/25/2016"/>
        <s v="10/23/2016"/>
        <s v="3/21/2015"/>
        <s v="5/7/2016"/>
        <s v="1/28/2017"/>
        <s v="11/5/2016"/>
        <s v="10/20/2016"/>
        <s v="9/24/2014"/>
        <s v="10/31/2015"/>
        <s v="12/20/2015"/>
        <s v="10/14/2016"/>
        <s v="3/10/2016"/>
        <s v="10/29/2015"/>
        <s v="6/19/2015"/>
        <s v="9/21/2014"/>
        <s v="6/14/2014"/>
        <s v="10/28/2015"/>
        <s v="8/31/2016"/>
        <s v="11/2/2015"/>
        <s v="2/21/2016"/>
        <s v="12/14/2016"/>
        <s v="11/26/2016"/>
        <s v="1/15/2017"/>
        <s v="12/26/2016"/>
        <s v="9/1/2014"/>
      </sharedItems>
    </cacheField>
    <cacheField name="Date Ended Conversion" numFmtId="14">
      <sharedItems/>
    </cacheField>
    <cacheField name="Month Created" numFmtId="0">
      <sharedItems containsSemiMixedTypes="0" containsDate="1" containsString="0" containsMixedTypes="1" minDate="1899-12-31T04:01:03" maxDate="1900-01-12T00:00:00" count="24">
        <n v="6"/>
        <n v="1"/>
        <n v="2"/>
        <n v="7"/>
        <n v="11"/>
        <n v="5"/>
        <n v="4"/>
        <n v="3"/>
        <n v="9"/>
        <n v="10"/>
        <n v="8"/>
        <n v="12"/>
        <d v="1900-01-07T00:00:00" u="1"/>
        <d v="1899-12-31T00:00:00" u="1"/>
        <d v="1900-01-05T00:00:00" u="1"/>
        <d v="1900-01-10T00:00:00" u="1"/>
        <d v="1900-01-03T00:00:00" u="1"/>
        <d v="1900-01-08T00:00:00" u="1"/>
        <d v="1900-01-01T00:00:00" u="1"/>
        <d v="1900-01-06T00:00:00" u="1"/>
        <d v="1900-01-11T00:00:00" u="1"/>
        <d v="1900-01-04T00:00:00" u="1"/>
        <d v="1900-01-09T00:00:00" u="1"/>
        <d v="1900-01-02T00:00:00" u="1"/>
      </sharedItems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 Ended" numFmtId="0">
      <sharedItems containsSemiMixedTypes="0" containsString="0" containsNumber="1" containsInteger="1" minValue="1" maxValue="12"/>
    </cacheField>
    <cacheField name="Year Ended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x v="0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d v="2017-03-02T14:24:43"/>
    <x v="1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x v="2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x v="3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x v="4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x v="5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x v="6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x v="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d v="2016-04-15T21:00:00"/>
    <x v="8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x v="9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x v="10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x v="11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x v="12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x v="13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d v="2014-07-13T13:59:00"/>
    <x v="14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20:14:00"/>
    <x v="15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x v="16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x v="17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x v="18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x v="19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x v="20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x v="21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x v="22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x v="23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x v="24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x v="25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x v="26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6T04:57:13"/>
    <x v="27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x v="28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x v="29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x v="30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x v="31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x v="32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x v="33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x v="34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x v="35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d v="2015-04-04T06:22:05"/>
    <x v="36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x v="37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x v="38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x v="39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x v="40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x v="41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x v="42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x v="43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x v="44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x v="45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23:09:34"/>
    <x v="46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x v="4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x v="48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d v="2015-10-24T04:14:05"/>
    <x v="49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x v="50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x v="51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x v="52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x v="53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x v="54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x v="55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x v="56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x v="57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x v="58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x v="59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x v="60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x v="61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x v="62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x v="6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x v="64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5:59:00"/>
    <x v="65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x v="66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x v="67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x v="68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x v="69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x v="70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x v="71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x v="72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x v="73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11:41:35"/>
    <x v="74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x v="75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x v="76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x v="7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7:32:01"/>
    <x v="78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x v="79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x v="80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x v="81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x v="82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x v="83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x v="84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x v="85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14:20:45"/>
    <x v="86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x v="87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x v="88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x v="89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x v="90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x v="91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8:00:00"/>
    <x v="92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x v="93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x v="94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x v="95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x v="96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x v="97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x v="98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x v="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x v="100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x v="101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x v="102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x v="103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d v="2011-04-03T01:00:00"/>
    <x v="104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x v="105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d v="2012-04-02T18:38:21"/>
    <x v="106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x v="10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x v="108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x v="109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x v="110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7:59:47"/>
    <x v="111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x v="112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x v="113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x v="114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d v="2012-02-04T17:44:04"/>
    <x v="115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x v="116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x v="117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x v="118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x v="119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1:11:47"/>
    <x v="120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x v="121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x v="122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x v="123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x v="124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23:51:20"/>
    <x v="125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x v="126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x v="127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d v="2016-10-20T05:28:13"/>
    <x v="128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x v="129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x v="130"/>
    <b v="0"/>
    <n v="0"/>
    <b v="0"/>
    <x v="0"/>
    <x v="2"/>
    <n v="0"/>
    <n v="0"/>
  </r>
  <r>
    <n v="131"/>
    <s v="I (Canceled)"/>
    <s v="I"/>
    <n v="1200"/>
    <n v="0"/>
    <x v="1"/>
    <x v="0"/>
    <s v="USD"/>
    <d v="2016-07-06T00:00:00"/>
    <x v="13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x v="132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x v="133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d v="2015-09-04T17:00:00"/>
    <x v="134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x v="135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x v="136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13:46:33"/>
    <x v="137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x v="138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x v="139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x v="140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x v="141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x v="142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5:55:00"/>
    <x v="143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7:17:52"/>
    <x v="144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x v="145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x v="146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d v="2015-01-08T18:18:00"/>
    <x v="147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x v="148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x v="149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x v="150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13:13:11"/>
    <x v="15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x v="152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x v="153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x v="154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x v="15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3T02:59:56"/>
    <x v="15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x v="157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x v="15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x v="159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21:54:51"/>
    <x v="160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x v="161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x v="162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x v="163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x v="164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d v="2016-01-12T15:48:44"/>
    <x v="165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x v="166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x v="167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x v="168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x v="16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x v="170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x v="171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x v="172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x v="173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8:12:56"/>
    <x v="174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x v="175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x v="176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x v="177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23:55:45"/>
    <x v="178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x v="179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x v="180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x v="181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x v="18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d v="2014-11-26T20:26:50"/>
    <x v="183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9-01T03:59:00"/>
    <x v="184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d v="2016-08-18T21:52:19"/>
    <x v="185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x v="186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x v="18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x v="188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x v="189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d v="2016-06-16T15:37:26"/>
    <x v="190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10:35:38"/>
    <x v="191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x v="19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x v="193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x v="194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x v="195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x v="196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x v="197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x v="198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x v="199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x v="200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x v="201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d v="2015-10-08T20:59:00"/>
    <x v="202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x v="203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14:00:03"/>
    <x v="204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x v="205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x v="206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4T04:43:58"/>
    <x v="207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8:52:47"/>
    <x v="208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x v="209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x v="210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x v="211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x v="212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x v="213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x v="214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x v="215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x v="216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d v="2014-12-28T15:22:29"/>
    <x v="217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x v="218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x v="219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x v="22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d v="2015-03-28T19:06:04"/>
    <x v="221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2:39:00"/>
    <x v="222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x v="223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5:38:46"/>
    <x v="224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x v="225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d v="2015-05-31T09:29:00"/>
    <x v="226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x v="227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d v="2015-06-01T16:28:25"/>
    <x v="228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22:24:57"/>
    <x v="229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x v="230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x v="23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x v="232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x v="233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x v="234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x v="235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x v="236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d v="2016-03-08T13:51:09"/>
    <x v="237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x v="238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12:00:00"/>
    <x v="239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x v="240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x v="241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x v="242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x v="243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x v="244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x v="24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x v="246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x v="247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x v="248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x v="249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x v="250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x v="251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x v="252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x v="253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x v="254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x v="255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x v="256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x v="257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x v="258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x v="25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x v="260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x v="261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x v="262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x v="263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x v="264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x v="265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x v="266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x v="267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x v="26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2T04:43:42"/>
    <x v="269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x v="2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x v="27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x v="272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x v="273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x v="274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x v="275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x v="276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x v="277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x v="278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x v="279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x v="280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x v="281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x v="28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d v="2011-06-01T04:59:00"/>
    <x v="283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x v="284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x v="285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x v="286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x v="287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x v="288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x v="289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x v="290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x v="291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x v="292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x v="293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x v="2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x v="295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x v="296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x v="297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x v="29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x v="299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x v="300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x v="301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x v="302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x v="303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x v="304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x v="305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x v="306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d v="2013-02-07T22:40:01"/>
    <x v="307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x v="308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x v="309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x v="310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x v="311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x v="31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x v="313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x v="314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x v="315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1T04:59:00"/>
    <x v="316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x v="317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x v="318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x v="31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x v="320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11:43:06"/>
    <x v="321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x v="322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x v="323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x v="324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x v="325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x v="32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x v="327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x v="32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x v="329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x v="330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x v="331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x v="332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x v="333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x v="334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x v="33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x v="336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x v="337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x v="338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x v="339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x v="340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x v="341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x v="342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x v="343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x v="34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x v="345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x v="346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x v="347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x v="348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x v="349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x v="350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22:09:14"/>
    <x v="351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x v="352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x v="353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x v="354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x v="355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x v="356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x v="35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x v="358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x v="359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x v="36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x v="361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x v="362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x v="363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x v="364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x v="365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x v="366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x v="367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x v="368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x v="3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x v="37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x v="371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d v="2016-04-05T16:00:00"/>
    <x v="372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x v="373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x v="374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x v="375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x v="37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x v="377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23:52:00"/>
    <x v="37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x v="379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x v="380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x v="381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x v="382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x v="383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x v="384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x v="385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x v="386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x v="387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x v="388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x v="389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x v="390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x v="39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x v="392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x v="393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8:38:02"/>
    <x v="394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x v="395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x v="39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x v="397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x v="398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x v="399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x v="400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x v="401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x v="402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x v="403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x v="404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x v="405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x v="406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x v="407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x v="408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x v="409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23:33:17"/>
    <x v="410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x v="411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x v="412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x v="413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x v="414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12:00:00"/>
    <x v="415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x v="416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x v="417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x v="418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x v="419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x v="420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x v="421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x v="422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x v="423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x v="424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x v="425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x v="426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8:59:00"/>
    <x v="427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x v="428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x v="429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x v="430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x v="431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x v="432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x v="433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21:01:42"/>
    <x v="434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x v="435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x v="436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7:38:46"/>
    <x v="437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x v="43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x v="439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x v="440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x v="441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d v="2015-02-19T21:19:43"/>
    <x v="442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10T00:21:41"/>
    <x v="443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x v="444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x v="44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x v="446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x v="447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x v="448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x v="449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x v="45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x v="45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x v="452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x v="453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13:14:00"/>
    <x v="454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x v="455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x v="456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8:25:12"/>
    <x v="457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x v="458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x v="459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d v="2014-06-01T04:00:00"/>
    <x v="460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x v="461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x v="462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x v="46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20:22:15"/>
    <x v="464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d v="2014-06-27T02:52:54"/>
    <x v="465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x v="466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x v="467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x v="468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x v="469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x v="470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x v="471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x v="472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6:45:19"/>
    <x v="473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x v="474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x v="475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d v="2014-06-03T03:59:00"/>
    <x v="476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x v="477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x v="478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x v="479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x v="480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x v="481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x v="482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x v="483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x v="484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x v="485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22:37:19"/>
    <x v="486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5:16:34"/>
    <x v="487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x v="488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x v="489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d v="2012-08-22T23:14:45"/>
    <x v="490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x v="491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3T00:50:30"/>
    <x v="492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x v="493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x v="494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x v="49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x v="496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d v="2014-12-25T05:00:00"/>
    <x v="497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x v="498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x v="499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x v="500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x v="50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x v="502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x v="5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x v="504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2:21:26"/>
    <x v="505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x v="506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x v="50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x v="508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x v="509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x v="510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x v="511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x v="512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x v="513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14:44:07"/>
    <x v="514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x v="515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d v="2015-05-27T18:41:20"/>
    <x v="516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x v="517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x v="518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x v="519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x v="520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x v="521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x v="522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x v="523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x v="524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x v="525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x v="526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x v="527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d v="2015-06-21T21:20:00"/>
    <x v="528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5:00:00"/>
    <x v="529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x v="530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x v="531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x v="532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x v="533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23:00:00"/>
    <x v="534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x v="53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x v="536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x v="537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x v="538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x v="539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9:36:46"/>
    <x v="540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x v="541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x v="542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1-01T02:12:42"/>
    <x v="543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x v="544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5:13:09"/>
    <x v="545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x v="546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x v="547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x v="5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x v="549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5:00:00"/>
    <x v="550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x v="551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14:48:16"/>
    <x v="552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x v="553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x v="554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x v="555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d v="2016-01-06T20:38:37"/>
    <x v="556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23:36:43"/>
    <x v="557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x v="558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x v="559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8:30:45"/>
    <x v="560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x v="561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9:20:15"/>
    <x v="562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7T01:40:47"/>
    <x v="563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22:37:55"/>
    <x v="564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x v="565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x v="566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x v="567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11:00:00"/>
    <x v="568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20:20:12"/>
    <x v="569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x v="570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x v="571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x v="572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x v="573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x v="574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6:37:23"/>
    <x v="575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x v="576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x v="577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d v="2015-09-07T13:53:13"/>
    <x v="578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x v="579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x v="580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x v="581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x v="582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x v="583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x v="584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d v="2015-12-01T00:00:00"/>
    <x v="585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x v="586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8:10:33"/>
    <x v="587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9:28:06"/>
    <x v="588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d v="2015-07-08T14:44:59"/>
    <x v="58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x v="590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x v="591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x v="592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x v="593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d v="2016-04-16T18:43:26"/>
    <x v="594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x v="595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x v="596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x v="597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x v="598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x v="599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x v="600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20:35:39"/>
    <x v="601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x v="602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x v="60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x v="604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d v="2015-08-23T08:35:08"/>
    <x v="605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5:00:00"/>
    <x v="606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x v="607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x v="608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x v="609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x v="610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13:27:17"/>
    <x v="611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d v="2016-09-02T00:45:46"/>
    <x v="612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x v="613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x v="614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5T02:55:59"/>
    <x v="615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9:01:47"/>
    <x v="616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x v="617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x v="618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d v="2014-11-25T16:36:30"/>
    <x v="619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7:12:18"/>
    <x v="620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x v="621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x v="622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8T00:13:17"/>
    <x v="623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x v="624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20:29:37"/>
    <x v="625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x v="626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23:00:00"/>
    <x v="627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x v="628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5:18:28"/>
    <x v="629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x v="630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8:32:09"/>
    <x v="631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6:49:25"/>
    <x v="632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x v="633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x v="634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x v="635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x v="636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x v="637"/>
    <b v="0"/>
    <n v="0"/>
    <b v="0"/>
    <x v="2"/>
    <x v="7"/>
    <n v="0"/>
    <n v="0"/>
  </r>
  <r>
    <n v="638"/>
    <s v="W (Canceled)"/>
    <s v="O0"/>
    <n v="200000"/>
    <n v="18"/>
    <x v="1"/>
    <x v="12"/>
    <s v="EUR"/>
    <d v="2017-03-25T13:14:22"/>
    <x v="638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x v="639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23:00:00"/>
    <x v="640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x v="641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5:37:54"/>
    <x v="642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x v="643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x v="644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d v="2016-08-12T00:37:54"/>
    <x v="645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x v="646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7:25:49"/>
    <x v="647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d v="2014-10-14T16:38:28"/>
    <x v="64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x v="649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x v="650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x v="65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x v="652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x v="653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x v="654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x v="655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x v="656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x v="657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x v="658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d v="2015-08-23T14:14:55"/>
    <x v="659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8:47:59"/>
    <x v="660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x v="661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x v="662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20:14:16"/>
    <x v="663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x v="664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x v="665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x v="666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8:57:43"/>
    <x v="667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x v="668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5:00:58"/>
    <x v="669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8:10:00"/>
    <x v="67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x v="671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x v="672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x v="673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x v="674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x v="675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8:26:21"/>
    <x v="676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9:41:35"/>
    <x v="677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x v="67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x v="67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x v="680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x v="681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x v="68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x v="683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d v="2014-07-25T03:00:00"/>
    <x v="684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x v="685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6:09:30"/>
    <x v="686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8:00:53"/>
    <x v="687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x v="688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4:59:00"/>
    <x v="689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x v="690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x v="691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x v="692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x v="693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x v="694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x v="695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d v="2014-07-25T22:15:02"/>
    <x v="696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12:33:09"/>
    <x v="697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x v="698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x v="699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6:31:21"/>
    <x v="700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x v="701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x v="702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x v="703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20T04:37:48"/>
    <x v="704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d v="2017-01-21T11:47:58"/>
    <x v="705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8:39:00"/>
    <x v="706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x v="70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x v="708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d v="2014-12-05T00:59:19"/>
    <x v="70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d v="2014-08-20T00:44:00"/>
    <x v="710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12:01:08"/>
    <x v="711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x v="71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12:42:12"/>
    <x v="713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x v="714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x v="715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x v="716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d v="2014-09-05T20:30:02"/>
    <x v="717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x v="718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x v="719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x v="720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x v="721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x v="722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x v="723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x v="724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x v="725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x v="726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x v="727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x v="728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x v="729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d v="2011-12-07T17:53:11"/>
    <x v="730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x v="731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x v="732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x v="733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d v="2015-05-09T05:00:00"/>
    <x v="734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x v="735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x v="736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x v="73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x v="738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x v="73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x v="740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d v="2013-06-11T15:33:26"/>
    <x v="741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x v="74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x v="743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x v="744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x v="7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d v="2012-09-23T03:59:00"/>
    <x v="746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10:54:00"/>
    <x v="747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x v="748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x v="749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x v="750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x v="751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11:00:00"/>
    <x v="752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x v="753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x v="754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x v="755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x v="756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x v="757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x v="75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x v="75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9:20:13"/>
    <x v="760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x v="761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x v="762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x v="763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x v="764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x v="765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8:48:03"/>
    <x v="766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x v="767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x v="768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x v="769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x v="770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x v="771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x v="772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x v="773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x v="774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x v="77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x v="776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x v="7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x v="778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x v="779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x v="780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x v="781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x v="78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x v="783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x v="784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x v="78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x v="786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x v="787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x v="7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x v="789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x v="790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x v="791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x v="792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x v="793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x v="794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x v="795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x v="796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x v="797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x v="798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x v="799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x v="800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x v="801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x v="802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x v="803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x v="804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x v="805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d v="2011-09-07T16:35:39"/>
    <x v="806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x v="807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2T04:59:00"/>
    <x v="808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x v="809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x v="810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x v="811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x v="81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x v="813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x v="814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x v="815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x v="816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x v="817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x v="818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d v="2013-12-21T04:44:00"/>
    <x v="819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x v="820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x v="821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x v="822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x v="823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x v="824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x v="825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x v="826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x v="82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x v="828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x v="829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x v="830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x v="831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x v="832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d v="2014-04-19T21:04:35"/>
    <x v="833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x v="834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x v="835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d v="2013-10-07T01:21:58"/>
    <x v="836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x v="837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x v="838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x v="839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x v="840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x v="841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4T03:59:00"/>
    <x v="842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x v="843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x v="844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x v="845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x v="846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d v="2015-07-10T19:09:36"/>
    <x v="847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x v="848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x v="849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x v="850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9:45:00"/>
    <x v="851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x v="852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x v="853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x v="854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x v="855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9:00:00"/>
    <x v="8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14:57:11"/>
    <x v="857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x v="85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x v="859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12:35:13"/>
    <x v="860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x v="861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x v="862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x v="863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x v="864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x v="865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x v="866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x v="867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x v="86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x v="869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x v="870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x v="871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x v="872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x v="873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x v="87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x v="875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d v="2013-02-04T11:55:27"/>
    <x v="876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x v="877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x v="878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x v="879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x v="880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x v="881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x v="882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x v="883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x v="884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x v="885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x v="886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x v="887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x v="888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x v="889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x v="890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x v="891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x v="892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x v="89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x v="894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x v="895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x v="89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x v="897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x v="898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x v="899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x v="900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x v="901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x v="90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x v="903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x v="904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x v="905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x v="906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x v="907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x v="908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x v="909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x v="910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x v="911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x v="912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x v="913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x v="914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x v="915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x v="916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x v="917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x v="918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d v="2012-12-19T15:24:05"/>
    <x v="919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x v="920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x v="921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x v="922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x v="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x v="924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x v="925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x v="926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d v="2012-05-14T19:44:55"/>
    <x v="927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x v="928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x v="92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x v="930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x v="931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x v="932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x v="933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6:00:00"/>
    <x v="93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x v="935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x v="936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x v="93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x v="93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x v="939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x v="940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x v="941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x v="942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d v="2016-11-29T17:01:45"/>
    <x v="943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x v="944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23:59:00"/>
    <x v="945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x v="946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x v="947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9:52:44"/>
    <x v="948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1T01:02:56"/>
    <x v="949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8:01:01"/>
    <x v="950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d v="2016-06-04T15:41:12"/>
    <x v="951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x v="95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x v="953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x v="954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x v="955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x v="956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x v="957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x v="958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x v="959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x v="960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9:00:00"/>
    <x v="961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7:05:53"/>
    <x v="962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d v="2016-10-17T15:15:19"/>
    <x v="963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5:05:19"/>
    <x v="964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x v="965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x v="966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x v="967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x v="968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x v="969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3T04:59:00"/>
    <x v="970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x v="971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x v="972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x v="97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x v="974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x v="97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4T01:24:57"/>
    <x v="976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22:36:37"/>
    <x v="97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7:25:01"/>
    <x v="978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x v="979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x v="980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x v="981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x v="982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20:54:00"/>
    <x v="983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x v="984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23:00:00"/>
    <x v="985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x v="986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7:04:10"/>
    <x v="987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8:33:45"/>
    <x v="988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d v="2016-09-28T22:24:55"/>
    <x v="989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x v="990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x v="991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x v="992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x v="993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x v="994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x v="995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x v="996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d v="2014-11-28T03:28:17"/>
    <x v="9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5:03:21"/>
    <x v="998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8:02:00"/>
    <x v="999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x v="100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x v="1001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x v="1002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6:01:01"/>
    <x v="1003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x v="1004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x v="1005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x v="1006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x v="1007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x v="1008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x v="1009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x v="1010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x v="1011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x v="101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x v="1013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x v="1014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22:04:55"/>
    <x v="101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x v="101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x v="1017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x v="1018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x v="101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2T00:47:00"/>
    <x v="1020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x v="102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x v="1022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x v="1023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13:56:03"/>
    <x v="1024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x v="1025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x v="102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x v="102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x v="1028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21:59:00"/>
    <x v="1029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d v="2016-09-12T11:35:49"/>
    <x v="1030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x v="1031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d v="2016-06-23T16:00:25"/>
    <x v="1032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x v="1033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x v="103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x v="1035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x v="1036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x v="1037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x v="1038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x v="1039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x v="1040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x v="1041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x v="1042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x v="1043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x v="1044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x v="1045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20:26:00"/>
    <x v="1046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x v="1047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x v="1048"/>
    <b v="0"/>
    <n v="4"/>
    <b v="0"/>
    <x v="5"/>
    <x v="16"/>
    <n v="1"/>
    <n v="53"/>
  </r>
  <r>
    <n v="1049"/>
    <s v="J1 (Canceled)"/>
    <s v="------"/>
    <n v="12000"/>
    <n v="0"/>
    <x v="1"/>
    <x v="0"/>
    <s v="USD"/>
    <d v="2016-02-12T10:20:45"/>
    <x v="1049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d v="2015-09-14T19:07:57"/>
    <x v="1050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x v="1051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x v="1052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x v="1053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x v="1054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x v="105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x v="1056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x v="1057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x v="1058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d v="2015-03-13T17:57:36"/>
    <x v="1059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x v="1060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x v="1061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d v="2016-07-12T19:22:21"/>
    <x v="1062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x v="1063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5:28:23"/>
    <x v="1064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9:08:42"/>
    <x v="1065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x v="1066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20:32:11"/>
    <x v="1067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x v="1068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x v="106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x v="1070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9:04:53"/>
    <x v="1071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x v="1072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x v="1073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x v="1074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x v="1075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x v="1076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x v="1077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x v="1078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13:35:36"/>
    <x v="1079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x v="1080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x v="1081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x v="1082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5:49:43"/>
    <x v="10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d v="2014-08-08T21:53:24"/>
    <x v="108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5:06:15"/>
    <x v="108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d v="2014-08-24T20:48:11"/>
    <x v="1086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x v="1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x v="1088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d v="2015-06-26T04:32:55"/>
    <x v="1089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9T04:27:33"/>
    <x v="1090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x v="1091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x v="1092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23:22:17"/>
    <x v="1093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x v="1094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x v="1095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x v="1096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x v="109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x v="1098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x v="1099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4T02:39:31"/>
    <x v="1100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x v="1101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x v="1102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x v="1103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x v="1104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x v="1105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x v="1106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x v="1107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x v="1108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x v="1109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x v="1110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x v="1111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x v="1112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x v="1113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x v="1114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x v="111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x v="1116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14:21:53"/>
    <x v="1117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5T02:59:39"/>
    <x v="1118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x v="1119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x v="112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x v="1121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x v="1122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x v="1123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x v="1124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x v="1125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x v="1126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x v="1127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d v="2014-08-07T15:35:17"/>
    <x v="1128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x v="1129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x v="113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21:47:48"/>
    <x v="1131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d v="2017-01-01T02:46:11"/>
    <x v="1132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x v="1133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9T04:33:00"/>
    <x v="1134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23:44:54"/>
    <x v="1135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6:07:09"/>
    <x v="1136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x v="1137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x v="1138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x v="1139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x v="1140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d v="2015-07-09T16:47:30"/>
    <x v="1141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x v="1142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x v="1143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x v="1144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x v="1145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x v="1146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23:19:43"/>
    <x v="1147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x v="1148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d v="2016-06-16T17:02:46"/>
    <x v="1149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d v="2016-01-08T22:54:35"/>
    <x v="1150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x v="1151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d v="2015-05-15T17:01:52"/>
    <x v="115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x v="1153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x v="1154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x v="1155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x v="1156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x v="1157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x v="115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x v="1159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x v="1160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x v="1161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x v="1162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x v="1163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x v="1164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x v="1165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x v="1166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x v="1167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x v="1168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x v="1169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x v="1170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x v="1171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d v="2014-08-20T16:22:32"/>
    <x v="117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x v="1173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x v="1174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x v="1175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13:00:00"/>
    <x v="1176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x v="1177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x v="1178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7:17:07"/>
    <x v="1179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x v="1180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d v="2015-03-01T08:08:41"/>
    <x v="118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x v="1182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x v="118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x v="1184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x v="1185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x v="1186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x v="1187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6:49:00"/>
    <x v="1188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x v="1189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x v="1190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x v="1191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x v="1192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x v="119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11:42:59"/>
    <x v="1194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9:00:00"/>
    <x v="1195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x v="1196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x v="1197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x v="1198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x v="1199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x v="1200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x v="1201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6:55:54"/>
    <x v="1202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x v="1203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x v="1204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12:09:11"/>
    <x v="1205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13:29:00"/>
    <x v="1206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d v="2016-03-31T10:00:00"/>
    <x v="1207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x v="1208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x v="1209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d v="2015-05-31T21:00:00"/>
    <x v="1210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20:47:41"/>
    <x v="121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x v="1212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x v="1213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x v="1214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x v="1215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x v="1216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x v="1217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x v="1218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x v="1219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5:05:12"/>
    <x v="1220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x v="1221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d v="2016-04-01T04:00:00"/>
    <x v="1222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x v="1223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x v="1224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x v="1225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x v="1226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x v="1227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x v="122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x v="1229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x v="12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x v="1231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x v="1232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x v="1233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x v="1234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x v="1235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d v="2012-07-28T16:00:00"/>
    <x v="1236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x v="1237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x v="1238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x v="1239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x v="1240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x v="1241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x v="124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x v="1243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x v="1244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x v="1245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x v="1246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x v="1247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x v="1248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x v="1249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x v="1250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x v="1251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x v="1252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x v="1253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x v="1254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x v="1255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x v="1256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x v="1257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x v="1258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x v="1259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x v="126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x v="1261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8:18:12"/>
    <x v="126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x v="1263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x v="1264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x v="126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x v="1266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x v="1267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x v="1268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x v="1269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x v="1270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x v="1271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x v="1272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7:31:31"/>
    <x v="1273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x v="1274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x v="1275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x v="1276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x v="127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x v="1278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x v="1279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x v="1280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x v="1281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x v="1282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x v="1283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x v="1284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x v="128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x v="1286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x v="1287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x v="1288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x v="1289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d v="2015-04-23T06:59:00"/>
    <x v="1290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x v="12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x v="1292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x v="1293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x v="1294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x v="1295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x v="1296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x v="1297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x v="1298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x v="129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x v="1300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x v="1301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x v="1302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d v="2016-07-31T11:00:00"/>
    <x v="1303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x v="1304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x v="1305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x v="1306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x v="1307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d v="2016-10-08T14:43:32"/>
    <x v="1308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x v="1309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x v="131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x v="1311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x v="131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x v="1313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x v="1314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x v="1315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x v="1316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14:00:00"/>
    <x v="1317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x v="1318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x v="1319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23:00:00"/>
    <x v="1320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7:58:57"/>
    <x v="1321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x v="1322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x v="1323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x v="1324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x v="132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x v="1326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x v="1327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x v="1328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x v="1329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x v="1330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x v="1331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7T01:26:48"/>
    <x v="1332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6T02:33:45"/>
    <x v="1333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x v="1334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x v="1335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x v="1336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x v="1337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x v="1338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d v="2014-12-08T16:31:55"/>
    <x v="1339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x v="1340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x v="1341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x v="1342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x v="134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8:57:19"/>
    <x v="1344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x v="1345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x v="1346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x v="1347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x v="1348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6:59:00"/>
    <x v="1349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x v="1350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x v="1351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x v="1352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x v="1353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x v="1354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x v="135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x v="1356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x v="135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x v="1358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x v="1359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x v="136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x v="1361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x v="1362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x v="1363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6:41:46"/>
    <x v="1364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x v="1365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d v="2014-11-27T00:54:23"/>
    <x v="1366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x v="1367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x v="1368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x v="1369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x v="137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x v="1371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x v="137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x v="137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x v="1374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5T01:35:19"/>
    <x v="1375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x v="137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x v="1377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d v="2016-08-01T18:13:30"/>
    <x v="1378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d v="2015-06-05T11:47:56"/>
    <x v="1379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x v="1380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x v="1381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x v="1382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3T01:47:58"/>
    <x v="1383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x v="1384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12:11:00"/>
    <x v="1385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x v="1386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x v="1387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x v="1388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x v="1389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x v="1390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x v="1391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x v="1392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d v="2016-08-01T16:22:03"/>
    <x v="139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x v="1394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d v="2017-01-14T21:48:01"/>
    <x v="1395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x v="1396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x v="1397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x v="1398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x v="1399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x v="1400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x v="1401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x v="1402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x v="1403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12:14:45"/>
    <x v="1404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x v="1405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d v="2015-12-12T10:00:00"/>
    <x v="1406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x v="1407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x v="1408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x v="1409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7:38:40"/>
    <x v="141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x v="1411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x v="1412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10:29:30"/>
    <x v="1413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x v="1414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x v="1415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x v="1416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x v="1417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10:57:14"/>
    <x v="1418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10:56:59"/>
    <x v="14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d v="2016-06-28T16:01:26"/>
    <x v="1420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21:58:29"/>
    <x v="1421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5:45:04"/>
    <x v="1422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8:38:51"/>
    <x v="1423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x v="1424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x v="1425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9:22:00"/>
    <x v="1426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20:26:25"/>
    <x v="1427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8:06:57"/>
    <x v="1428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x v="1429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x v="1430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x v="1431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x v="1432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11:00:00"/>
    <x v="1433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5:00:00"/>
    <x v="1434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8:43:40"/>
    <x v="1435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8:24:17"/>
    <x v="1436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x v="1437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13:55:00"/>
    <x v="1438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9:55:01"/>
    <x v="1439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7:57:43"/>
    <x v="1440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x v="1441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x v="1442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22:13:29"/>
    <x v="1443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20:57:42"/>
    <x v="1444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13:00:55"/>
    <x v="144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10:44:38"/>
    <x v="1446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d v="2016-07-08T17:32:14"/>
    <x v="1447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5:25:00"/>
    <x v="144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x v="1449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x v="1450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x v="1451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x v="1452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5:42:27"/>
    <x v="1453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21:59:00"/>
    <x v="1454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x v="1455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d v="2017-01-03T16:02:45"/>
    <x v="1456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x v="1457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x v="1458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7:25:00"/>
    <x v="1459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x v="1460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x v="1461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x v="1462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x v="1463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d v="2013-02-16T15:52:38"/>
    <x v="1464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x v="1465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x v="14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d v="2012-03-25T18:14:45"/>
    <x v="1467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x v="1468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x v="146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x v="1470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x v="1471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x v="1472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d v="2012-03-01T23:30:39"/>
    <x v="1473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x v="1474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x v="1475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x v="1476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x v="1477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x v="1478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x v="147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x v="1480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22:09:05"/>
    <x v="1481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x v="1482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x v="1483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d v="2012-07-21T14:51:00"/>
    <x v="1484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x v="1485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x v="1486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x v="1487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13:31:00"/>
    <x v="1488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x v="1489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x v="1490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x v="1491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21:14:06"/>
    <x v="1492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x v="1493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x v="1494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x v="1495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x v="1496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x v="1497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x v="149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x v="1499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x v="1500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d v="2015-07-08T14:00:23"/>
    <x v="1501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x v="1502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8:20:01"/>
    <x v="1503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x v="150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20:01:00"/>
    <x v="1505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x v="1506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x v="1507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x v="1508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22:59:00"/>
    <x v="1509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x v="1510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x v="1511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x v="1512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x v="1513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x v="1514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5:04:57"/>
    <x v="1515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x v="1516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x v="1517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x v="1518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x v="1519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d v="2014-12-19T04:00:00"/>
    <x v="1520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x v="152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x v="1522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x v="1523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12:01:30"/>
    <x v="1524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x v="1525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x v="1526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x v="1527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x v="1528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x v="1529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x v="1530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x v="1531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5:00:00"/>
    <x v="1532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x v="1533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x v="1534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x v="1535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x v="1536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8:00:00"/>
    <x v="153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x v="1538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x v="153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x v="1540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7:05:38"/>
    <x v="1541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23:55:00"/>
    <x v="1542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x v="1543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x v="154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x v="1545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x v="1546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x v="1547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x v="1548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x v="154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x v="1550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x v="1551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3:59:00"/>
    <x v="1552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x v="1553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6:03:10"/>
    <x v="1554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x v="1555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4T03:40:24"/>
    <x v="1556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x v="1557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x v="1558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x v="155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x v="1560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x v="1561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x v="1562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x v="1563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x v="1564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x v="1565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x v="1566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x v="1567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x v="1568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d v="2013-05-25T16:18:34"/>
    <x v="1569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x v="1570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x v="1571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x v="1572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4-01T03:59:00"/>
    <x v="1573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x v="1574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x v="1575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x v="1576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x v="1577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x v="1578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x v="1579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x v="1580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10:46:30"/>
    <x v="1581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d v="2015-10-26T21:20:00"/>
    <x v="1582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x v="1583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x v="1584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11:00:00"/>
    <x v="1585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d v="2015-04-05T01:30:22"/>
    <x v="1586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x v="1587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d v="2015-01-31T20:12:00"/>
    <x v="1588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x v="1589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d v="2015-09-23T20:34:24"/>
    <x v="1590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x v="159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x v="1592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x v="1593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x v="1594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x v="1595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x v="1596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x v="15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x v="159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x v="1599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x v="1600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x v="1601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x v="1602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x v="1603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x v="1604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x v="1605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x v="1606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x v="1607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x v="1608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x v="16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x v="16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d v="2013-06-05T00:00:32"/>
    <x v="1611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x v="1612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x v="1613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x v="1614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x v="1615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x v="1616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x v="1617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x v="1618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x v="1619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x v="162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x v="1621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x v="1622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x v="1623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x v="1624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x v="1625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x v="1626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x v="1627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x v="1628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x v="1629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x v="1630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x v="163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x v="1632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x v="1633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x v="1634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x v="1635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x v="1636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x v="1637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d v="2013-02-28T21:25:00"/>
    <x v="163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x v="1639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x v="1640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x v="1641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x v="1642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x v="1643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x v="1644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x v="1645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x v="1646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x v="164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x v="1648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x v="1649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x v="1650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x v="1651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x v="1652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x v="1653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x v="1654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x v="1655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x v="1656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x v="1657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x v="1658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x v="1659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21:59:00"/>
    <x v="166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21:00:00"/>
    <x v="166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x v="1662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x v="1663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x v="1664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x v="1665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x v="1666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x v="1667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x v="1668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x v="1669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x v="1670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x v="1671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x v="1672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x v="1673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x v="1674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x v="1675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x v="1676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5:59:00"/>
    <x v="1677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x v="1678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x v="1679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d v="2014-07-12T18:11:07"/>
    <x v="1680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x v="1681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x v="1682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8:45:38"/>
    <x v="1683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x v="1684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x v="1685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9:15:19"/>
    <x v="1686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x v="1687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x v="1688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d v="2017-03-16T21:37:10"/>
    <x v="1689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x v="1690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x v="1691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x v="1692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x v="1693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x v="169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x v="1695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x v="1696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x v="1697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x v="1698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x v="1699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x v="170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5:56:45"/>
    <x v="1701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d v="2015-03-30T19:52:30"/>
    <x v="1702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x v="1703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x v="1704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x v="1705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7:21:12"/>
    <x v="1706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x v="1707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x v="1708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x v="1709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13:00:00"/>
    <x v="1710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x v="1711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x v="1712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x v="1713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x v="1714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x v="171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x v="1716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x v="1717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d v="2016-05-14T04:59:00"/>
    <x v="1718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x v="1719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x v="1720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x v="1721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x v="1722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x v="1723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x v="1724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x v="1725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x v="1726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x v="172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x v="1728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x v="1729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x v="1730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x v="1731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x v="1732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x v="1733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x v="1734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x v="173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x v="1736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x v="1737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x v="1738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x v="1739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x v="1740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d v="2015-06-10T15:04:31"/>
    <x v="174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x v="1742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x v="1743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x v="1744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x v="1745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x v="1746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x v="1747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d v="2015-09-02T22:49:03"/>
    <x v="1748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9:00:00"/>
    <x v="1749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x v="1750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x v="1751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x v="175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6:59:28"/>
    <x v="1753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20:02:33"/>
    <x v="1754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x v="1755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x v="1756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x v="1757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x v="1758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d v="2015-03-25T18:53:49"/>
    <x v="175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x v="1760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x v="1761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d v="2016-03-11T23:34:05"/>
    <x v="1762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x v="1763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11:39:39"/>
    <x v="1764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x v="1765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20:38:08"/>
    <x v="1766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x v="1767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x v="1768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x v="176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x v="1770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x v="1771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x v="1772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x v="1773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x v="1774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x v="1775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x v="1776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8:34:13"/>
    <x v="1777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x v="1778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x v="1779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x v="178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x v="1781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x v="1782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x v="1783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x v="1784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x v="178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13:12:57"/>
    <x v="1786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x v="178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x v="1788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x v="1789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x v="1790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x v="1791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6:59:00"/>
    <x v="179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22:24:00"/>
    <x v="1793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x v="1794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6:00:00"/>
    <x v="1795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x v="179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x v="1797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x v="1798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x v="1799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x v="180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x v="1801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d v="2015-06-27T21:59:00"/>
    <x v="1802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x v="1803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x v="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8:00:00"/>
    <x v="1805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x v="1806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d v="2014-09-28T01:38:33"/>
    <x v="1807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x v="1808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21:47:19"/>
    <x v="180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x v="1810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x v="1811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x v="1812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x v="1813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x v="1814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x v="1815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9:00:00"/>
    <x v="1816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x v="181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x v="1818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x v="1819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x v="182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x v="1821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9:01:00"/>
    <x v="182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x v="1823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d v="2014-01-08T02:08:00"/>
    <x v="1824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x v="1825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d v="2014-02-17T22:10:17"/>
    <x v="1826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x v="1827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x v="1828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x v="1829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x v="1830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x v="1831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x v="1832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x v="183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d v="2015-01-24T23:08:15"/>
    <x v="1834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x v="1835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d v="2013-02-17T19:25:29"/>
    <x v="1836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x v="1837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x v="1838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x v="1839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x v="184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x v="1841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x v="1842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x v="1843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x v="184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x v="1845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x v="1846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x v="1847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x v="184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x v="184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x v="185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x v="1851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x v="18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x v="1853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x v="1854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12:55:40"/>
    <x v="1855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x v="1856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x v="1857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x v="1858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d v="2011-09-22T18:28:49"/>
    <x v="185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x v="1860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7:12:21"/>
    <x v="186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x v="1862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x v="1863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x v="1864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x v="1865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x v="1866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x v="1867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x v="1868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x v="186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x v="1870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x v="187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x v="187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6:45:00"/>
    <x v="1873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x v="1874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x v="1875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6:50:05"/>
    <x v="1876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x v="1877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3T00:12:35"/>
    <x v="1878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14:35:29"/>
    <x v="187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x v="18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x v="1881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x v="188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x v="1883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x v="1884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x v="1885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x v="1886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21:30:00"/>
    <x v="1887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x v="1888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x v="1889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x v="1890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x v="1891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x v="1892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x v="1893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d v="2012-02-12T21:43:03"/>
    <x v="1894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x v="1895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x v="1896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x v="1897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x v="1898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x v="1899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x v="1900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13:00:00"/>
    <x v="1901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8:57:27"/>
    <x v="1902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x v="1903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x v="1904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x v="1905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x v="1906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x v="1907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x v="1908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x v="190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22:45:00"/>
    <x v="1910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9T00:48:54"/>
    <x v="1911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x v="1912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x v="1913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x v="1914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x v="1915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x v="1916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x v="1917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x v="1918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x v="191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x v="1920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x v="1921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x v="1922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x v="1923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x v="1924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x v="1925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x v="192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d v="2012-03-08T04:59:00"/>
    <x v="1927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x v="1928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x v="1929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x v="1930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x v="1931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x v="1932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x v="1933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x v="1934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x v="1935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x v="1936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x v="1937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x v="1938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x v="1939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x v="1940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x v="194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x v="1942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x v="1943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x v="1944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6:02:38"/>
    <x v="1945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x v="1946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x v="1947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x v="1948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x v="1949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x v="1950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x v="1951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14:33:35"/>
    <x v="1952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x v="1953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x v="1954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x v="1955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x v="1956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x v="1957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x v="1958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x v="1959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8:42:21"/>
    <x v="1960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x v="1961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x v="1962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x v="1963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6:32:52"/>
    <x v="1964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x v="1965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x v="1966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x v="1967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x v="1968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x v="1969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x v="1970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x v="197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x v="1972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x v="1973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x v="1974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x v="1975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x v="1976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x v="1977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x v="1978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x v="1979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d v="2016-04-03T12:01:02"/>
    <x v="1980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7:24:25"/>
    <x v="1981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x v="1982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x v="1983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x v="1984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x v="1985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x v="1986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d v="2015-03-01T15:21:16"/>
    <x v="1987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d v="2015-08-20T18:19:02"/>
    <x v="1988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x v="1989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x v="1990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x v="1991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x v="1992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x v="1993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x v="1994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21:38:56"/>
    <x v="1995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x v="1996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x v="1997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38"/>
    <x v="199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8"/>
    <x v="1999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22:50:13"/>
    <x v="2000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20:00:00"/>
    <x v="2001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x v="2002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x v="2003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x v="2004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x v="2005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x v="2006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x v="2007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x v="2008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8:45:43"/>
    <x v="2009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x v="2010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23:00:00"/>
    <x v="2011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1"/>
    <x v="2012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x v="2013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x v="2014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x v="2015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x v="2016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x v="2017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8:46:49"/>
    <x v="2018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x v="2019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x v="2020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x v="2021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x v="202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x v="202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x v="202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1T04:25:46"/>
    <x v="2025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x v="2026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x v="2027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x v="2028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x v="2029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x v="2030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9T01:00:00"/>
    <x v="2031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x v="2032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x v="2033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x v="2034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x v="2035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x v="2036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x v="2037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x v="2038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x v="2039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d v="2013-11-15T23:15:03"/>
    <x v="2040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x v="2041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x v="2042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x v="2043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x v="204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x v="2045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x v="2046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7T00:00:00"/>
    <x v="2047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x v="2048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d v="2013-12-02T22:59:00"/>
    <x v="2049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x v="2050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x v="2051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x v="2052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x v="2053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x v="2054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x v="2055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x v="2056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x v="2057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d v="2015-03-02T20:00:00"/>
    <x v="2058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x v="2059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x v="206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x v="2061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8:11:38"/>
    <x v="2062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7:35:01"/>
    <x v="2063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x v="2064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x v="2065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x v="2066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x v="2067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x v="2068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x v="2069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5:45:23"/>
    <x v="2070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x v="2071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x v="207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x v="2073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x v="2074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x v="2075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x v="2076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x v="2077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8:30:57"/>
    <x v="2078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x v="2079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x v="208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x v="2081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x v="2082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x v="2083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x v="2084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x v="2085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x v="2086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x v="2087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x v="2088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x v="2089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x v="2090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x v="2091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x v="209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x v="2093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x v="2094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x v="2095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x v="2096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x v="2097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x v="2098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d v="2015-07-02T03:40:00"/>
    <x v="2099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x v="2100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x v="2101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x v="2102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d v="2012-11-09T19:07:07"/>
    <x v="2103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x v="210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x v="2105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x v="2106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x v="2107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x v="2108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x v="2109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x v="2110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x v="2111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x v="2112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d v="2014-09-23T20:46:16"/>
    <x v="2113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x v="2114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x v="2115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x v="2116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x v="2117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x v="2118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x v="2119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x v="2120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7:49:08"/>
    <x v="2121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49"/>
    <x v="2122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x v="2123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x v="2124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53"/>
    <x v="2125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27"/>
    <x v="2126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d v="2015-03-12T11:07:43"/>
    <x v="2127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8:32:49"/>
    <x v="2128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x v="2129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d v="2014-08-16T02:04:23"/>
    <x v="2130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11"/>
    <x v="213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x v="213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x v="2133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31"/>
    <x v="2134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13"/>
    <x v="2135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6"/>
    <x v="213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8:30:29"/>
    <x v="2137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59"/>
    <x v="2138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8"/>
    <x v="2139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24"/>
    <x v="2140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19"/>
    <x v="2141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6:50:10"/>
    <x v="2142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x v="2143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20"/>
    <x v="2144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54"/>
    <x v="2145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30"/>
    <x v="2146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d v="2014-11-16T08:05:48"/>
    <x v="2147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22"/>
    <x v="2148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x v="2149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d v="2016-07-13T06:49:59"/>
    <x v="2150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14"/>
    <x v="2151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29"/>
    <x v="2152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x v="2153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27"/>
    <x v="2154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25"/>
    <x v="215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6"/>
    <x v="215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d v="2016-12-23T07:59:00"/>
    <x v="2157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34"/>
    <x v="2158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54"/>
    <x v="2159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5"/>
    <x v="2160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d v="2015-09-23T20:27:39"/>
    <x v="2161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x v="2162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x v="2163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d v="2016-06-25T03:59:00"/>
    <x v="216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5:00:35"/>
    <x v="216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x v="2166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x v="216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x v="2168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x v="2169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x v="2170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x v="2171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x v="2172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x v="217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x v="2174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x v="2175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x v="2176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x v="217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x v="2178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x v="2179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x v="2180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x v="2181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21:37:05"/>
    <x v="2182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x v="2183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x v="2184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x v="2185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x v="2186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x v="2187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7:00:00"/>
    <x v="2188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x v="2189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x v="2190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x v="2191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x v="2192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x v="2193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x v="2194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x v="2195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x v="2196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x v="2197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x v="2198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d v="2015-10-15T09:59:58"/>
    <x v="2199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x v="2200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x v="2201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x v="2202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20:38:02"/>
    <x v="2203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x v="2204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x v="2205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x v="2206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x v="2207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x v="2208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x v="2209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x v="22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x v="2211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x v="2212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x v="2213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x v="2214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d v="2012-03-13T06:59:00"/>
    <x v="2215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x v="2216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x v="2217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x v="2218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x v="2219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x v="2220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x v="2221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x v="2222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5:22:48"/>
    <x v="2223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x v="2224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x v="222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x v="2226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x v="2227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6:40:36"/>
    <x v="2228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x v="2229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x v="2230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x v="223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x v="2232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x v="2233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x v="2234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23:31:51"/>
    <x v="2235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x v="2236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x v="2237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14:55:16"/>
    <x v="2238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x v="2239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x v="2240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x v="2241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x v="2242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x v="2243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x v="2244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x v="2245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x v="2246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x v="2247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x v="224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x v="2249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x v="2250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x v="2251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7:52:18"/>
    <x v="2252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x v="2253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x v="2254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x v="2255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x v="225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x v="2257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d v="2015-06-11T18:01:27"/>
    <x v="2258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x v="2259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x v="226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7:23:40"/>
    <x v="2261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x v="2262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9:58:33"/>
    <x v="226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x v="226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x v="2265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x v="2266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x v="226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x v="2268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x v="2269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x v="2270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x v="2271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x v="2272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12:10:42"/>
    <x v="2273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x v="2274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x v="2275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x v="2276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x v="2277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22:59:00"/>
    <x v="2278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x v="227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x v="2280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x v="2281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x v="2282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x v="2283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x v="2284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x v="2285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x v="2286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x v="2287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x v="2288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x v="2289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x v="229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x v="2291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x v="2292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x v="2293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x v="2294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x v="2295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x v="229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x v="2297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x v="2298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x v="229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x v="2300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d v="2013-06-21T03:31:36"/>
    <x v="2301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x v="2302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x v="2303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x v="2304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x v="2305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x v="2306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x v="2307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x v="2308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x v="2309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x v="2310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x v="2311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x v="2312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x v="2313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x v="2314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x v="2315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x v="2316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x v="2317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x v="2318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x v="2319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x v="232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5:15:01"/>
    <x v="232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29"/>
    <x v="2322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27"/>
    <x v="2323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45"/>
    <x v="2324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11"/>
    <x v="2325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x v="2326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x v="2327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x v="2328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x v="2329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x v="2330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x v="2331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x v="2332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x v="2333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x v="2334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x v="2335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35"/>
    <x v="2336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x v="2337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x v="2338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x v="233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x v="2340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x v="2341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x v="2342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x v="2343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7:27:49"/>
    <x v="2344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x v="2345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x v="2346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x v="2347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x v="234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8:37:08"/>
    <x v="2349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20:12:50"/>
    <x v="235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d v="2015-04-30T02:25:39"/>
    <x v="2351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32"/>
    <x v="23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x v="2353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x v="2354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22:02:16"/>
    <x v="2355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d v="2015-06-05T18:48:24"/>
    <x v="2356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x v="2357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x v="2358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x v="2359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6:58:00"/>
    <x v="236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22:00:00"/>
    <x v="2361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x v="2362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x v="2363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x v="2364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23:00:00"/>
    <x v="236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x v="2366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x v="2367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x v="2368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x v="2369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x v="2370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x v="2371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4T01:39:31"/>
    <x v="2372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d v="2015-08-29T15:53:44"/>
    <x v="2373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x v="2374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x v="2375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x v="237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21:53:03"/>
    <x v="2377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x v="2378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x v="2379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x v="2380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x v="2381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x v="2382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2T01:21:47"/>
    <x v="2383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x v="2384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x v="2385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20:07:04"/>
    <x v="2386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x v="2387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x v="2388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21:59:00"/>
    <x v="2389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6:17:44"/>
    <x v="2390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x v="2391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x v="2392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x v="2393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8:41:33"/>
    <x v="2394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x v="2395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20:22:38"/>
    <x v="2396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x v="2397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x v="2398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20:28:26"/>
    <x v="2399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6:26:04"/>
    <x v="2400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9:44:56"/>
    <x v="2401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d v="2015-05-13T16:18:51"/>
    <x v="2402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58"/>
    <x v="2403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47"/>
    <x v="2404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55"/>
    <x v="240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2:39:50"/>
    <x v="2406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x v="2407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37"/>
    <x v="2408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15"/>
    <x v="2409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9:47:55"/>
    <x v="2410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42"/>
    <x v="2411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8:41:13"/>
    <x v="2412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x v="2413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x v="2414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26"/>
    <x v="2415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x v="2416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7"/>
    <x v="241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d v="2015-03-24T19:34:04"/>
    <x v="2418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9"/>
    <x v="241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35"/>
    <x v="2420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d v="2015-02-21T16:29:56"/>
    <x v="2421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d v="2015-03-11T16:23:56"/>
    <x v="2422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50"/>
    <x v="2423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d v="2014-10-27T21:25:08"/>
    <x v="2424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x v="2425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52"/>
    <x v="2426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53"/>
    <x v="2427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d v="2015-03-12T17:49:11"/>
    <x v="2428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6:44:00"/>
    <x v="2429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24"/>
    <x v="2430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d v="2016-06-28T02:23:33"/>
    <x v="2431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57"/>
    <x v="2432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x v="243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54"/>
    <x v="243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6:39:46"/>
    <x v="2435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14:46:10"/>
    <x v="2436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x v="2437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42"/>
    <x v="2438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49"/>
    <x v="243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21:35:13"/>
    <x v="2440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d v="2015-07-23T04:59:00"/>
    <x v="2441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x v="2442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x v="2443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x v="2444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x v="2445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x v="2446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x v="2447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x v="2448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x v="2449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x v="2450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x v="2451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x v="2452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x v="2453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x v="2454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x v="2455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x v="2456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x v="2457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x v="245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x v="2459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x v="2460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x v="2461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x v="2462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d v="2013-04-16T19:00:00"/>
    <x v="2463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9:29:00"/>
    <x v="2464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x v="2465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x v="2466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x v="2467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x v="2468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x v="246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x v="2470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x v="2471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x v="2472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x v="2473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x v="2474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x v="247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x v="2476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d v="2012-08-12T16:35:45"/>
    <x v="2477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x v="2478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x v="2479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x v="2480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x v="2481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x v="2482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x v="248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x v="2484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x v="2485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x v="248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x v="248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x v="248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x v="248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x v="2490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x v="2491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d v="2012-06-16T09:59:00"/>
    <x v="2492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x v="2493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x v="249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x v="249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x v="2496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x v="2497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x v="2498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x v="2499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x v="2500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8:38:24"/>
    <x v="2501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38"/>
    <x v="2502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x v="2503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14"/>
    <x v="250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16"/>
    <x v="2505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x v="2506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d v="2015-05-11T01:45:04"/>
    <x v="2507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34"/>
    <x v="2508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49"/>
    <x v="250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12"/>
    <x v="2510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33"/>
    <x v="2511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41"/>
    <x v="2512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6T00:09:49"/>
    <x v="2513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17"/>
    <x v="2514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13"/>
    <x v="2515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52"/>
    <x v="2516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8:15:30"/>
    <x v="2517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28"/>
    <x v="251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24"/>
    <x v="2519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x v="2520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x v="25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x v="2522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x v="2523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x v="2524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x v="2525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x v="2526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x v="2527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x v="2528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d v="2012-03-25T00:56:15"/>
    <x v="2529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x v="2530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x v="2531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x v="2532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x v="2533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x v="2534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d v="2014-12-01T19:59:05"/>
    <x v="253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x v="253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x v="2537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x v="2538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x v="2539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x v="2540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x v="2541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x v="2542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x v="2543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x v="2544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x v="2545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x v="2546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x v="2547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30T04:27:00"/>
    <x v="2548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x v="2549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x v="2550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x v="2551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x v="2552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x v="2553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x v="2554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x v="2555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x v="2556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d v="2014-05-15T17:53:06"/>
    <x v="2557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13:59:00"/>
    <x v="2558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x v="2559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x v="2560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12:41:29"/>
    <x v="2561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12:35:39"/>
    <x v="2562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x v="2563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8-01T00:58:19"/>
    <x v="2564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x v="2565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x v="2566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x v="2567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x v="2568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x v="2569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x v="2570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8:12:01"/>
    <x v="257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x v="2572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x v="2573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x v="2574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x v="2575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d v="2015-04-10T23:14:07"/>
    <x v="2576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x v="257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x v="2578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x v="2579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x v="2580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6:04:58"/>
    <x v="2581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d v="2016-10-29T23:43:54"/>
    <x v="2582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x v="2583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29"/>
    <x v="2584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12"/>
    <x v="2585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36"/>
    <x v="258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33"/>
    <x v="2587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x v="2588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11:52:07"/>
    <x v="2589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14:08:17"/>
    <x v="2590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24"/>
    <x v="2591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41"/>
    <x v="2592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6"/>
    <x v="2593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48"/>
    <x v="2594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d v="2017-02-24T05:51:40"/>
    <x v="2595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5:56:49"/>
    <x v="2596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57"/>
    <x v="259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1"/>
    <x v="2598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47"/>
    <x v="2599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40"/>
    <x v="26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x v="2601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x v="2602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x v="2603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x v="2604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50"/>
    <x v="2605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x v="2606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x v="2607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x v="260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x v="2609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x v="2610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22:59:00"/>
    <x v="2611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x v="2612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x v="2613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x v="2614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x v="2615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x v="2616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x v="2617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x v="2618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x v="2619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1T01:00:00"/>
    <x v="2620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x v="2621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7:50:16"/>
    <x v="2622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x v="2623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2"/>
    <x v="2624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20:26:48"/>
    <x v="2625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x v="2626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x v="2627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x v="2628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x v="2629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10:00:00"/>
    <x v="2630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x v="2631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x v="2632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x v="2633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x v="2634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21:49:21"/>
    <x v="2635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x v="2636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x v="2637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x v="2638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x v="2639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x v="2640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20:09:00"/>
    <x v="2641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6:57:00"/>
    <x v="2642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x v="2643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x v="2644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21:13:23"/>
    <x v="2645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x v="2646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6:16:59"/>
    <x v="2647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x v="2648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d v="2016-02-01T23:55:41"/>
    <x v="2649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x v="2650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x v="2651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10T03:48:45"/>
    <x v="2652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x v="2653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x v="2654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d v="2016-02-09T20:00:00"/>
    <x v="2655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x v="2656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x v="2657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x v="2658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d v="2015-04-18T01:40:10"/>
    <x v="2659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x v="2660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x v="2661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x v="2662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5:00:00"/>
    <x v="2663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x v="2664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x v="2665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x v="2666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x v="2667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d v="2015-11-09T14:32:00"/>
    <x v="2668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x v="2669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9T00:29:40"/>
    <x v="267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x v="2671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x v="2672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x v="2673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4:59:00"/>
    <x v="2674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49"/>
    <x v="2675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14:59:34"/>
    <x v="2676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23"/>
    <x v="2677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19:09:25"/>
    <x v="2678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34"/>
    <x v="2679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d v="2016-04-06T04:04:51"/>
    <x v="2680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10"/>
    <x v="2681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x v="2682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20"/>
    <x v="2683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5"/>
    <x v="2684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10"/>
    <x v="2685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43"/>
    <x v="2686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58"/>
    <x v="2687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d v="2015-02-24T03:00:00"/>
    <x v="2688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50"/>
    <x v="2689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16"/>
    <x v="2690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d v="2015-05-10T17:22:37"/>
    <x v="2691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x v="2692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26"/>
    <x v="2693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19"/>
    <x v="2694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58"/>
    <x v="2695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x v="2696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x v="2697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28"/>
    <x v="269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21:31:03"/>
    <x v="2699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32"/>
    <x v="2700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7:35:34"/>
    <x v="2701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37"/>
    <x v="2702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50"/>
    <x v="2703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54"/>
    <x v="270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d v="2017-03-24T20:59:18"/>
    <x v="2705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x v="2706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x v="2707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26"/>
    <x v="2708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x v="2709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x v="2710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x v="2711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x v="2712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x v="2713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x v="2714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x v="2715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7:59:53"/>
    <x v="2716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x v="2717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x v="2718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x v="2719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x v="2720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x v="2721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x v="2722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x v="2723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x v="2724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7:52:15"/>
    <x v="272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d v="2016-04-22T13:55:11"/>
    <x v="2726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x v="2727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x v="2728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x v="2729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x v="2730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x v="2731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x v="2732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x v="2733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x v="2734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x v="2735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5:59:33"/>
    <x v="2736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x v="273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x v="2738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x v="2739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x v="2740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d v="2014-10-20T02:07:00"/>
    <x v="2741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27"/>
    <x v="2742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27"/>
    <x v="2743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x v="2744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48"/>
    <x v="2745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11"/>
    <x v="2746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x v="274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22"/>
    <x v="2748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d v="2015-04-04T18:10:37"/>
    <x v="2749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x v="2750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x v="2751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44"/>
    <x v="2752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3"/>
    <x v="275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51"/>
    <x v="2754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8:58:47"/>
    <x v="2755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41"/>
    <x v="2756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d v="2016-08-06T15:45:32"/>
    <x v="2757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10:36:23"/>
    <x v="2758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8:47:46"/>
    <x v="2759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18"/>
    <x v="2760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33"/>
    <x v="2761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15"/>
    <x v="2762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d v="2013-05-24T13:54:44"/>
    <x v="2763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x v="2764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48"/>
    <x v="2765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58"/>
    <x v="2766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23:00:50"/>
    <x v="2767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13:45:23"/>
    <x v="2768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50"/>
    <x v="2769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30"/>
    <x v="277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x v="2771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34"/>
    <x v="2772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20:45:21"/>
    <x v="2773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8"/>
    <x v="2774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14"/>
    <x v="2775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7:07:56"/>
    <x v="27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24"/>
    <x v="2777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26"/>
    <x v="2778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41"/>
    <x v="2779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d v="2017-03-10T10:44:48"/>
    <x v="2780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x v="2781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x v="2782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x v="2783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x v="2784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x v="2785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d v="2014-07-09T13:39:40"/>
    <x v="2786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x v="2787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x v="2788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d v="2015-03-12T04:00:00"/>
    <x v="2789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x v="2790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x v="2791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x v="2792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10:03:25"/>
    <x v="2793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x v="2794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x v="2795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x v="2796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x v="2797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x v="2798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x v="2799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x v="2800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d v="2014-10-10T11:00:00"/>
    <x v="2801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x v="2802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x v="2803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x v="2804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x v="2805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x v="2806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d v="2015-06-29T20:57:18"/>
    <x v="2807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x v="2808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x v="2809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x v="2810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x v="2811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6T04:00:00"/>
    <x v="2812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x v="2813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x v="2814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8:38:29"/>
    <x v="2815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x v="2816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x v="2817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x v="2818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x v="281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x v="2820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x v="2821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x v="282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x v="2823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x v="2824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x v="2825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x v="2826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x v="2827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x v="2828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x v="2829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x v="2830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x v="2831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x v="2832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d v="2015-10-11T02:00:00"/>
    <x v="28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x v="2834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x v="2835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x v="2836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22:48:04"/>
    <x v="2837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x v="2838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x v="2839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x v="2840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8:44:57"/>
    <x v="2841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x v="2842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x v="2843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13:06:20"/>
    <x v="2844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53"/>
    <x v="2845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x v="2846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5"/>
    <x v="2847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5:34:19"/>
    <x v="2848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40"/>
    <x v="2849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11"/>
    <x v="2850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23:17:00"/>
    <x v="2851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3"/>
    <x v="2852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4T04:34:57"/>
    <x v="2853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59"/>
    <x v="2854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x v="2855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x v="2856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x v="2857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11:28:00"/>
    <x v="2858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8:41:44"/>
    <x v="2859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56"/>
    <x v="2860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14:10:48"/>
    <x v="2861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9"/>
    <x v="2862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3"/>
    <x v="286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d v="2015-07-17T13:18:00"/>
    <x v="2864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19"/>
    <x v="2865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x v="2866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x v="2867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x v="2868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41"/>
    <x v="2869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45"/>
    <x v="2870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33"/>
    <x v="2871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d v="2015-06-20T02:47:18"/>
    <x v="2872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11"/>
    <x v="2873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26"/>
    <x v="2874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53"/>
    <x v="2875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19"/>
    <x v="2876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7:00:00"/>
    <x v="2877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35"/>
    <x v="2878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21"/>
    <x v="2879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x v="2880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x v="2881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38"/>
    <x v="2882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x v="2883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15"/>
    <x v="2884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d v="2015-03-14T00:50:01"/>
    <x v="2885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x v="2886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x v="2887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x v="2888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5"/>
    <x v="2889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x v="2890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8"/>
    <x v="2891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x v="2892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d v="2015-01-09T02:00:00"/>
    <x v="2893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d v="2015-04-03T22:40:15"/>
    <x v="2894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x v="2895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x v="2896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5"/>
    <x v="2897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33"/>
    <x v="2898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38"/>
    <x v="2899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5:37:12"/>
    <x v="2900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19"/>
    <x v="2901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16"/>
    <x v="2902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18"/>
    <x v="2903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x v="2904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53"/>
    <x v="2905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x v="290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57"/>
    <x v="290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39"/>
    <x v="2908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x v="2909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27"/>
    <x v="2910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6"/>
    <x v="2911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34"/>
    <x v="2912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59"/>
    <x v="2913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d v="2015-03-14T20:46:34"/>
    <x v="291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10"/>
    <x v="2915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29"/>
    <x v="2916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27"/>
    <x v="291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47"/>
    <x v="2918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9"/>
    <x v="291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8:01:10"/>
    <x v="292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x v="2921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x v="2922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x v="2923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x v="2924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x v="2925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x v="2926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x v="2927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x v="2928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x v="2929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x v="2930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6:08:00"/>
    <x v="2931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11:00:00"/>
    <x v="2932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x v="293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5:16:04"/>
    <x v="293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x v="2935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x v="2936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d v="2014-07-13T10:58:33"/>
    <x v="2937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x v="2938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x v="2939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x v="2940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23:02:35"/>
    <x v="2941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20:18:00"/>
    <x v="2942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20"/>
    <x v="2943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38"/>
    <x v="2944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x v="2945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52"/>
    <x v="2946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x v="294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53"/>
    <x v="2948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17"/>
    <x v="2949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52"/>
    <x v="2950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x v="2951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x v="2952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x v="2953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x v="2954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x v="2955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x v="2956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x v="2957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x v="2958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x v="2959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x v="2960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x v="2961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x v="2962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4"/>
    <x v="2963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x v="2964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x v="2965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x v="2966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x v="2967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x v="2968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22:51:00"/>
    <x v="2969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x v="2970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x v="2971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d v="2016-12-05T01:00:00"/>
    <x v="2972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x v="2973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x v="2974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x v="2975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x v="2976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x v="2977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x v="2978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x v="2979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x v="298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13:25:56"/>
    <x v="2981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x v="2982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x v="2983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x v="2984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1T04:00:00"/>
    <x v="2985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x v="298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x v="2987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x v="2988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d v="2015-12-21T04:59:00"/>
    <x v="2989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x v="299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x v="2991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x v="2992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d v="2016-02-20T20:07:47"/>
    <x v="2993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x v="2994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x v="2995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x v="2996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x v="2997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x v="2998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x v="2999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x v="300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x v="3001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x v="300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x v="3003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x v="300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x v="30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8:09:51"/>
    <x v="3006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d v="2015-04-25T05:11:23"/>
    <x v="3007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x v="3008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x v="3009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x v="3010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22:59:00"/>
    <x v="3011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x v="3012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x v="3013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x v="3014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x v="3015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x v="3016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x v="3017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22:00:00"/>
    <x v="3018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x v="3019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x v="3020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x v="3021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x v="3022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x v="3023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x v="3024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x v="3025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x v="3026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x v="3027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x v="3028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x v="3029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x v="3030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x v="3031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x v="3032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x v="3033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x v="3034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x v="3035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x v="3036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x v="3037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x v="3038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x v="3039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x v="3040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x v="3041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x v="3042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6T02:50:00"/>
    <x v="3043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x v="3044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x v="304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x v="304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x v="3047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x v="3048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x v="3049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x v="305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9:59:05"/>
    <x v="3051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x v="3052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x v="305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x v="30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50"/>
    <x v="3055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24"/>
    <x v="3056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51"/>
    <x v="3057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8:59:00"/>
    <x v="3058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26"/>
    <x v="3059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34"/>
    <x v="3060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d v="2014-08-13T18:49:08"/>
    <x v="3061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x v="306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d v="2016-10-22T22:08:58"/>
    <x v="3063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x v="3064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32"/>
    <x v="3065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5:28:57"/>
    <x v="3066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22:31:19"/>
    <x v="3067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52"/>
    <x v="3068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34"/>
    <x v="3069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9"/>
    <x v="3070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x v="307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x v="307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x v="3073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13:42:39"/>
    <x v="3074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20"/>
    <x v="3075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d v="2015-10-09T15:38:43"/>
    <x v="3076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22:57:58"/>
    <x v="3077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55"/>
    <x v="3078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15"/>
    <x v="3079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44"/>
    <x v="3080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31"/>
    <x v="308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6"/>
    <x v="3082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x v="3083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x v="3084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39"/>
    <x v="3085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6:05:59"/>
    <x v="3086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x v="3087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x v="3088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x v="3089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5"/>
    <x v="3090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43"/>
    <x v="3091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x v="309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6-01T03:59:00"/>
    <x v="3093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56"/>
    <x v="3094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20"/>
    <x v="3095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46"/>
    <x v="309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x v="3097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x v="3098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11"/>
    <x v="3099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15"/>
    <x v="3100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7:56:00"/>
    <x v="3101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18"/>
    <x v="3102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6"/>
    <x v="3103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3T02:00:00"/>
    <x v="3104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x v="3105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x v="310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31"/>
    <x v="3107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d v="2015-04-28T15:19:54"/>
    <x v="3108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10"/>
    <x v="3109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19"/>
    <x v="3110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x v="3111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34"/>
    <x v="3112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2"/>
    <x v="3113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50"/>
    <x v="3114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10:43:47"/>
    <x v="3115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5"/>
    <x v="3116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x v="3117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5:35:23"/>
    <x v="3118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32"/>
    <x v="3119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21:36:36"/>
    <x v="3120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6:18:55"/>
    <x v="3121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d v="2016-11-09T23:22:12"/>
    <x v="312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x v="3123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x v="3124"/>
    <b v="0"/>
    <n v="4"/>
    <b v="0"/>
    <x v="1"/>
    <x v="38"/>
    <n v="0"/>
    <n v="6.5"/>
  </r>
  <r>
    <n v="3125"/>
    <s v="N/A (Canceled)"/>
    <s v="N/A"/>
    <n v="1500000"/>
    <n v="0"/>
    <x v="1"/>
    <x v="0"/>
    <s v="USD"/>
    <d v="2016-01-07T04:57:52"/>
    <x v="3125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x v="3126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x v="3127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8:49:01"/>
    <x v="3128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39"/>
    <x v="312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x v="3130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d v="2017-04-08T12:54:05"/>
    <x v="3131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d v="2017-04-21T07:24:20"/>
    <x v="3132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54"/>
    <x v="3133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59"/>
    <x v="3134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41"/>
    <x v="3135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x v="3136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x v="3137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7"/>
    <x v="3138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x v="3139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6:15:03"/>
    <x v="3140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20:00:00"/>
    <x v="3141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59"/>
    <x v="3142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56"/>
    <x v="3143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x v="3144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54"/>
    <x v="3145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46"/>
    <x v="314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x v="3147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x v="3148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x v="3149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x v="3150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x v="3151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x v="3152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x v="3153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x v="3154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x v="315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x v="3156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d v="2014-07-19T05:00:00"/>
    <x v="3157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d v="2013-07-22T20:09:12"/>
    <x v="3158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x v="3159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x v="3160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x v="3161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x v="31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x v="3163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15"/>
    <x v="3164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x v="3165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x v="3166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x v="3167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x v="3168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d v="2013-12-13T04:59:00"/>
    <x v="3169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x v="3170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x v="3171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x v="3172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x v="3173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x v="3174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x v="3175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x v="3176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x v="3177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x v="3178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x v="3179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x v="3180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x v="3181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x v="3182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x v="3183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x v="3184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x v="3185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x v="3186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x v="3187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9:58:22"/>
    <x v="3188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8:18:52"/>
    <x v="3189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9T04:37:55"/>
    <x v="3190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49"/>
    <x v="3191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x v="3192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16"/>
    <x v="3193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58"/>
    <x v="3194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42"/>
    <x v="3195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x v="3196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11:50:18"/>
    <x v="3197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10:11:17"/>
    <x v="3198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x v="3199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x v="3200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x v="3201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x v="3202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42"/>
    <x v="3203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x v="3204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32"/>
    <x v="3205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31"/>
    <x v="3206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7"/>
    <x v="3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x v="3208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x v="3209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x v="3210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x v="3211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d v="2014-08-08T19:05:51"/>
    <x v="3212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x v="3213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x v="3214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x v="3215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x v="3216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x v="3217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x v="3218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x v="3219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d v="2017-03-12T21:00:00"/>
    <x v="3220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x v="3221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x v="3222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x v="3223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x v="3224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x v="3225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x v="3226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x v="3227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d v="2015-12-17T04:59:00"/>
    <x v="3228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x v="3229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x v="3230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x v="3231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x v="3232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x v="3233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x v="3234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x v="3235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x v="3236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x v="3237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x v="323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x v="3239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x v="3240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x v="3241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x v="324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x v="3243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x v="3244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x v="3245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x v="3246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x v="3247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x v="3248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x v="3249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x v="3250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x v="3251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x v="3252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x v="3253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x v="3254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x v="325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x v="3256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x v="3257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x v="3258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x v="3259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x v="3260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x v="3261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x v="3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x v="3263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x v="3264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17:00:00"/>
    <x v="326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x v="3266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x v="3267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x v="326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x v="3269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x v="3270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d v="2014-11-02T11:29:35"/>
    <x v="3271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x v="3272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x v="3273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x v="3274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x v="3275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4-01T03:59:00"/>
    <x v="3276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x v="3277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x v="3278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x v="327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x v="3280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x v="3281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x v="3282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x v="3283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x v="3284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d v="2017-02-28T05:00:00"/>
    <x v="3285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x v="3286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8:00:28"/>
    <x v="3287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x v="3288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x v="3289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x v="3290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x v="3291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x v="3292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10:12:32"/>
    <x v="3293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x v="329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x v="3295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x v="3296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x v="3297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x v="329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x v="3299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x v="3300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x v="3301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d v="2016-12-07T08:26:16"/>
    <x v="3302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4"/>
    <x v="3303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x v="3304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x v="3305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x v="3306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x v="3307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x v="3308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d v="2016-10-16T15:36:18"/>
    <x v="3309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x v="3310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x v="3311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x v="3312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x v="3313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x v="3314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x v="3315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x v="3316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x v="3317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d v="2016-04-11T02:30:00"/>
    <x v="3318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x v="3319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x v="3320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x v="3321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x v="3322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x v="3323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13:59:50"/>
    <x v="3324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x v="3325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x v="3326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x v="3327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x v="3328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x v="3329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x v="3330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x v="3331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x v="3332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x v="3333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x v="3334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x v="3335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x v="333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x v="333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x v="3338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x v="3339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x v="3340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x v="334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x v="3342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x v="3343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x v="3344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x v="3345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x v="3346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x v="3347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x v="3348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x v="3349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23:00:00"/>
    <x v="3350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x v="3351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x v="3352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x v="3353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x v="3354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x v="3355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x v="3356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x v="3357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x v="3358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x v="3359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d v="2016-12-14T15:59:00"/>
    <x v="3360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x v="3361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x v="3362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x v="3363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x v="3364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x v="3365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x v="3366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x v="3367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x v="3368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5T00:59:40"/>
    <x v="3369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x v="3370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x v="3371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x v="3372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x v="3373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7:33:36"/>
    <x v="3374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x v="3375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x v="3376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x v="3377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x v="3378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x v="3379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x v="3380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x v="3381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x v="3382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x v="3383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x v="3384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x v="3385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x v="338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x v="3387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x v="3388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x v="3389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x v="3390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x v="3391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x v="3392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x v="3393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x v="3394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d v="2015-05-30T18:10:00"/>
    <x v="3395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x v="3396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x v="3397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x v="3398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x v="3399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x v="3400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x v="3401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x v="3402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x v="3403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x v="3404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x v="3405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x v="340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x v="3407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x v="3408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x v="3409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x v="341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x v="3411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x v="341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x v="3413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x v="3414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x v="3415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x v="3416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x v="3417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x v="3418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21:30:00"/>
    <x v="3419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x v="3420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x v="3421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x v="3422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x v="3423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x v="342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x v="3425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x v="3426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x v="3427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x v="3428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x v="3429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x v="3430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x v="3431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x v="3432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x v="3433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x v="3434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x v="3435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x v="3436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x v="3437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x v="3438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x v="3439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x v="3440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x v="344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x v="344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x v="3443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13:59:00"/>
    <x v="3444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x v="3445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x v="3446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x v="3447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x v="3448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x v="3449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x v="3450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x v="3451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x v="3452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x v="3453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x v="3454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x v="3455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x v="3456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x v="34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x v="3458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x v="3459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x v="3460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x v="3461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x v="3462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1T03:59:00"/>
    <x v="3463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x v="3464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x v="3465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x v="3466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d v="2015-03-20T15:07:12"/>
    <x v="3467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x v="3468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x v="3469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x v="3470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x v="3471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x v="3472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x v="3473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x v="3474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x v="3475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x v="3476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x v="3477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x v="3478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x v="3479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x v="3480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5:56:28"/>
    <x v="3481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x v="3482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x v="3483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59"/>
    <x v="3484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x v="3485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x v="3486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x v="3487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x v="3488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x v="3489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x v="3490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x v="3491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x v="3492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x v="3493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x v="3494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7:18:00"/>
    <x v="3495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x v="349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x v="3497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21:44:00"/>
    <x v="3498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x v="3499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x v="3500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x v="3501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x v="3502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x v="3503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x v="3504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x v="350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x v="3506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x v="350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x v="3508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x v="3509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x v="3510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x v="3511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x v="351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x v="3513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x v="3514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x v="3515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x v="3516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x v="3517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x v="3518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x v="3519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x v="3520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x v="3521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x v="3522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x v="3523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x v="3524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x v="3525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x v="3526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x v="3527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x v="352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x v="3529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x v="3530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d v="2016-06-30T15:42:14"/>
    <x v="3531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x v="3532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x v="3533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x v="3534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x v="3535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x v="3536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7:59:00"/>
    <x v="3537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x v="3538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x v="3539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x v="3540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x v="3541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x v="354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8:07:39"/>
    <x v="3543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x v="3544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x v="3545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x v="3546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x v="3547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x v="3548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x v="3549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x v="3550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x v="3551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x v="3552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x v="3553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x v="3554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11:36:34"/>
    <x v="3555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x v="3556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x v="3557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x v="3558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8:58:00"/>
    <x v="3559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7T02:45:00"/>
    <x v="3560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x v="3561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x v="3562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x v="3563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x v="3564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x v="3565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x v="3566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x v="3567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x v="3568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x v="3569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x v="3570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53"/>
    <x v="3571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d v="2015-06-21T13:41:22"/>
    <x v="357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x v="3573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x v="3574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x v="3575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x v="3576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x v="3577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x v="3578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x v="3579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x v="3580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x v="3581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x v="35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x v="3583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x v="358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x v="3585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d v="2016-09-23T16:44:30"/>
    <x v="3586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x v="3587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x v="3588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x v="3589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x v="3590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x v="3591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x v="3592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x v="3593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22"/>
    <x v="3594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d v="2015-03-13T06:59:00"/>
    <x v="3595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7:09:42"/>
    <x v="3596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x v="3597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x v="3598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x v="3599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d v="2016-10-13T20:22:44"/>
    <x v="3600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x v="3601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x v="3602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x v="3603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x v="3604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x v="3605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x v="3606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x v="3607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x v="3608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x v="3609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x v="3610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x v="361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7:26:51"/>
    <x v="3612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x v="3613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x v="3614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x v="3615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x v="3616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x v="3617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x v="3618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x v="3619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x v="3620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x v="3621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x v="3622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x v="3623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x v="3624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37"/>
    <x v="3625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x v="3626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x v="362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20:59:56"/>
    <x v="3628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x v="3629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50"/>
    <x v="363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x v="3631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9"/>
    <x v="3632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x v="3633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4T03:59:00"/>
    <x v="363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d v="2016-04-20T21:11:16"/>
    <x v="3635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6:40:29"/>
    <x v="3636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55"/>
    <x v="3637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5:08:52"/>
    <x v="3638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x v="3639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30"/>
    <x v="364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x v="3641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7:00:00"/>
    <x v="3642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19"/>
    <x v="3643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x v="3644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2T00:17:18"/>
    <x v="3645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x v="3646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47"/>
    <x v="364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x v="3648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7:06:34"/>
    <x v="3649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x v="3650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x v="3651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5T03:59:00"/>
    <x v="365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x v="3653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x v="3654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x v="3655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22:59:00"/>
    <x v="365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21:42:00"/>
    <x v="3657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d v="2014-07-02T03:59:00"/>
    <x v="3658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x v="3659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x v="3660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x v="3661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1T04:16:54"/>
    <x v="3662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x v="3663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x v="3664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9:54:00"/>
    <x v="3665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d v="2014-07-24T07:00:00"/>
    <x v="3666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x v="3667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x v="3668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x v="3669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x v="3670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x v="3671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x v="3672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x v="3673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20:57:09"/>
    <x v="3674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x v="3675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x v="3676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x v="3677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x v="367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x v="3679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x v="3680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x v="3681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x v="3682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x v="3683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x v="3684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x v="3685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x v="3686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x v="3687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x v="3688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x v="368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x v="3690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x v="3691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d v="2014-09-19T00:00:00"/>
    <x v="3692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x v="3693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x v="3694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x v="3695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x v="369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x v="3697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x v="3698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x v="3699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d v="2014-09-30T16:00:00"/>
    <x v="37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x v="3701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x v="3702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x v="3703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x v="370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x v="3705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x v="3706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x v="3707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x v="3708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x v="3709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x v="3710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x v="3711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x v="3712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x v="3713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x v="3714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x v="3715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x v="3716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x v="3717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x v="3718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d v="2015-06-22T17:31:06"/>
    <x v="3719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x v="3720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x v="3721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22:59:00"/>
    <x v="3722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d v="2014-11-30T19:04:22"/>
    <x v="3723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x v="3724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x v="3725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x v="3726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x v="3727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4:06:16"/>
    <x v="3728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12"/>
    <x v="3729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59"/>
    <x v="3730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x v="3731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12:00:00"/>
    <x v="3732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x v="3733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16"/>
    <x v="3734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d v="2015-05-28T16:38:09"/>
    <x v="3735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x v="3736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x v="3737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x v="3738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48"/>
    <x v="3739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58"/>
    <x v="3740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50"/>
    <x v="3741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4"/>
    <x v="3742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d v="2014-07-03T17:02:44"/>
    <x v="3743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x v="3744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2"/>
    <x v="3745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d v="2016-10-08T09:20:39"/>
    <x v="3746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d v="2015-07-05T22:59:00"/>
    <x v="3747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x v="3748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x v="3749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x v="3750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x v="3751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x v="3752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x v="3753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x v="3754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x v="3755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x v="3756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x v="3757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d v="2014-05-19T05:00:00"/>
    <x v="375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d v="2015-08-26T02:35:53"/>
    <x v="3759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x v="3760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x v="3761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x v="3762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x v="3763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x v="3764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x v="3765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x v="3766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x v="376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x v="3768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x v="376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x v="377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d v="2016-05-18T00:00:00"/>
    <x v="3771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x v="3772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d v="2016-11-15T02:08:00"/>
    <x v="3773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9:00:55"/>
    <x v="3774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x v="3775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x v="3776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x v="3777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d v="2015-02-14T19:39:40"/>
    <x v="3778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x v="3779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x v="3780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x v="3781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x v="3782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x v="3783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23:32:12"/>
    <x v="3784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x v="3785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x v="3786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x v="3787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6:18:00"/>
    <x v="3788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18"/>
    <x v="3789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23"/>
    <x v="3790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d v="2014-07-06T16:36:32"/>
    <x v="3791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d v="2015-07-15T10:43:42"/>
    <x v="379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9"/>
    <x v="3793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54"/>
    <x v="379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x v="3795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36"/>
    <x v="379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25"/>
    <x v="3797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48"/>
    <x v="379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43"/>
    <x v="3799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x v="3800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36"/>
    <x v="3801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46"/>
    <x v="3802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28"/>
    <x v="3803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x v="380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20"/>
    <x v="3805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6:13:01"/>
    <x v="3806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59"/>
    <x v="3807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x v="3808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x v="3809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x v="3810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x v="3811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6-01T03:59:00"/>
    <x v="3812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x v="3813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x v="3814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x v="3815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x v="3816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x v="3817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x v="3818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x v="3819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x v="3820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x v="3821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22:59:00"/>
    <x v="3822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x v="3823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x v="3824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x v="3825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x v="3826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x v="3827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x v="3828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x v="3829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x v="3830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x v="3831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x v="3832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9:09:00"/>
    <x v="3833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x v="3834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x v="3835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x v="3836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x v="3837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7:03:29"/>
    <x v="3838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x v="3839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x v="3840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8:51:27"/>
    <x v="3841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52"/>
    <x v="384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24"/>
    <x v="3843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x v="384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54"/>
    <x v="3845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x v="3846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11"/>
    <x v="3847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29"/>
    <x v="3848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8:24:44"/>
    <x v="3849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d v="2015-01-01T02:59:03"/>
    <x v="3850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59"/>
    <x v="3851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36"/>
    <x v="3852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38"/>
    <x v="3853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d v="2015-05-09T21:14:18"/>
    <x v="3854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51"/>
    <x v="3855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3"/>
    <x v="3856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x v="3857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x v="3858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x v="3859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50"/>
    <x v="386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d v="2014-11-12T21:47:00"/>
    <x v="3861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d v="2016-09-12T16:59:00"/>
    <x v="3862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45"/>
    <x v="3863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14"/>
    <x v="386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5:30:00"/>
    <x v="3865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x v="3866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19"/>
    <x v="3867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d v="2014-09-08T15:50:05"/>
    <x v="3868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x v="3869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x v="3870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x v="3871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x v="3872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x v="3873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4T01:00:00"/>
    <x v="3874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10:00:00"/>
    <x v="387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x v="3876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x v="3877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x v="3878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56"/>
    <x v="3879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x v="388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x v="3881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23:03:00"/>
    <x v="3882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x v="3883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x v="3884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x v="3885"/>
    <b v="0"/>
    <n v="0"/>
    <b v="0"/>
    <x v="1"/>
    <x v="40"/>
    <n v="0"/>
    <n v="0"/>
  </r>
  <r>
    <n v="3886"/>
    <s v="a (Canceled)"/>
    <n v="1"/>
    <n v="10000"/>
    <n v="0"/>
    <x v="1"/>
    <x v="2"/>
    <s v="AUD"/>
    <d v="2014-12-11T05:28:22"/>
    <x v="3886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x v="3887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13:05:58"/>
    <x v="388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x v="3889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24"/>
    <x v="3890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d v="2015-03-23T04:59:00"/>
    <x v="3891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x v="3892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x v="3893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x v="3894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18"/>
    <x v="3895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18"/>
    <x v="3896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20:58:03"/>
    <x v="3897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6:00:00"/>
    <x v="3898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1"/>
    <x v="3899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11"/>
    <x v="3900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59"/>
    <x v="3901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2"/>
    <x v="390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x v="3903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d v="2015-04-15T05:04:00"/>
    <x v="3904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x v="3905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x v="3906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x v="3907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56"/>
    <x v="3908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22"/>
    <x v="3909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57"/>
    <x v="3910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20:29:37"/>
    <x v="3911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x v="3912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9"/>
    <x v="3913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x v="3914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29"/>
    <x v="3915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11:19:12"/>
    <x v="3916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21"/>
    <x v="3917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x v="3918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x v="3919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40"/>
    <x v="392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x v="3921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x v="3922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11"/>
    <x v="3923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2"/>
    <x v="3924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59"/>
    <x v="3925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7T02:02:28"/>
    <x v="3926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4"/>
    <x v="3927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x v="3928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5"/>
    <x v="3929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6:00:00"/>
    <x v="3930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27"/>
    <x v="3931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44"/>
    <x v="3932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x v="3933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x v="3934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46"/>
    <x v="3935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40"/>
    <x v="3936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20"/>
    <x v="3937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14"/>
    <x v="3938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7T04:30:00"/>
    <x v="393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11"/>
    <x v="3940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x v="3941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54"/>
    <x v="3942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x v="3943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35"/>
    <x v="3944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28"/>
    <x v="3945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x v="3946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44"/>
    <x v="3947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7:48:43"/>
    <x v="3948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1T02:53:41"/>
    <x v="3949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x v="395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8:49:02"/>
    <x v="3951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10"/>
    <x v="3952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x v="3953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15:37:44"/>
    <x v="395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21"/>
    <x v="3955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x v="3956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54"/>
    <x v="3957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x v="3958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56"/>
    <x v="3959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20:17:36"/>
    <x v="3960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30"/>
    <x v="3961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54"/>
    <x v="3962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8T04:41:57"/>
    <x v="3963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46"/>
    <x v="3964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40"/>
    <x v="3965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2:59:00"/>
    <x v="3966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27"/>
    <x v="396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33"/>
    <x v="3968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x v="3969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31"/>
    <x v="3970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6"/>
    <x v="3971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14"/>
    <x v="3972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x v="3973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28"/>
    <x v="3974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18"/>
    <x v="3975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7:00:00"/>
    <x v="3976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32"/>
    <x v="3977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53"/>
    <x v="3978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x v="3979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14:22:27"/>
    <x v="3980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9"/>
    <x v="3981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20"/>
    <x v="3982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6:59:00"/>
    <x v="3983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x v="398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x v="3985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x v="3986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30"/>
    <x v="3987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d v="2015-08-29T01:56:53"/>
    <x v="3988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41"/>
    <x v="3989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13"/>
    <x v="3990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2"/>
    <x v="3991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19"/>
    <x v="3992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12"/>
    <x v="3993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30"/>
    <x v="3994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x v="3995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x v="3996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41"/>
    <x v="3997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x v="3998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x v="3999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d v="2016-05-07T14:29:18"/>
    <x v="4000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x v="4001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x v="4002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x v="4003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d v="2014-10-08T03:54:17"/>
    <x v="4004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x v="400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x v="4006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x v="4007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x v="4008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x v="4009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x v="4010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x v="4011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x v="4012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x v="401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x v="4014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x v="4015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x v="4016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x v="4017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x v="401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x v="4019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x v="4020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x v="4021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x v="4022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x v="402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6:04:57"/>
    <x v="4024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5:42:16"/>
    <x v="4025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x v="4026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x v="4027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x v="4028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x v="4029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x v="4030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x v="4031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x v="4032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x v="4033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x v="4034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x v="4035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x v="4036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14:25:00"/>
    <x v="4037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x v="4038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x v="4039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3:00:00"/>
    <x v="4040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x v="4041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x v="4042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22:58:45"/>
    <x v="4043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x v="4044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1T04:49:49"/>
    <x v="4045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x v="4046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x v="4047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x v="4048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x v="4049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x v="4050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x v="4051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x v="4052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x v="4053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x v="4054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x v="4055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x v="4056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x v="4057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x v="4058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6T03:00:00"/>
    <x v="4059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6:00:00"/>
    <x v="4060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x v="4061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x v="4062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x v="4063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14:07:06"/>
    <x v="4064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x v="4065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x v="4066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x v="4067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x v="4068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x v="4069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x v="407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9:18:51"/>
    <x v="407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x v="4072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x v="4073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x v="4074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x v="4075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x v="4076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x v="4077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x v="4078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x v="4079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x v="4080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x v="4081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x v="4082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x v="4083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10:28:26"/>
    <x v="4084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x v="408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x v="4086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d v="2016-07-17T17:49:46"/>
    <x v="4087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x v="4088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x v="4089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x v="4090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x v="409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x v="4092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x v="4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x v="4094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x v="4095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x v="4096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x v="409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x v="4098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x v="4099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x v="410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x v="4101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x v="4102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x v="4103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6:40:34"/>
    <x v="410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15:09"/>
    <x v="4105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x v="410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x v="4107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x v="4108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x v="4109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x v="4110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x v="4111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8T00:00:00"/>
    <x v="4112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x v="411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d v="2015-07-23T03:00:00"/>
    <d v="2015-06-22T00:10:11"/>
    <b v="0"/>
    <n v="182"/>
    <b v="1"/>
    <x v="0"/>
    <x v="0"/>
    <n v="137"/>
    <n v="63.92"/>
    <x v="0"/>
    <s v="7/23/2015"/>
    <x v="0"/>
    <x v="0"/>
    <n v="7"/>
    <n v="2015"/>
  </r>
  <r>
    <n v="1"/>
    <s v="FannibalFest Fan Convention"/>
    <s v="A Hannibal TV Show Fan Convention and Art Collective"/>
    <x v="1"/>
    <x v="1"/>
    <x v="0"/>
    <x v="0"/>
    <s v="USD"/>
    <d v="2017-03-02T14:24:43"/>
    <d v="2017-01-31T14:24:43"/>
    <b v="0"/>
    <n v="79"/>
    <b v="1"/>
    <x v="0"/>
    <x v="0"/>
    <n v="143"/>
    <n v="185.48"/>
    <x v="1"/>
    <s v="3/2/2017"/>
    <x v="1"/>
    <x v="1"/>
    <n v="3"/>
    <n v="2017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d v="2016-02-15T16:51:23"/>
    <d v="2016-02-05T16:51:23"/>
    <b v="0"/>
    <n v="35"/>
    <b v="1"/>
    <x v="0"/>
    <x v="0"/>
    <n v="105"/>
    <n v="15"/>
    <x v="2"/>
    <s v="2/15/2016"/>
    <x v="2"/>
    <x v="2"/>
    <n v="2"/>
    <n v="2016"/>
  </r>
  <r>
    <n v="3"/>
    <s v="Unsure/Positive: A Dramedy Series About Life with HIV"/>
    <s v="We already produced the *very* beginning of this story. Help us to see it through?"/>
    <x v="3"/>
    <x v="3"/>
    <x v="0"/>
    <x v="0"/>
    <s v="USD"/>
    <d v="2014-08-07T12:21:47"/>
    <d v="2014-07-08T12:21:47"/>
    <b v="0"/>
    <n v="150"/>
    <b v="1"/>
    <x v="0"/>
    <x v="0"/>
    <n v="104"/>
    <n v="69.27"/>
    <x v="3"/>
    <s v="8/7/2014"/>
    <x v="3"/>
    <x v="3"/>
    <n v="8"/>
    <n v="2014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d v="2015-12-19T20:01:19"/>
    <d v="2015-11-19T20:01:19"/>
    <b v="0"/>
    <n v="284"/>
    <b v="1"/>
    <x v="0"/>
    <x v="0"/>
    <n v="123"/>
    <n v="190.55"/>
    <x v="4"/>
    <s v="12/19/2015"/>
    <x v="4"/>
    <x v="0"/>
    <n v="12"/>
    <n v="2015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d v="2016-07-29T05:35:00"/>
    <d v="2016-07-12T22:23:27"/>
    <b v="0"/>
    <n v="47"/>
    <b v="1"/>
    <x v="0"/>
    <x v="0"/>
    <n v="110"/>
    <n v="93.4"/>
    <x v="5"/>
    <s v="7/29/2016"/>
    <x v="3"/>
    <x v="2"/>
    <n v="7"/>
    <n v="2016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d v="2014-06-14T01:44:10"/>
    <d v="2014-06-04T01:44:10"/>
    <b v="0"/>
    <n v="58"/>
    <b v="1"/>
    <x v="0"/>
    <x v="0"/>
    <n v="106"/>
    <n v="146.88"/>
    <x v="6"/>
    <s v="6/14/2014"/>
    <x v="0"/>
    <x v="3"/>
    <n v="6"/>
    <n v="2014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d v="2016-07-05T01:07:47"/>
    <d v="2016-05-26T01:07:47"/>
    <b v="0"/>
    <n v="57"/>
    <b v="1"/>
    <x v="0"/>
    <x v="0"/>
    <n v="101"/>
    <n v="159.82"/>
    <x v="7"/>
    <s v="7/5/2016"/>
    <x v="5"/>
    <x v="2"/>
    <n v="7"/>
    <n v="2016"/>
  </r>
  <r>
    <n v="8"/>
    <s v="Sizzling in the Kitchen Flynn Style"/>
    <s v="Help us raise the funds to film our pilot episode!"/>
    <x v="8"/>
    <x v="8"/>
    <x v="0"/>
    <x v="0"/>
    <s v="USD"/>
    <d v="2016-04-15T21:00:00"/>
    <d v="2016-04-08T22:40:12"/>
    <b v="0"/>
    <n v="12"/>
    <b v="1"/>
    <x v="0"/>
    <x v="0"/>
    <n v="100"/>
    <n v="291.79000000000002"/>
    <x v="8"/>
    <s v="4/15/2016"/>
    <x v="6"/>
    <x v="2"/>
    <n v="4"/>
    <n v="2016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d v="2016-04-17T02:29:04"/>
    <d v="2016-03-18T02:29:04"/>
    <b v="0"/>
    <n v="20"/>
    <b v="1"/>
    <x v="0"/>
    <x v="0"/>
    <n v="126"/>
    <n v="31.5"/>
    <x v="9"/>
    <s v="4/17/2016"/>
    <x v="7"/>
    <x v="2"/>
    <n v="4"/>
    <n v="2016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d v="2014-06-25T01:37:59"/>
    <d v="2014-05-21T01:37:59"/>
    <b v="0"/>
    <n v="19"/>
    <b v="1"/>
    <x v="0"/>
    <x v="0"/>
    <n v="101"/>
    <n v="158.68"/>
    <x v="10"/>
    <s v="6/25/2014"/>
    <x v="5"/>
    <x v="3"/>
    <n v="6"/>
    <n v="2014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d v="2016-08-22T03:00:00"/>
    <d v="2016-07-21T18:41:02"/>
    <b v="0"/>
    <n v="75"/>
    <b v="1"/>
    <x v="0"/>
    <x v="0"/>
    <n v="121"/>
    <n v="80.33"/>
    <x v="11"/>
    <s v="8/22/2016"/>
    <x v="3"/>
    <x v="2"/>
    <n v="8"/>
    <n v="2016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d v="2014-07-16T03:00:00"/>
    <d v="2014-06-01T17:07:05"/>
    <b v="0"/>
    <n v="827"/>
    <b v="1"/>
    <x v="0"/>
    <x v="0"/>
    <n v="165"/>
    <n v="59.96"/>
    <x v="12"/>
    <s v="7/16/2014"/>
    <x v="0"/>
    <x v="3"/>
    <n v="7"/>
    <n v="2014"/>
  </r>
  <r>
    <n v="13"/>
    <s v="Can't Go Home"/>
    <s v="A travel series hosted by touring musicians that profiles a different American city in each episode."/>
    <x v="8"/>
    <x v="13"/>
    <x v="0"/>
    <x v="0"/>
    <s v="USD"/>
    <d v="2016-06-23T20:27:00"/>
    <d v="2016-05-18T16:15:09"/>
    <b v="0"/>
    <n v="51"/>
    <b v="1"/>
    <x v="0"/>
    <x v="0"/>
    <n v="160"/>
    <n v="109.78"/>
    <x v="13"/>
    <s v="6/23/2016"/>
    <x v="5"/>
    <x v="2"/>
    <n v="6"/>
    <n v="2016"/>
  </r>
  <r>
    <n v="14"/>
    <s v="3010 | Sci-fi Series"/>
    <s v="A highly charged post apocalyptic sci fi series that pulls no punches!"/>
    <x v="12"/>
    <x v="14"/>
    <x v="0"/>
    <x v="2"/>
    <s v="AUD"/>
    <d v="2014-07-13T13:59:00"/>
    <d v="2014-06-18T00:38:08"/>
    <b v="0"/>
    <n v="41"/>
    <b v="1"/>
    <x v="0"/>
    <x v="0"/>
    <n v="101"/>
    <n v="147.71"/>
    <x v="14"/>
    <s v="7/13/2014"/>
    <x v="0"/>
    <x v="3"/>
    <n v="7"/>
    <n v="2014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d v="2015-09-27T20:14:00"/>
    <d v="2015-09-09T09:24:18"/>
    <b v="0"/>
    <n v="98"/>
    <b v="1"/>
    <x v="0"/>
    <x v="0"/>
    <n v="107"/>
    <n v="21.76"/>
    <x v="15"/>
    <s v="9/27/2015"/>
    <x v="8"/>
    <x v="0"/>
    <n v="9"/>
    <n v="2015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d v="2014-06-16T05:30:00"/>
    <d v="2014-05-01T19:06:51"/>
    <b v="0"/>
    <n v="70"/>
    <b v="1"/>
    <x v="0"/>
    <x v="0"/>
    <n v="100"/>
    <n v="171.84"/>
    <x v="16"/>
    <s v="6/16/2014"/>
    <x v="5"/>
    <x v="3"/>
    <n v="6"/>
    <n v="2014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d v="2014-11-04T18:33:42"/>
    <d v="2014-10-05T17:33:42"/>
    <b v="0"/>
    <n v="36"/>
    <b v="1"/>
    <x v="0"/>
    <x v="0"/>
    <n v="101"/>
    <n v="41.94"/>
    <x v="17"/>
    <s v="11/4/2014"/>
    <x v="9"/>
    <x v="3"/>
    <n v="11"/>
    <n v="2014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d v="2014-09-17T13:00:56"/>
    <d v="2014-08-18T13:00:56"/>
    <b v="0"/>
    <n v="342"/>
    <b v="1"/>
    <x v="0"/>
    <x v="0"/>
    <n v="106"/>
    <n v="93.26"/>
    <x v="18"/>
    <s v="9/17/2014"/>
    <x v="10"/>
    <x v="3"/>
    <n v="9"/>
    <n v="2014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d v="2015-07-20T19:35:34"/>
    <d v="2015-06-20T19:35:34"/>
    <b v="0"/>
    <n v="22"/>
    <b v="1"/>
    <x v="0"/>
    <x v="0"/>
    <n v="145"/>
    <n v="56.14"/>
    <x v="19"/>
    <s v="7/20/2015"/>
    <x v="0"/>
    <x v="0"/>
    <n v="7"/>
    <n v="2015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d v="2015-09-13T18:11:52"/>
    <d v="2015-07-15T18:11:52"/>
    <b v="0"/>
    <n v="25"/>
    <b v="1"/>
    <x v="0"/>
    <x v="0"/>
    <n v="100"/>
    <n v="80.16"/>
    <x v="20"/>
    <s v="9/13/2015"/>
    <x v="3"/>
    <x v="0"/>
    <n v="9"/>
    <n v="2015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d v="2014-09-26T15:03:09"/>
    <d v="2014-08-27T15:03:09"/>
    <b v="0"/>
    <n v="101"/>
    <b v="1"/>
    <x v="0"/>
    <x v="0"/>
    <n v="109"/>
    <n v="199.9"/>
    <x v="21"/>
    <s v="9/26/2014"/>
    <x v="10"/>
    <x v="3"/>
    <n v="9"/>
    <n v="2014"/>
  </r>
  <r>
    <n v="22"/>
    <s v="CREATURES OF HABIT!"/>
    <s v="Meet Gary, and Troy: Two unlikely friends that investigate &quot;strange phenomenon&quot;."/>
    <x v="18"/>
    <x v="22"/>
    <x v="0"/>
    <x v="0"/>
    <s v="USD"/>
    <d v="2015-01-01T07:59:00"/>
    <d v="2014-12-16T21:52:20"/>
    <b v="0"/>
    <n v="8"/>
    <b v="1"/>
    <x v="0"/>
    <x v="0"/>
    <n v="117"/>
    <n v="51.25"/>
    <x v="22"/>
    <s v="1/1/2015"/>
    <x v="11"/>
    <x v="3"/>
    <n v="1"/>
    <n v="2015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d v="2015-04-30T15:20:00"/>
    <d v="2015-04-03T18:41:41"/>
    <b v="0"/>
    <n v="23"/>
    <b v="1"/>
    <x v="0"/>
    <x v="0"/>
    <n v="119"/>
    <n v="103.04"/>
    <x v="23"/>
    <s v="4/30/2015"/>
    <x v="6"/>
    <x v="0"/>
    <n v="4"/>
    <n v="2015"/>
  </r>
  <r>
    <n v="24"/>
    <s v="Bring STL Up Late to TV"/>
    <s v="STL Up Late is a weekly late night comedy talk show for St. Louis television."/>
    <x v="19"/>
    <x v="24"/>
    <x v="0"/>
    <x v="0"/>
    <s v="USD"/>
    <d v="2015-09-15T19:39:00"/>
    <d v="2015-08-13T19:41:03"/>
    <b v="0"/>
    <n v="574"/>
    <b v="1"/>
    <x v="0"/>
    <x v="0"/>
    <n v="109"/>
    <n v="66.349999999999994"/>
    <x v="24"/>
    <s v="9/15/2015"/>
    <x v="10"/>
    <x v="0"/>
    <n v="9"/>
    <n v="2015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d v="2016-01-09T00:36:01"/>
    <d v="2015-11-10T00:36:01"/>
    <b v="0"/>
    <n v="14"/>
    <b v="1"/>
    <x v="0"/>
    <x v="0"/>
    <n v="133"/>
    <n v="57.14"/>
    <x v="25"/>
    <s v="1/9/2016"/>
    <x v="4"/>
    <x v="0"/>
    <n v="1"/>
    <n v="2016"/>
  </r>
  <r>
    <n v="26"/>
    <s v="You, Me &amp; Sicily:  Part I Editing"/>
    <s v="Highlighting Sicily's points of light: its extraordinary people. Editing phase is now underway!!!"/>
    <x v="21"/>
    <x v="26"/>
    <x v="0"/>
    <x v="0"/>
    <s v="USD"/>
    <d v="2014-08-17T12:22:24"/>
    <d v="2014-07-08T12:22:24"/>
    <b v="0"/>
    <n v="19"/>
    <b v="1"/>
    <x v="0"/>
    <x v="0"/>
    <n v="155"/>
    <n v="102.11"/>
    <x v="3"/>
    <s v="8/17/2014"/>
    <x v="3"/>
    <x v="3"/>
    <n v="8"/>
    <n v="2014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d v="2014-11-16T04:57:13"/>
    <d v="2014-10-17T03:57:13"/>
    <b v="0"/>
    <n v="150"/>
    <b v="1"/>
    <x v="0"/>
    <x v="0"/>
    <n v="112"/>
    <n v="148.97"/>
    <x v="26"/>
    <s v="11/16/2014"/>
    <x v="9"/>
    <x v="3"/>
    <n v="11"/>
    <n v="2014"/>
  </r>
  <r>
    <n v="28"/>
    <s v="John Earle Dog Training Concept Development Reel"/>
    <s v="John and Brian are on a quest to change people's lives and rehabilitate dogs."/>
    <x v="14"/>
    <x v="28"/>
    <x v="0"/>
    <x v="0"/>
    <s v="USD"/>
    <d v="2015-12-16T23:08:04"/>
    <d v="2015-11-16T23:08:04"/>
    <b v="0"/>
    <n v="71"/>
    <b v="1"/>
    <x v="0"/>
    <x v="0"/>
    <n v="100"/>
    <n v="169.61"/>
    <x v="27"/>
    <s v="12/16/2015"/>
    <x v="4"/>
    <x v="0"/>
    <n v="12"/>
    <n v="2015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d v="2014-07-22T16:09:28"/>
    <d v="2014-06-22T16:09:28"/>
    <b v="0"/>
    <n v="117"/>
    <b v="1"/>
    <x v="0"/>
    <x v="0"/>
    <n v="123"/>
    <n v="31.62"/>
    <x v="28"/>
    <s v="7/22/2014"/>
    <x v="0"/>
    <x v="3"/>
    <n v="7"/>
    <n v="2014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d v="2014-08-21T07:01:55"/>
    <d v="2014-07-22T07:01:55"/>
    <b v="0"/>
    <n v="53"/>
    <b v="1"/>
    <x v="0"/>
    <x v="0"/>
    <n v="101"/>
    <n v="76.45"/>
    <x v="29"/>
    <s v="8/21/2014"/>
    <x v="3"/>
    <x v="3"/>
    <n v="8"/>
    <n v="2014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d v="2016-01-25T19:00:34"/>
    <d v="2016-01-07T19:00:34"/>
    <b v="0"/>
    <n v="1"/>
    <b v="1"/>
    <x v="0"/>
    <x v="0"/>
    <n v="100"/>
    <n v="13"/>
    <x v="30"/>
    <s v="1/25/2016"/>
    <x v="1"/>
    <x v="2"/>
    <n v="1"/>
    <n v="2016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d v="2016-05-13T03:59:00"/>
    <d v="2016-04-01T15:03:37"/>
    <b v="0"/>
    <n v="89"/>
    <b v="1"/>
    <x v="0"/>
    <x v="0"/>
    <n v="100"/>
    <n v="320.45"/>
    <x v="31"/>
    <s v="5/13/2016"/>
    <x v="6"/>
    <x v="2"/>
    <n v="5"/>
    <n v="2016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d v="2015-11-08T16:51:41"/>
    <d v="2015-10-09T15:51:41"/>
    <b v="0"/>
    <n v="64"/>
    <b v="1"/>
    <x v="0"/>
    <x v="0"/>
    <n v="102"/>
    <n v="83.75"/>
    <x v="32"/>
    <s v="11/8/2015"/>
    <x v="9"/>
    <x v="0"/>
    <n v="11"/>
    <n v="2015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d v="2014-08-05T07:43:21"/>
    <d v="2014-07-21T07:43:21"/>
    <b v="0"/>
    <n v="68"/>
    <b v="1"/>
    <x v="0"/>
    <x v="0"/>
    <n v="130"/>
    <n v="49.88"/>
    <x v="33"/>
    <s v="8/5/2014"/>
    <x v="3"/>
    <x v="3"/>
    <n v="8"/>
    <n v="2014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d v="2015-04-28T00:00:00"/>
    <d v="2015-04-04T07:00:14"/>
    <b v="0"/>
    <n v="28"/>
    <b v="1"/>
    <x v="0"/>
    <x v="0"/>
    <n v="167"/>
    <n v="59.46"/>
    <x v="34"/>
    <s v="4/28/2015"/>
    <x v="6"/>
    <x v="0"/>
    <n v="4"/>
    <n v="2015"/>
  </r>
  <r>
    <n v="36"/>
    <s v="THE LISTENING BOX"/>
    <s v="A modern day priest makes an unusual discovery, setting off a chain of events."/>
    <x v="12"/>
    <x v="36"/>
    <x v="0"/>
    <x v="0"/>
    <s v="USD"/>
    <d v="2015-04-04T06:22:05"/>
    <d v="2015-03-05T07:22:05"/>
    <b v="0"/>
    <n v="44"/>
    <b v="1"/>
    <x v="0"/>
    <x v="0"/>
    <n v="142"/>
    <n v="193.84"/>
    <x v="35"/>
    <s v="4/4/2015"/>
    <x v="7"/>
    <x v="0"/>
    <n v="4"/>
    <n v="2015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d v="2015-02-27T16:37:59"/>
    <d v="2015-01-28T16:37:59"/>
    <b v="0"/>
    <n v="253"/>
    <b v="1"/>
    <x v="0"/>
    <x v="0"/>
    <n v="183"/>
    <n v="159.51"/>
    <x v="36"/>
    <s v="2/27/2015"/>
    <x v="1"/>
    <x v="0"/>
    <n v="2"/>
    <n v="2015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d v="2013-05-11T01:22:24"/>
    <d v="2013-04-11T01:22:24"/>
    <b v="0"/>
    <n v="66"/>
    <b v="1"/>
    <x v="0"/>
    <x v="0"/>
    <n v="110"/>
    <n v="41.68"/>
    <x v="37"/>
    <s v="5/11/2013"/>
    <x v="6"/>
    <x v="4"/>
    <n v="5"/>
    <n v="2013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d v="2014-05-25T22:59:00"/>
    <d v="2014-04-25T01:07:48"/>
    <b v="0"/>
    <n v="217"/>
    <b v="1"/>
    <x v="0"/>
    <x v="0"/>
    <n v="131"/>
    <n v="150.9"/>
    <x v="38"/>
    <s v="5/25/2014"/>
    <x v="6"/>
    <x v="3"/>
    <n v="5"/>
    <n v="2014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d v="2014-06-19T04:00:00"/>
    <d v="2014-05-30T05:08:08"/>
    <b v="0"/>
    <n v="16"/>
    <b v="1"/>
    <x v="0"/>
    <x v="0"/>
    <n v="101"/>
    <n v="126.69"/>
    <x v="39"/>
    <s v="6/19/2014"/>
    <x v="5"/>
    <x v="3"/>
    <n v="6"/>
    <n v="2014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d v="2014-10-05T13:39:14"/>
    <d v="2014-09-05T13:39:14"/>
    <b v="0"/>
    <n v="19"/>
    <b v="1"/>
    <x v="0"/>
    <x v="0"/>
    <n v="100"/>
    <n v="105.26"/>
    <x v="40"/>
    <s v="10/5/2014"/>
    <x v="8"/>
    <x v="3"/>
    <n v="10"/>
    <n v="2014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d v="2014-12-28T15:20:26"/>
    <d v="2014-11-28T15:20:26"/>
    <b v="0"/>
    <n v="169"/>
    <b v="1"/>
    <x v="0"/>
    <x v="0"/>
    <n v="142"/>
    <n v="117.51"/>
    <x v="41"/>
    <s v="12/28/2014"/>
    <x v="4"/>
    <x v="3"/>
    <n v="12"/>
    <n v="2014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d v="2014-07-13T00:00:00"/>
    <d v="2014-06-12T18:58:06"/>
    <b v="0"/>
    <n v="263"/>
    <b v="1"/>
    <x v="0"/>
    <x v="0"/>
    <n v="309"/>
    <n v="117.36"/>
    <x v="42"/>
    <s v="7/13/2014"/>
    <x v="0"/>
    <x v="3"/>
    <n v="7"/>
    <n v="2014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d v="2014-10-07T02:22:17"/>
    <d v="2014-08-23T02:22:17"/>
    <b v="0"/>
    <n v="15"/>
    <b v="1"/>
    <x v="0"/>
    <x v="0"/>
    <n v="100"/>
    <n v="133.33000000000001"/>
    <x v="43"/>
    <s v="10/7/2014"/>
    <x v="10"/>
    <x v="3"/>
    <n v="10"/>
    <n v="2014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d v="2016-04-27T14:58:27"/>
    <d v="2016-03-28T14:58:27"/>
    <b v="0"/>
    <n v="61"/>
    <b v="1"/>
    <x v="0"/>
    <x v="0"/>
    <n v="120"/>
    <n v="98.36"/>
    <x v="44"/>
    <s v="4/27/2016"/>
    <x v="7"/>
    <x v="2"/>
    <n v="4"/>
    <n v="2016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d v="2015-12-15T23:09:34"/>
    <d v="2015-11-15T23:09:34"/>
    <b v="0"/>
    <n v="45"/>
    <b v="1"/>
    <x v="0"/>
    <x v="0"/>
    <n v="104"/>
    <n v="194.44"/>
    <x v="45"/>
    <s v="12/15/2015"/>
    <x v="4"/>
    <x v="0"/>
    <n v="12"/>
    <n v="2015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d v="2014-12-19T20:40:07"/>
    <d v="2014-10-20T19:40:07"/>
    <b v="0"/>
    <n v="70"/>
    <b v="1"/>
    <x v="0"/>
    <x v="0"/>
    <n v="108"/>
    <n v="76.87"/>
    <x v="46"/>
    <s v="12/19/2014"/>
    <x v="9"/>
    <x v="3"/>
    <n v="12"/>
    <n v="2014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d v="2015-03-01T12:00:00"/>
    <d v="2015-01-29T12:24:20"/>
    <b v="0"/>
    <n v="38"/>
    <b v="1"/>
    <x v="0"/>
    <x v="0"/>
    <n v="108"/>
    <n v="56.82"/>
    <x v="47"/>
    <s v="3/1/2015"/>
    <x v="1"/>
    <x v="0"/>
    <n v="3"/>
    <n v="2015"/>
  </r>
  <r>
    <n v="49"/>
    <s v="Driving Jersey - Season Five"/>
    <s v="Driving Jersey is real people telling real stories."/>
    <x v="14"/>
    <x v="48"/>
    <x v="0"/>
    <x v="0"/>
    <s v="USD"/>
    <d v="2015-10-24T04:14:05"/>
    <d v="2015-09-24T04:14:05"/>
    <b v="0"/>
    <n v="87"/>
    <b v="1"/>
    <x v="0"/>
    <x v="0"/>
    <n v="100"/>
    <n v="137.93"/>
    <x v="48"/>
    <s v="10/24/2015"/>
    <x v="8"/>
    <x v="0"/>
    <n v="10"/>
    <n v="2015"/>
  </r>
  <r>
    <n v="50"/>
    <s v="The Love Lounge"/>
    <s v="A brand new dating show which helps one lucky lady find her Mr Right with difficult decisions to make along the way."/>
    <x v="20"/>
    <x v="49"/>
    <x v="0"/>
    <x v="1"/>
    <s v="GBP"/>
    <d v="2015-01-30T17:00:00"/>
    <d v="2014-12-22T18:04:18"/>
    <b v="0"/>
    <n v="22"/>
    <b v="1"/>
    <x v="0"/>
    <x v="0"/>
    <n v="100"/>
    <n v="27.27"/>
    <x v="49"/>
    <s v="1/30/2015"/>
    <x v="11"/>
    <x v="3"/>
    <n v="1"/>
    <n v="2015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d v="2015-08-10T22:17:17"/>
    <d v="2015-07-11T22:17:17"/>
    <b v="0"/>
    <n v="119"/>
    <b v="1"/>
    <x v="0"/>
    <x v="0"/>
    <n v="128"/>
    <n v="118.34"/>
    <x v="50"/>
    <s v="8/10/2015"/>
    <x v="3"/>
    <x v="0"/>
    <n v="8"/>
    <n v="2015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d v="2014-07-17T16:50:46"/>
    <d v="2014-06-17T16:50:46"/>
    <b v="0"/>
    <n v="52"/>
    <b v="1"/>
    <x v="0"/>
    <x v="0"/>
    <n v="116"/>
    <n v="223.48"/>
    <x v="51"/>
    <s v="7/17/2014"/>
    <x v="0"/>
    <x v="3"/>
    <n v="7"/>
    <n v="2014"/>
  </r>
  <r>
    <n v="53"/>
    <s v="Rolling out Vegan Mashup's Season 2"/>
    <s v="Delicious TV's Vegan Mashup launching season two on public television"/>
    <x v="9"/>
    <x v="52"/>
    <x v="0"/>
    <x v="0"/>
    <s v="USD"/>
    <d v="2014-04-04T22:00:00"/>
    <d v="2014-03-21T13:10:45"/>
    <b v="0"/>
    <n v="117"/>
    <b v="1"/>
    <x v="0"/>
    <x v="0"/>
    <n v="110"/>
    <n v="28.11"/>
    <x v="52"/>
    <s v="4/4/2014"/>
    <x v="7"/>
    <x v="3"/>
    <n v="4"/>
    <n v="2014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d v="2015-12-25T17:07:01"/>
    <d v="2015-11-25T17:07:01"/>
    <b v="0"/>
    <n v="52"/>
    <b v="1"/>
    <x v="0"/>
    <x v="0"/>
    <n v="101"/>
    <n v="194.23"/>
    <x v="53"/>
    <s v="12/25/2015"/>
    <x v="4"/>
    <x v="0"/>
    <n v="12"/>
    <n v="2015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d v="2016-05-27T23:15:16"/>
    <d v="2016-05-06T23:15:16"/>
    <b v="0"/>
    <n v="86"/>
    <b v="1"/>
    <x v="0"/>
    <x v="0"/>
    <n v="129"/>
    <n v="128.94999999999999"/>
    <x v="54"/>
    <s v="5/27/2016"/>
    <x v="5"/>
    <x v="2"/>
    <n v="5"/>
    <n v="2016"/>
  </r>
  <r>
    <n v="56"/>
    <s v="Voxwomen Cycling Show"/>
    <s v="We want to see more women's cycling on TV - and we need your help to make it happen!"/>
    <x v="6"/>
    <x v="55"/>
    <x v="0"/>
    <x v="1"/>
    <s v="GBP"/>
    <d v="2015-06-08T16:00:00"/>
    <d v="2015-05-25T13:10:24"/>
    <b v="0"/>
    <n v="174"/>
    <b v="1"/>
    <x v="0"/>
    <x v="0"/>
    <n v="107"/>
    <n v="49.32"/>
    <x v="55"/>
    <s v="6/8/2015"/>
    <x v="5"/>
    <x v="0"/>
    <n v="6"/>
    <n v="2015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d v="2015-04-25T19:59:22"/>
    <d v="2015-03-26T19:59:22"/>
    <b v="0"/>
    <n v="69"/>
    <b v="1"/>
    <x v="0"/>
    <x v="0"/>
    <n v="102"/>
    <n v="221.52"/>
    <x v="56"/>
    <s v="4/25/2015"/>
    <x v="7"/>
    <x v="0"/>
    <n v="4"/>
    <n v="2015"/>
  </r>
  <r>
    <n v="58"/>
    <s v="Gloaming"/>
    <s v="Alex thought he knew how the world worked. You live, you die and it's over. He was very, very wrong."/>
    <x v="3"/>
    <x v="57"/>
    <x v="0"/>
    <x v="0"/>
    <s v="USD"/>
    <d v="2014-11-19T18:52:52"/>
    <d v="2014-10-20T17:52:52"/>
    <b v="0"/>
    <n v="75"/>
    <b v="1"/>
    <x v="0"/>
    <x v="0"/>
    <n v="103"/>
    <n v="137.21"/>
    <x v="46"/>
    <s v="11/19/2014"/>
    <x v="9"/>
    <x v="3"/>
    <n v="11"/>
    <n v="2014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d v="2015-09-14T21:00:00"/>
    <d v="2015-08-14T05:39:36"/>
    <b v="0"/>
    <n v="33"/>
    <b v="1"/>
    <x v="0"/>
    <x v="0"/>
    <n v="100"/>
    <n v="606.82000000000005"/>
    <x v="57"/>
    <s v="9/14/2015"/>
    <x v="10"/>
    <x v="0"/>
    <n v="9"/>
    <n v="2015"/>
  </r>
  <r>
    <n v="60"/>
    <s v="Ever Since - Short Film"/>
    <s v="Set in a beautiful but desolate world, we see how loneliness can lead to friendship in unconventional ways."/>
    <x v="37"/>
    <x v="59"/>
    <x v="0"/>
    <x v="1"/>
    <s v="GBP"/>
    <d v="2014-03-23T00:00:00"/>
    <d v="2014-03-03T21:38:37"/>
    <b v="0"/>
    <n v="108"/>
    <b v="1"/>
    <x v="0"/>
    <x v="1"/>
    <n v="103"/>
    <n v="43.04"/>
    <x v="58"/>
    <s v="3/23/2014"/>
    <x v="7"/>
    <x v="3"/>
    <n v="3"/>
    <n v="2014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d v="2013-06-06T19:32:37"/>
    <d v="2013-05-15T19:32:37"/>
    <b v="0"/>
    <n v="23"/>
    <b v="1"/>
    <x v="0"/>
    <x v="1"/>
    <n v="148"/>
    <n v="322.39"/>
    <x v="59"/>
    <s v="6/6/2013"/>
    <x v="5"/>
    <x v="4"/>
    <n v="6"/>
    <n v="2013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d v="2013-03-03T19:11:18"/>
    <d v="2013-02-06T19:11:18"/>
    <b v="0"/>
    <n v="48"/>
    <b v="1"/>
    <x v="0"/>
    <x v="1"/>
    <n v="155"/>
    <n v="96.71"/>
    <x v="60"/>
    <s v="3/3/2013"/>
    <x v="2"/>
    <x v="4"/>
    <n v="3"/>
    <n v="2013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d v="2013-12-28T04:59:00"/>
    <d v="2013-12-04T21:53:33"/>
    <b v="0"/>
    <n v="64"/>
    <b v="1"/>
    <x v="0"/>
    <x v="1"/>
    <n v="114"/>
    <n v="35.47"/>
    <x v="61"/>
    <s v="12/28/2013"/>
    <x v="11"/>
    <x v="4"/>
    <n v="12"/>
    <n v="2013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d v="2013-07-08T00:26:21"/>
    <d v="2013-06-08T00:26:21"/>
    <b v="0"/>
    <n v="24"/>
    <b v="1"/>
    <x v="0"/>
    <x v="1"/>
    <n v="173"/>
    <n v="86.67"/>
    <x v="62"/>
    <s v="7/8/2013"/>
    <x v="0"/>
    <x v="4"/>
    <n v="7"/>
    <n v="2013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d v="2014-08-11T05:59:00"/>
    <d v="2014-07-15T19:42:34"/>
    <b v="0"/>
    <n v="57"/>
    <b v="1"/>
    <x v="0"/>
    <x v="1"/>
    <n v="108"/>
    <n v="132.05000000000001"/>
    <x v="63"/>
    <s v="8/11/2014"/>
    <x v="3"/>
    <x v="3"/>
    <n v="8"/>
    <n v="2014"/>
  </r>
  <r>
    <n v="66"/>
    <s v="A Stagnant Fever: Short Film"/>
    <s v="A dark comedy set in the '60s about clinical depression and one night stands."/>
    <x v="13"/>
    <x v="65"/>
    <x v="0"/>
    <x v="0"/>
    <s v="USD"/>
    <d v="2016-07-18T20:23:40"/>
    <d v="2016-06-18T20:23:40"/>
    <b v="0"/>
    <n v="26"/>
    <b v="1"/>
    <x v="0"/>
    <x v="1"/>
    <n v="119"/>
    <n v="91.23"/>
    <x v="64"/>
    <s v="7/18/2016"/>
    <x v="0"/>
    <x v="2"/>
    <n v="7"/>
    <n v="2016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d v="2012-07-15T14:00:04"/>
    <d v="2012-06-15T14:00:04"/>
    <b v="0"/>
    <n v="20"/>
    <b v="1"/>
    <x v="0"/>
    <x v="1"/>
    <n v="116"/>
    <n v="116.25"/>
    <x v="65"/>
    <s v="7/15/2012"/>
    <x v="0"/>
    <x v="5"/>
    <n v="7"/>
    <n v="2012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d v="2014-02-23T13:39:51"/>
    <d v="2014-01-24T13:39:51"/>
    <b v="0"/>
    <n v="36"/>
    <b v="1"/>
    <x v="0"/>
    <x v="1"/>
    <n v="127"/>
    <n v="21.19"/>
    <x v="66"/>
    <s v="2/23/2014"/>
    <x v="1"/>
    <x v="3"/>
    <n v="2"/>
    <n v="2014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d v="2011-10-02T06:59:00"/>
    <d v="2011-08-31T04:30:25"/>
    <b v="0"/>
    <n v="178"/>
    <b v="1"/>
    <x v="0"/>
    <x v="1"/>
    <n v="111"/>
    <n v="62.33"/>
    <x v="67"/>
    <s v="10/2/2011"/>
    <x v="10"/>
    <x v="6"/>
    <n v="10"/>
    <n v="201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d v="2011-09-04T21:30:45"/>
    <d v="2011-07-06T21:30:45"/>
    <b v="0"/>
    <n v="17"/>
    <b v="1"/>
    <x v="0"/>
    <x v="1"/>
    <n v="127"/>
    <n v="37.409999999999997"/>
    <x v="68"/>
    <s v="9/4/2011"/>
    <x v="3"/>
    <x v="6"/>
    <n v="9"/>
    <n v="201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d v="2012-05-28T06:30:57"/>
    <d v="2012-03-29T06:30:57"/>
    <b v="0"/>
    <n v="32"/>
    <b v="1"/>
    <x v="0"/>
    <x v="1"/>
    <n v="124"/>
    <n v="69.72"/>
    <x v="69"/>
    <s v="5/28/2012"/>
    <x v="7"/>
    <x v="5"/>
    <n v="5"/>
    <n v="2012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d v="2012-11-15T00:00:00"/>
    <d v="2012-10-26T00:14:41"/>
    <b v="0"/>
    <n v="41"/>
    <b v="1"/>
    <x v="0"/>
    <x v="1"/>
    <n v="108"/>
    <n v="58.17"/>
    <x v="70"/>
    <s v="11/15/2012"/>
    <x v="9"/>
    <x v="5"/>
    <n v="11"/>
    <n v="2012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d v="2011-05-03T03:59:00"/>
    <d v="2011-02-13T18:09:44"/>
    <b v="0"/>
    <n v="18"/>
    <b v="1"/>
    <x v="0"/>
    <x v="1"/>
    <n v="100"/>
    <n v="50"/>
    <x v="71"/>
    <s v="5/3/2011"/>
    <x v="2"/>
    <x v="6"/>
    <n v="5"/>
    <n v="201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d v="2016-01-21T11:41:35"/>
    <d v="2015-12-22T11:41:35"/>
    <b v="0"/>
    <n v="29"/>
    <b v="1"/>
    <x v="0"/>
    <x v="1"/>
    <n v="113"/>
    <n v="19.47"/>
    <x v="72"/>
    <s v="1/21/2016"/>
    <x v="11"/>
    <x v="0"/>
    <n v="1"/>
    <n v="2016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d v="2013-04-23T05:01:12"/>
    <d v="2013-03-24T05:01:12"/>
    <b v="0"/>
    <n v="47"/>
    <b v="1"/>
    <x v="0"/>
    <x v="1"/>
    <n v="115"/>
    <n v="85.96"/>
    <x v="73"/>
    <s v="4/23/2013"/>
    <x v="7"/>
    <x v="4"/>
    <n v="4"/>
    <n v="2013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d v="2011-12-27T17:35:58"/>
    <d v="2011-10-28T16:35:58"/>
    <b v="0"/>
    <n v="15"/>
    <b v="1"/>
    <x v="0"/>
    <x v="1"/>
    <n v="153"/>
    <n v="30.67"/>
    <x v="74"/>
    <s v="12/27/2011"/>
    <x v="9"/>
    <x v="6"/>
    <n v="12"/>
    <n v="2011"/>
  </r>
  <r>
    <n v="77"/>
    <s v="Jonah and the Crab"/>
    <s v="A short film about a boy searching for companionship in a hermit crab he finds on the beach."/>
    <x v="44"/>
    <x v="76"/>
    <x v="0"/>
    <x v="0"/>
    <s v="USD"/>
    <d v="2012-05-21T02:59:00"/>
    <d v="2012-03-29T03:28:37"/>
    <b v="0"/>
    <n v="26"/>
    <b v="1"/>
    <x v="0"/>
    <x v="1"/>
    <n v="393"/>
    <n v="60.38"/>
    <x v="69"/>
    <s v="5/21/2012"/>
    <x v="7"/>
    <x v="5"/>
    <n v="5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d v="2016-09-01T17:32:01"/>
    <d v="2016-08-22T17:32:01"/>
    <b v="0"/>
    <n v="35"/>
    <b v="1"/>
    <x v="0"/>
    <x v="1"/>
    <n v="2702"/>
    <n v="38.6"/>
    <x v="75"/>
    <s v="9/1/2016"/>
    <x v="10"/>
    <x v="2"/>
    <n v="9"/>
    <n v="2016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d v="2014-04-25T18:38:13"/>
    <d v="2014-03-26T18:38:13"/>
    <b v="0"/>
    <n v="41"/>
    <b v="1"/>
    <x v="0"/>
    <x v="1"/>
    <n v="127"/>
    <n v="40.270000000000003"/>
    <x v="76"/>
    <s v="4/25/2014"/>
    <x v="7"/>
    <x v="3"/>
    <n v="4"/>
    <n v="2014"/>
  </r>
  <r>
    <n v="80"/>
    <s v="Swingers Anonymous"/>
    <s v="What would you do if you ended up at a swingers party with two dead bodies and $20,000 in drug money?"/>
    <x v="14"/>
    <x v="79"/>
    <x v="0"/>
    <x v="0"/>
    <s v="USD"/>
    <d v="2013-12-10T02:00:56"/>
    <d v="2013-11-05T02:00:56"/>
    <b v="0"/>
    <n v="47"/>
    <b v="1"/>
    <x v="0"/>
    <x v="1"/>
    <n v="107"/>
    <n v="273.83"/>
    <x v="77"/>
    <s v="12/10/2013"/>
    <x v="4"/>
    <x v="4"/>
    <n v="12"/>
    <n v="2013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d v="2012-07-14T03:02:00"/>
    <d v="2012-07-10T03:48:47"/>
    <b v="0"/>
    <n v="28"/>
    <b v="1"/>
    <x v="0"/>
    <x v="1"/>
    <n v="198"/>
    <n v="53.04"/>
    <x v="78"/>
    <s v="7/14/2012"/>
    <x v="3"/>
    <x v="5"/>
    <n v="7"/>
    <n v="2012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d v="2011-10-09T19:41:01"/>
    <d v="2011-09-09T19:41:01"/>
    <b v="0"/>
    <n v="100"/>
    <b v="1"/>
    <x v="0"/>
    <x v="1"/>
    <n v="100"/>
    <n v="40.01"/>
    <x v="79"/>
    <s v="10/9/2011"/>
    <x v="8"/>
    <x v="6"/>
    <n v="10"/>
    <n v="201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d v="2015-02-22T11:30:00"/>
    <d v="2015-02-07T14:46:29"/>
    <b v="0"/>
    <n v="13"/>
    <b v="1"/>
    <x v="0"/>
    <x v="1"/>
    <n v="103"/>
    <n v="15.77"/>
    <x v="80"/>
    <s v="2/22/2015"/>
    <x v="2"/>
    <x v="0"/>
    <n v="2"/>
    <n v="2015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d v="2011-05-15T18:11:26"/>
    <d v="2011-04-15T18:11:26"/>
    <b v="0"/>
    <n v="7"/>
    <b v="1"/>
    <x v="0"/>
    <x v="1"/>
    <n v="100"/>
    <n v="71.430000000000007"/>
    <x v="81"/>
    <s v="5/15/2011"/>
    <x v="6"/>
    <x v="6"/>
    <n v="5"/>
    <n v="201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d v="2011-09-23T03:00:37"/>
    <d v="2011-08-24T03:00:37"/>
    <b v="0"/>
    <n v="21"/>
    <b v="1"/>
    <x v="0"/>
    <x v="1"/>
    <n v="126"/>
    <n v="71.709999999999994"/>
    <x v="82"/>
    <s v="9/23/2011"/>
    <x v="10"/>
    <x v="6"/>
    <n v="9"/>
    <n v="201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d v="2015-12-27T14:20:45"/>
    <d v="2015-10-14T13:20:45"/>
    <b v="0"/>
    <n v="17"/>
    <b v="1"/>
    <x v="0"/>
    <x v="1"/>
    <n v="106"/>
    <n v="375.76"/>
    <x v="83"/>
    <s v="12/27/2015"/>
    <x v="9"/>
    <x v="0"/>
    <n v="12"/>
    <n v="2015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d v="2010-06-03T01:41:00"/>
    <d v="2010-05-24T12:56:43"/>
    <b v="0"/>
    <n v="25"/>
    <b v="1"/>
    <x v="0"/>
    <x v="1"/>
    <n v="105"/>
    <n v="104.6"/>
    <x v="84"/>
    <s v="6/3/2010"/>
    <x v="5"/>
    <x v="7"/>
    <n v="6"/>
    <n v="201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d v="2014-06-22T15:48:51"/>
    <d v="2014-05-27T15:48:51"/>
    <b v="0"/>
    <n v="60"/>
    <b v="1"/>
    <x v="0"/>
    <x v="1"/>
    <n v="103"/>
    <n v="60"/>
    <x v="85"/>
    <s v="6/22/2014"/>
    <x v="5"/>
    <x v="3"/>
    <n v="6"/>
    <n v="2014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d v="2013-06-02T18:03:12"/>
    <d v="2013-05-08T18:03:12"/>
    <b v="0"/>
    <n v="56"/>
    <b v="1"/>
    <x v="0"/>
    <x v="1"/>
    <n v="115"/>
    <n v="123.29"/>
    <x v="86"/>
    <s v="6/2/2013"/>
    <x v="5"/>
    <x v="4"/>
    <n v="6"/>
    <n v="2013"/>
  </r>
  <r>
    <n v="90"/>
    <s v="Help Get the Short Film Interior Design into Film Festivals!"/>
    <s v="We're looking for funding to help submit a short film to film festivals."/>
    <x v="2"/>
    <x v="89"/>
    <x v="0"/>
    <x v="0"/>
    <s v="USD"/>
    <d v="2011-07-12T07:08:19"/>
    <d v="2011-06-12T07:08:19"/>
    <b v="0"/>
    <n v="16"/>
    <b v="1"/>
    <x v="0"/>
    <x v="1"/>
    <n v="100"/>
    <n v="31.38"/>
    <x v="87"/>
    <s v="7/12/2011"/>
    <x v="0"/>
    <x v="6"/>
    <n v="7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d v="2011-05-17T09:39:24"/>
    <d v="2011-03-17T09:39:24"/>
    <b v="0"/>
    <n v="46"/>
    <b v="1"/>
    <x v="0"/>
    <x v="1"/>
    <n v="120"/>
    <n v="78.260000000000005"/>
    <x v="88"/>
    <s v="5/17/2011"/>
    <x v="7"/>
    <x v="6"/>
    <n v="5"/>
    <n v="201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d v="2017-02-01T08:00:00"/>
    <d v="2016-12-17T04:46:23"/>
    <b v="0"/>
    <n v="43"/>
    <b v="1"/>
    <x v="0"/>
    <x v="1"/>
    <n v="105"/>
    <n v="122.33"/>
    <x v="89"/>
    <s v="2/1/2017"/>
    <x v="11"/>
    <x v="2"/>
    <n v="2"/>
    <n v="2017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d v="2012-07-03T21:00:00"/>
    <d v="2012-06-05T20:35:37"/>
    <b v="0"/>
    <n v="15"/>
    <b v="1"/>
    <x v="0"/>
    <x v="1"/>
    <n v="111"/>
    <n v="73.73"/>
    <x v="90"/>
    <s v="7/3/2012"/>
    <x v="0"/>
    <x v="5"/>
    <n v="7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d v="2014-04-07T17:13:42"/>
    <d v="2014-03-18T17:13:42"/>
    <b v="0"/>
    <n v="12"/>
    <b v="1"/>
    <x v="0"/>
    <x v="1"/>
    <n v="104"/>
    <n v="21.67"/>
    <x v="91"/>
    <s v="4/7/2014"/>
    <x v="7"/>
    <x v="3"/>
    <n v="4"/>
    <n v="2014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d v="2012-02-26T00:07:21"/>
    <d v="2012-01-27T00:07:21"/>
    <b v="0"/>
    <n v="21"/>
    <b v="1"/>
    <x v="0"/>
    <x v="1"/>
    <n v="131"/>
    <n v="21.9"/>
    <x v="92"/>
    <s v="2/26/2012"/>
    <x v="1"/>
    <x v="5"/>
    <n v="2"/>
    <n v="2012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d v="2010-08-01T03:00:00"/>
    <d v="2010-05-26T15:54:01"/>
    <b v="0"/>
    <n v="34"/>
    <b v="1"/>
    <x v="0"/>
    <x v="1"/>
    <n v="115"/>
    <n v="50.59"/>
    <x v="93"/>
    <s v="8/1/2010"/>
    <x v="5"/>
    <x v="7"/>
    <n v="8"/>
    <n v="201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d v="2011-07-12T03:14:42"/>
    <d v="2011-06-12T03:14:42"/>
    <b v="0"/>
    <n v="8"/>
    <b v="1"/>
    <x v="0"/>
    <x v="1"/>
    <n v="106"/>
    <n v="53.13"/>
    <x v="87"/>
    <s v="7/12/2011"/>
    <x v="0"/>
    <x v="6"/>
    <n v="7"/>
    <n v="201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d v="2012-12-07T23:30:00"/>
    <d v="2012-11-01T19:04:34"/>
    <b v="0"/>
    <n v="60"/>
    <b v="1"/>
    <x v="0"/>
    <x v="1"/>
    <n v="106"/>
    <n v="56.67"/>
    <x v="94"/>
    <s v="12/7/2012"/>
    <x v="4"/>
    <x v="5"/>
    <n v="12"/>
    <n v="2012"/>
  </r>
  <r>
    <n v="99"/>
    <s v="BEAT: An Original Short Film"/>
    <s v="A feminist tale of two girls finally giving a &quot;Nice Guy&quot; what he truly deserves. Also, dancing!"/>
    <x v="15"/>
    <x v="96"/>
    <x v="0"/>
    <x v="0"/>
    <s v="USD"/>
    <d v="2014-01-22T21:39:59"/>
    <d v="2013-12-23T21:39:59"/>
    <b v="0"/>
    <n v="39"/>
    <b v="1"/>
    <x v="0"/>
    <x v="1"/>
    <n v="106"/>
    <n v="40.78"/>
    <x v="95"/>
    <s v="1/22/2014"/>
    <x v="11"/>
    <x v="4"/>
    <n v="1"/>
    <n v="2014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d v="2012-11-04T19:04:46"/>
    <d v="2012-10-15T18:04:46"/>
    <b v="0"/>
    <n v="26"/>
    <b v="1"/>
    <x v="0"/>
    <x v="1"/>
    <n v="100"/>
    <n v="192.31"/>
    <x v="96"/>
    <s v="11/4/2012"/>
    <x v="9"/>
    <x v="5"/>
    <n v="11"/>
    <n v="2012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d v="2013-01-24T18:38:30"/>
    <d v="2012-12-31T18:38:30"/>
    <b v="0"/>
    <n v="35"/>
    <b v="1"/>
    <x v="0"/>
    <x v="1"/>
    <n v="100"/>
    <n v="100"/>
    <x v="97"/>
    <s v="1/24/2013"/>
    <x v="11"/>
    <x v="5"/>
    <n v="1"/>
    <n v="2013"/>
  </r>
  <r>
    <n v="102"/>
    <s v="Dear God No!"/>
    <s v="A gang of outlaw bikers pull a home invasion on a disgraced Anthropologist hiding a secret locked in his cabin basement."/>
    <x v="12"/>
    <x v="99"/>
    <x v="0"/>
    <x v="0"/>
    <s v="USD"/>
    <d v="2010-12-23T03:08:53"/>
    <d v="2010-11-23T03:08:53"/>
    <b v="0"/>
    <n v="65"/>
    <b v="1"/>
    <x v="0"/>
    <x v="1"/>
    <n v="128"/>
    <n v="117.92"/>
    <x v="98"/>
    <s v="12/23/2010"/>
    <x v="4"/>
    <x v="7"/>
    <n v="12"/>
    <n v="2010"/>
  </r>
  <r>
    <n v="103"/>
    <s v="I'M TWENTY SOMETHING"/>
    <s v="Three friends in their twenties are trying to do the impossible - have fun on a casual Friday night."/>
    <x v="46"/>
    <x v="100"/>
    <x v="0"/>
    <x v="1"/>
    <s v="GBP"/>
    <d v="2014-03-07T19:20:30"/>
    <d v="2014-02-12T19:20:30"/>
    <b v="0"/>
    <n v="49"/>
    <b v="1"/>
    <x v="0"/>
    <x v="1"/>
    <n v="105"/>
    <n v="27.9"/>
    <x v="99"/>
    <s v="3/7/2014"/>
    <x v="2"/>
    <x v="3"/>
    <n v="3"/>
    <n v="2014"/>
  </r>
  <r>
    <n v="104"/>
    <s v="Good 'Ol Trumpet"/>
    <s v="UCF short film about an old man, his love for music, and his misplaced trumpet.  "/>
    <x v="2"/>
    <x v="49"/>
    <x v="0"/>
    <x v="0"/>
    <s v="USD"/>
    <d v="2011-04-03T01:00:00"/>
    <d v="2011-03-10T16:41:06"/>
    <b v="0"/>
    <n v="10"/>
    <b v="1"/>
    <x v="0"/>
    <x v="1"/>
    <n v="120"/>
    <n v="60"/>
    <x v="100"/>
    <s v="4/3/2011"/>
    <x v="7"/>
    <x v="6"/>
    <n v="4"/>
    <n v="201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d v="2016-05-14T00:00:00"/>
    <d v="2016-04-25T17:23:40"/>
    <b v="0"/>
    <n v="60"/>
    <b v="1"/>
    <x v="0"/>
    <x v="1"/>
    <n v="107"/>
    <n v="39.380000000000003"/>
    <x v="101"/>
    <s v="5/14/2016"/>
    <x v="6"/>
    <x v="2"/>
    <n v="5"/>
    <n v="2016"/>
  </r>
  <r>
    <n v="106"/>
    <s v="LOST WEEKEND"/>
    <s v="A Boy. A Girl. A Car. A Serial Killer."/>
    <x v="10"/>
    <x v="102"/>
    <x v="0"/>
    <x v="0"/>
    <s v="USD"/>
    <d v="2012-04-02T18:38:21"/>
    <d v="2012-03-19T18:38:21"/>
    <b v="0"/>
    <n v="27"/>
    <b v="1"/>
    <x v="0"/>
    <x v="1"/>
    <n v="101"/>
    <n v="186.11"/>
    <x v="102"/>
    <s v="4/2/2012"/>
    <x v="7"/>
    <x v="5"/>
    <n v="4"/>
    <n v="2012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d v="2011-04-24T23:34:47"/>
    <d v="2011-04-02T23:34:47"/>
    <b v="0"/>
    <n v="69"/>
    <b v="1"/>
    <x v="0"/>
    <x v="1"/>
    <n v="102"/>
    <n v="111.38"/>
    <x v="103"/>
    <s v="4/24/2011"/>
    <x v="6"/>
    <x v="6"/>
    <n v="4"/>
    <n v="2011"/>
  </r>
  <r>
    <n v="108"/>
    <s v="GLASS: A Love Story"/>
    <s v="When a man can't find love, his Google GLASS does the searching for him. A short film shot with Google Glass."/>
    <x v="15"/>
    <x v="29"/>
    <x v="0"/>
    <x v="0"/>
    <s v="USD"/>
    <d v="2013-05-31T14:42:50"/>
    <d v="2013-04-01T14:42:50"/>
    <b v="0"/>
    <n v="47"/>
    <b v="1"/>
    <x v="0"/>
    <x v="1"/>
    <n v="247"/>
    <n v="78.72"/>
    <x v="104"/>
    <s v="5/31/2013"/>
    <x v="6"/>
    <x v="4"/>
    <n v="5"/>
    <n v="2013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d v="2011-02-26T00:37:10"/>
    <d v="2011-01-27T00:37:10"/>
    <b v="0"/>
    <n v="47"/>
    <b v="1"/>
    <x v="0"/>
    <x v="1"/>
    <n v="220"/>
    <n v="46.7"/>
    <x v="105"/>
    <s v="2/26/2011"/>
    <x v="1"/>
    <x v="6"/>
    <n v="2"/>
    <n v="2011"/>
  </r>
  <r>
    <n v="110"/>
    <s v="Earlids"/>
    <s v="Lee, an awkward teenager with sound-blocking earlids, must confront his self-isolation after a girl moves in next door."/>
    <x v="46"/>
    <x v="105"/>
    <x v="0"/>
    <x v="0"/>
    <s v="USD"/>
    <d v="2013-11-14T05:59:00"/>
    <d v="2013-10-10T22:47:33"/>
    <b v="0"/>
    <n v="26"/>
    <b v="1"/>
    <x v="0"/>
    <x v="1"/>
    <n v="131"/>
    <n v="65.38"/>
    <x v="106"/>
    <s v="11/14/2013"/>
    <x v="9"/>
    <x v="4"/>
    <n v="11"/>
    <n v="2013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d v="2015-05-31T07:59:47"/>
    <d v="2015-05-01T07:59:47"/>
    <b v="0"/>
    <n v="53"/>
    <b v="1"/>
    <x v="0"/>
    <x v="1"/>
    <n v="155"/>
    <n v="102.08"/>
    <x v="107"/>
    <s v="5/31/2015"/>
    <x v="5"/>
    <x v="0"/>
    <n v="5"/>
    <n v="2015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d v="2014-04-13T02:00:00"/>
    <d v="2014-03-20T01:01:58"/>
    <b v="0"/>
    <n v="81"/>
    <b v="1"/>
    <x v="0"/>
    <x v="1"/>
    <n v="104"/>
    <n v="64.2"/>
    <x v="108"/>
    <s v="4/13/2014"/>
    <x v="7"/>
    <x v="3"/>
    <n v="4"/>
    <n v="2014"/>
  </r>
  <r>
    <n v="113"/>
    <s v="&quot;The First Day&quot; by Julia Othmer- Music Video"/>
    <s v="A living memorial for all those dealing with trauma, grief and loss."/>
    <x v="10"/>
    <x v="108"/>
    <x v="0"/>
    <x v="0"/>
    <s v="USD"/>
    <d v="2011-08-06T15:00:00"/>
    <d v="2011-07-29T18:12:08"/>
    <b v="0"/>
    <n v="78"/>
    <b v="1"/>
    <x v="0"/>
    <x v="1"/>
    <n v="141"/>
    <n v="90.38"/>
    <x v="109"/>
    <s v="8/6/2011"/>
    <x v="3"/>
    <x v="6"/>
    <n v="8"/>
    <n v="201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d v="2012-01-13T06:34:48"/>
    <d v="2011-11-14T06:34:48"/>
    <b v="0"/>
    <n v="35"/>
    <b v="1"/>
    <x v="0"/>
    <x v="1"/>
    <n v="103"/>
    <n v="88.57"/>
    <x v="110"/>
    <s v="1/13/2012"/>
    <x v="4"/>
    <x v="6"/>
    <n v="1"/>
    <n v="2012"/>
  </r>
  <r>
    <n v="115"/>
    <s v="The World's Greatest Lover"/>
    <s v="Never judge a book (or a lover) by their cover."/>
    <x v="52"/>
    <x v="110"/>
    <x v="0"/>
    <x v="0"/>
    <s v="USD"/>
    <d v="2012-02-04T17:44:04"/>
    <d v="2012-01-10T17:44:04"/>
    <b v="0"/>
    <n v="22"/>
    <b v="1"/>
    <x v="0"/>
    <x v="1"/>
    <n v="140"/>
    <n v="28.73"/>
    <x v="111"/>
    <s v="2/4/2012"/>
    <x v="1"/>
    <x v="5"/>
    <n v="2"/>
    <n v="2012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d v="2011-04-08T10:55:55"/>
    <d v="2011-02-21T11:55:55"/>
    <b v="0"/>
    <n v="57"/>
    <b v="1"/>
    <x v="0"/>
    <x v="1"/>
    <n v="114"/>
    <n v="69.790000000000006"/>
    <x v="112"/>
    <s v="4/8/2011"/>
    <x v="2"/>
    <x v="6"/>
    <n v="4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d v="2010-06-09T19:00:00"/>
    <d v="2010-03-11T20:02:24"/>
    <b v="0"/>
    <n v="27"/>
    <b v="1"/>
    <x v="0"/>
    <x v="1"/>
    <n v="100"/>
    <n v="167.49"/>
    <x v="113"/>
    <s v="6/9/2010"/>
    <x v="7"/>
    <x v="7"/>
    <n v="6"/>
    <n v="2010"/>
  </r>
  <r>
    <n v="118"/>
    <s v="DENOUNCED - A Short Film"/>
    <s v="When a ruthless hit-man is 'denounced' from the mafia, his old enemies declare war."/>
    <x v="10"/>
    <x v="113"/>
    <x v="0"/>
    <x v="0"/>
    <s v="USD"/>
    <d v="2011-07-29T01:17:16"/>
    <d v="2011-06-29T01:17:16"/>
    <b v="0"/>
    <n v="39"/>
    <b v="1"/>
    <x v="0"/>
    <x v="1"/>
    <n v="113"/>
    <n v="144.91"/>
    <x v="114"/>
    <s v="7/29/2011"/>
    <x v="0"/>
    <x v="6"/>
    <n v="7"/>
    <n v="201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d v="2011-08-13T23:00:00"/>
    <d v="2011-07-15T01:39:46"/>
    <b v="0"/>
    <n v="37"/>
    <b v="1"/>
    <x v="0"/>
    <x v="1"/>
    <n v="105"/>
    <n v="91.84"/>
    <x v="115"/>
    <s v="8/13/2011"/>
    <x v="3"/>
    <x v="6"/>
    <n v="8"/>
    <n v="201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d v="2016-10-03T01:11:47"/>
    <d v="2016-09-03T01:11:47"/>
    <b v="0"/>
    <n v="1"/>
    <b v="0"/>
    <x v="0"/>
    <x v="2"/>
    <n v="0"/>
    <n v="10"/>
    <x v="116"/>
    <s v="10/3/2016"/>
    <x v="8"/>
    <x v="2"/>
    <n v="10"/>
    <n v="2016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d v="2015-04-18T10:16:00"/>
    <d v="2015-04-02T16:55:10"/>
    <b v="0"/>
    <n v="1"/>
    <b v="0"/>
    <x v="0"/>
    <x v="2"/>
    <n v="0"/>
    <n v="1"/>
    <x v="117"/>
    <s v="4/18/2015"/>
    <x v="6"/>
    <x v="0"/>
    <n v="4"/>
    <n v="2015"/>
  </r>
  <r>
    <n v="122"/>
    <s v="The Time Jumper (Canceled)"/>
    <s v="My ambition for this knows no bounds.  Seeing Sephoria in a live-action is a dream of mine."/>
    <x v="55"/>
    <x v="117"/>
    <x v="1"/>
    <x v="0"/>
    <s v="USD"/>
    <d v="2016-10-10T10:21:47"/>
    <d v="2016-08-11T10:21:47"/>
    <b v="0"/>
    <n v="0"/>
    <b v="0"/>
    <x v="0"/>
    <x v="2"/>
    <n v="0"/>
    <n v="0"/>
    <x v="118"/>
    <s v="10/10/2016"/>
    <x v="10"/>
    <x v="2"/>
    <n v="10"/>
    <n v="2016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d v="2014-10-28T22:00:00"/>
    <d v="2014-09-22T18:46:04"/>
    <b v="0"/>
    <n v="6"/>
    <b v="0"/>
    <x v="0"/>
    <x v="2"/>
    <n v="0"/>
    <n v="25.17"/>
    <x v="119"/>
    <s v="10/28/2014"/>
    <x v="8"/>
    <x v="3"/>
    <n v="10"/>
    <n v="2014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d v="2015-05-15T22:17:22"/>
    <d v="2015-04-20T22:17:22"/>
    <b v="0"/>
    <n v="0"/>
    <b v="0"/>
    <x v="0"/>
    <x v="2"/>
    <n v="0"/>
    <n v="0"/>
    <x v="120"/>
    <s v="5/15/2015"/>
    <x v="6"/>
    <x v="0"/>
    <n v="5"/>
    <n v="2015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d v="2017-02-03T23:51:20"/>
    <d v="2016-12-05T23:51:20"/>
    <b v="0"/>
    <n v="6"/>
    <b v="0"/>
    <x v="0"/>
    <x v="2"/>
    <n v="14"/>
    <n v="11.67"/>
    <x v="121"/>
    <s v="2/3/2017"/>
    <x v="11"/>
    <x v="2"/>
    <n v="2"/>
    <n v="2017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d v="2015-06-11T02:00:00"/>
    <d v="2015-05-11T14:08:57"/>
    <b v="0"/>
    <n v="13"/>
    <b v="0"/>
    <x v="0"/>
    <x v="2"/>
    <n v="6"/>
    <n v="106.69"/>
    <x v="122"/>
    <s v="6/11/2015"/>
    <x v="5"/>
    <x v="0"/>
    <n v="6"/>
    <n v="2015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d v="2015-04-03T13:59:01"/>
    <d v="2015-03-04T14:59:01"/>
    <b v="0"/>
    <n v="4"/>
    <b v="0"/>
    <x v="0"/>
    <x v="2"/>
    <n v="2"/>
    <n v="47.5"/>
    <x v="123"/>
    <s v="4/3/2015"/>
    <x v="7"/>
    <x v="0"/>
    <n v="4"/>
    <n v="2015"/>
  </r>
  <r>
    <n v="128"/>
    <s v="Ralphi3 (Canceled)"/>
    <s v="A Science Fiction film filled with entertainment and Excitement"/>
    <x v="57"/>
    <x v="122"/>
    <x v="1"/>
    <x v="0"/>
    <s v="USD"/>
    <d v="2016-10-20T05:28:13"/>
    <d v="2016-09-15T05:28:13"/>
    <b v="0"/>
    <n v="6"/>
    <b v="0"/>
    <x v="0"/>
    <x v="2"/>
    <n v="2"/>
    <n v="311.17"/>
    <x v="124"/>
    <s v="10/20/2016"/>
    <x v="8"/>
    <x v="2"/>
    <n v="10"/>
    <n v="2016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d v="2014-10-30T22:29:43"/>
    <d v="2014-08-31T22:29:43"/>
    <b v="0"/>
    <n v="0"/>
    <b v="0"/>
    <x v="0"/>
    <x v="2"/>
    <n v="0"/>
    <n v="0"/>
    <x v="125"/>
    <s v="10/30/2014"/>
    <x v="10"/>
    <x v="3"/>
    <n v="10"/>
    <n v="2014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d v="2014-06-16T20:16:00"/>
    <d v="2014-05-19T21:58:12"/>
    <b v="0"/>
    <n v="0"/>
    <b v="0"/>
    <x v="0"/>
    <x v="2"/>
    <n v="0"/>
    <n v="0"/>
    <x v="126"/>
    <s v="6/16/2014"/>
    <x v="5"/>
    <x v="3"/>
    <n v="6"/>
    <n v="2014"/>
  </r>
  <r>
    <n v="131"/>
    <s v="I (Canceled)"/>
    <s v="I"/>
    <x v="38"/>
    <x v="117"/>
    <x v="1"/>
    <x v="0"/>
    <s v="USD"/>
    <d v="2016-07-06T00:00:00"/>
    <d v="2016-06-20T20:06:01"/>
    <b v="0"/>
    <n v="0"/>
    <b v="0"/>
    <x v="0"/>
    <x v="2"/>
    <n v="0"/>
    <n v="0"/>
    <x v="127"/>
    <s v="7/6/2016"/>
    <x v="0"/>
    <x v="2"/>
    <n v="7"/>
    <n v="2016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d v="2014-11-07T20:30:07"/>
    <d v="2014-09-23T19:30:07"/>
    <b v="0"/>
    <n v="81"/>
    <b v="0"/>
    <x v="0"/>
    <x v="2"/>
    <n v="10"/>
    <n v="94.51"/>
    <x v="128"/>
    <s v="11/7/2014"/>
    <x v="8"/>
    <x v="3"/>
    <n v="11"/>
    <n v="2014"/>
  </r>
  <r>
    <n v="133"/>
    <s v="Demon Women from outer space (Canceled)"/>
    <s v="Invasion from outer space sights, to weird to imagine destruction too monstrous to escape"/>
    <x v="59"/>
    <x v="117"/>
    <x v="1"/>
    <x v="0"/>
    <s v="USD"/>
    <d v="2016-05-31T17:31:00"/>
    <d v="2016-05-01T19:23:04"/>
    <b v="0"/>
    <n v="0"/>
    <b v="0"/>
    <x v="0"/>
    <x v="2"/>
    <n v="0"/>
    <n v="0"/>
    <x v="129"/>
    <s v="5/31/2016"/>
    <x v="5"/>
    <x v="2"/>
    <n v="5"/>
    <n v="2016"/>
  </r>
  <r>
    <n v="134"/>
    <s v="MARLEY'S GHOST (AMBASSADORS OF STEAM) (Canceled)"/>
    <s v="steampunk  remake of &quot;a Christmas carol&quot;"/>
    <x v="10"/>
    <x v="117"/>
    <x v="1"/>
    <x v="0"/>
    <s v="USD"/>
    <d v="2015-09-04T17:00:00"/>
    <d v="2015-08-05T21:50:18"/>
    <b v="0"/>
    <n v="0"/>
    <b v="0"/>
    <x v="0"/>
    <x v="2"/>
    <n v="0"/>
    <n v="0"/>
    <x v="130"/>
    <s v="9/4/2015"/>
    <x v="10"/>
    <x v="0"/>
    <n v="9"/>
    <n v="2015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d v="2014-07-01T19:00:00"/>
    <d v="2014-05-29T09:09:57"/>
    <b v="0"/>
    <n v="5"/>
    <b v="0"/>
    <x v="0"/>
    <x v="2"/>
    <n v="13"/>
    <n v="80.599999999999994"/>
    <x v="131"/>
    <s v="7/1/2014"/>
    <x v="5"/>
    <x v="3"/>
    <n v="7"/>
    <n v="2014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d v="2015-05-16T10:16:00"/>
    <d v="2015-04-02T09:50:34"/>
    <b v="0"/>
    <n v="0"/>
    <b v="0"/>
    <x v="0"/>
    <x v="2"/>
    <n v="0"/>
    <n v="0"/>
    <x v="117"/>
    <s v="5/16/2015"/>
    <x v="6"/>
    <x v="0"/>
    <n v="5"/>
    <n v="2015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d v="2015-10-12T13:46:33"/>
    <d v="2015-08-23T13:46:33"/>
    <b v="0"/>
    <n v="0"/>
    <b v="0"/>
    <x v="0"/>
    <x v="2"/>
    <n v="0"/>
    <n v="0"/>
    <x v="132"/>
    <s v="10/12/2015"/>
    <x v="10"/>
    <x v="0"/>
    <n v="10"/>
    <n v="2015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d v="2015-08-01T04:59:00"/>
    <d v="2015-07-01T06:10:41"/>
    <b v="0"/>
    <n v="58"/>
    <b v="0"/>
    <x v="0"/>
    <x v="2"/>
    <n v="3"/>
    <n v="81.239999999999995"/>
    <x v="133"/>
    <s v="8/1/2015"/>
    <x v="3"/>
    <x v="0"/>
    <n v="8"/>
    <n v="2015"/>
  </r>
  <r>
    <n v="139"/>
    <s v="Roman Dead (Canceled)"/>
    <s v="When  Rome is infected with a zombie plague, Lucius Agrippa and a small group fights for survival"/>
    <x v="2"/>
    <x v="83"/>
    <x v="1"/>
    <x v="0"/>
    <s v="USD"/>
    <d v="2015-07-12T22:06:12"/>
    <d v="2015-07-02T22:06:12"/>
    <b v="0"/>
    <n v="1"/>
    <b v="0"/>
    <x v="0"/>
    <x v="2"/>
    <n v="100"/>
    <n v="500"/>
    <x v="134"/>
    <s v="7/12/2015"/>
    <x v="3"/>
    <x v="0"/>
    <n v="7"/>
    <n v="2015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d v="2015-03-20T03:45:32"/>
    <d v="2015-02-18T04:45:32"/>
    <b v="0"/>
    <n v="0"/>
    <b v="0"/>
    <x v="0"/>
    <x v="2"/>
    <n v="0"/>
    <n v="0"/>
    <x v="135"/>
    <s v="3/20/2015"/>
    <x v="2"/>
    <x v="0"/>
    <n v="3"/>
    <n v="2015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d v="2015-05-31T03:40:23"/>
    <d v="2015-04-16T03:40:23"/>
    <b v="0"/>
    <n v="28"/>
    <b v="0"/>
    <x v="0"/>
    <x v="2"/>
    <n v="11"/>
    <n v="46.18"/>
    <x v="136"/>
    <s v="5/31/2015"/>
    <x v="6"/>
    <x v="0"/>
    <n v="5"/>
    <n v="2015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d v="2014-11-16T22:26:18"/>
    <d v="2014-10-26T21:26:18"/>
    <b v="0"/>
    <n v="1"/>
    <b v="0"/>
    <x v="0"/>
    <x v="2"/>
    <n v="0"/>
    <n v="10"/>
    <x v="137"/>
    <s v="11/16/2014"/>
    <x v="9"/>
    <x v="3"/>
    <n v="11"/>
    <n v="2014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d v="2016-09-03T05:55:00"/>
    <d v="2016-07-08T01:32:22"/>
    <b v="0"/>
    <n v="0"/>
    <b v="0"/>
    <x v="0"/>
    <x v="2"/>
    <n v="0"/>
    <n v="0"/>
    <x v="138"/>
    <s v="9/3/2016"/>
    <x v="3"/>
    <x v="2"/>
    <n v="9"/>
    <n v="2016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d v="2015-04-13T17:17:52"/>
    <d v="2015-02-12T18:17:52"/>
    <b v="0"/>
    <n v="37"/>
    <b v="0"/>
    <x v="0"/>
    <x v="2"/>
    <n v="28"/>
    <n v="55.95"/>
    <x v="139"/>
    <s v="4/13/2015"/>
    <x v="2"/>
    <x v="0"/>
    <n v="4"/>
    <n v="2015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d v="2015-08-11T13:00:52"/>
    <d v="2015-07-15T13:00:52"/>
    <b v="0"/>
    <n v="9"/>
    <b v="0"/>
    <x v="0"/>
    <x v="2"/>
    <n v="8"/>
    <n v="37.56"/>
    <x v="20"/>
    <s v="8/11/2015"/>
    <x v="3"/>
    <x v="0"/>
    <n v="8"/>
    <n v="2015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d v="2017-01-18T00:23:18"/>
    <d v="2016-11-19T00:23:18"/>
    <b v="0"/>
    <n v="3"/>
    <b v="0"/>
    <x v="0"/>
    <x v="2"/>
    <n v="1"/>
    <n v="38.33"/>
    <x v="140"/>
    <s v="1/18/2017"/>
    <x v="4"/>
    <x v="2"/>
    <n v="1"/>
    <n v="2017"/>
  </r>
  <r>
    <n v="147"/>
    <s v="Consumed (Static Air) (Canceled)"/>
    <s v="Film makers catch live footage beyond their wildest dreams."/>
    <x v="39"/>
    <x v="117"/>
    <x v="1"/>
    <x v="1"/>
    <s v="GBP"/>
    <d v="2015-01-08T18:18:00"/>
    <d v="2014-11-26T18:25:40"/>
    <b v="0"/>
    <n v="0"/>
    <b v="0"/>
    <x v="0"/>
    <x v="2"/>
    <n v="0"/>
    <n v="0"/>
    <x v="141"/>
    <s v="1/8/2015"/>
    <x v="4"/>
    <x v="3"/>
    <n v="1"/>
    <n v="2015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d v="2016-02-27T06:45:36"/>
    <d v="2016-01-28T06:45:36"/>
    <b v="0"/>
    <n v="2"/>
    <b v="0"/>
    <x v="0"/>
    <x v="2"/>
    <n v="0"/>
    <n v="20"/>
    <x v="142"/>
    <s v="2/27/2016"/>
    <x v="1"/>
    <x v="2"/>
    <n v="2"/>
    <n v="2016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d v="2014-12-25T08:00:00"/>
    <d v="2014-11-25T04:07:50"/>
    <b v="0"/>
    <n v="6"/>
    <b v="0"/>
    <x v="0"/>
    <x v="2"/>
    <n v="1"/>
    <n v="15.33"/>
    <x v="143"/>
    <s v="12/25/2014"/>
    <x v="4"/>
    <x v="3"/>
    <n v="12"/>
    <n v="2014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d v="2015-05-26T03:53:02"/>
    <d v="2015-03-27T03:53:02"/>
    <b v="0"/>
    <n v="67"/>
    <b v="0"/>
    <x v="0"/>
    <x v="2"/>
    <n v="23"/>
    <n v="449.43"/>
    <x v="144"/>
    <s v="5/26/2015"/>
    <x v="7"/>
    <x v="0"/>
    <n v="5"/>
    <n v="2015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d v="2015-06-18T13:13:11"/>
    <d v="2015-04-19T13:13:11"/>
    <b v="0"/>
    <n v="5"/>
    <b v="0"/>
    <x v="0"/>
    <x v="2"/>
    <n v="0"/>
    <n v="28"/>
    <x v="145"/>
    <s v="6/18/2015"/>
    <x v="6"/>
    <x v="0"/>
    <n v="6"/>
    <n v="2015"/>
  </r>
  <r>
    <n v="152"/>
    <s v="The Great Dark (Canceled)"/>
    <s v="The Great Dark is a journey through the unimaginable...and un foreseeable..."/>
    <x v="66"/>
    <x v="134"/>
    <x v="1"/>
    <x v="0"/>
    <s v="USD"/>
    <d v="2014-09-23T01:51:40"/>
    <d v="2014-08-24T01:51:40"/>
    <b v="0"/>
    <n v="2"/>
    <b v="0"/>
    <x v="0"/>
    <x v="2"/>
    <n v="0"/>
    <n v="15"/>
    <x v="146"/>
    <s v="9/23/2014"/>
    <x v="10"/>
    <x v="3"/>
    <n v="9"/>
    <n v="2014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d v="2014-12-02T15:04:04"/>
    <d v="2014-10-21T14:04:04"/>
    <b v="0"/>
    <n v="10"/>
    <b v="0"/>
    <x v="0"/>
    <x v="2"/>
    <n v="1"/>
    <n v="35.9"/>
    <x v="147"/>
    <s v="12/2/2014"/>
    <x v="9"/>
    <x v="3"/>
    <n v="12"/>
    <n v="2014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d v="2015-06-03T13:08:15"/>
    <d v="2015-04-21T13:08:15"/>
    <b v="0"/>
    <n v="3"/>
    <b v="0"/>
    <x v="0"/>
    <x v="2"/>
    <n v="3"/>
    <n v="13.33"/>
    <x v="148"/>
    <s v="6/3/2015"/>
    <x v="6"/>
    <x v="0"/>
    <n v="6"/>
    <n v="2015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d v="2015-07-23T13:25:35"/>
    <d v="2015-06-13T13:25:35"/>
    <b v="0"/>
    <n v="4"/>
    <b v="0"/>
    <x v="0"/>
    <x v="2"/>
    <n v="0"/>
    <n v="20.25"/>
    <x v="149"/>
    <s v="7/23/2015"/>
    <x v="0"/>
    <x v="0"/>
    <n v="7"/>
    <n v="2015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d v="2014-08-03T02:59:56"/>
    <d v="2014-06-04T02:59:56"/>
    <b v="0"/>
    <n v="15"/>
    <b v="0"/>
    <x v="0"/>
    <x v="2"/>
    <n v="5"/>
    <n v="119"/>
    <x v="6"/>
    <s v="8/3/2014"/>
    <x v="0"/>
    <x v="3"/>
    <n v="8"/>
    <n v="2014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d v="2016-02-26T21:52:52"/>
    <d v="2016-01-27T21:52:52"/>
    <b v="0"/>
    <n v="2"/>
    <b v="0"/>
    <x v="0"/>
    <x v="2"/>
    <n v="0"/>
    <n v="4"/>
    <x v="150"/>
    <s v="2/26/2016"/>
    <x v="1"/>
    <x v="2"/>
    <n v="2"/>
    <n v="2016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d v="2014-10-22T01:50:28"/>
    <d v="2014-09-22T01:50:28"/>
    <b v="0"/>
    <n v="0"/>
    <b v="0"/>
    <x v="0"/>
    <x v="2"/>
    <n v="0"/>
    <n v="0"/>
    <x v="119"/>
    <s v="10/22/2014"/>
    <x v="8"/>
    <x v="3"/>
    <n v="10"/>
    <n v="2014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d v="2016-07-03T10:25:45"/>
    <d v="2016-05-24T10:25:45"/>
    <b v="0"/>
    <n v="1"/>
    <b v="0"/>
    <x v="0"/>
    <x v="2"/>
    <n v="0"/>
    <n v="10"/>
    <x v="151"/>
    <s v="7/3/2016"/>
    <x v="5"/>
    <x v="2"/>
    <n v="7"/>
    <n v="2016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d v="2015-08-15T21:54:51"/>
    <d v="2015-06-16T21:54:51"/>
    <b v="0"/>
    <n v="0"/>
    <b v="0"/>
    <x v="0"/>
    <x v="3"/>
    <n v="0"/>
    <n v="0"/>
    <x v="152"/>
    <s v="8/15/2015"/>
    <x v="0"/>
    <x v="0"/>
    <n v="8"/>
    <n v="2015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d v="2014-07-02T16:29:55"/>
    <d v="2014-06-02T16:29:55"/>
    <b v="0"/>
    <n v="1"/>
    <b v="0"/>
    <x v="0"/>
    <x v="3"/>
    <n v="0"/>
    <n v="5"/>
    <x v="153"/>
    <s v="7/2/2014"/>
    <x v="0"/>
    <x v="3"/>
    <n v="7"/>
    <n v="2014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d v="2014-08-16T23:42:00"/>
    <d v="2014-07-15T03:02:36"/>
    <b v="0"/>
    <n v="10"/>
    <b v="0"/>
    <x v="0"/>
    <x v="3"/>
    <n v="16"/>
    <n v="43.5"/>
    <x v="63"/>
    <s v="8/16/2014"/>
    <x v="3"/>
    <x v="3"/>
    <n v="8"/>
    <n v="2014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d v="2015-10-01T00:00:00"/>
    <d v="2015-08-27T23:04:14"/>
    <b v="0"/>
    <n v="0"/>
    <b v="0"/>
    <x v="0"/>
    <x v="3"/>
    <n v="0"/>
    <n v="0"/>
    <x v="154"/>
    <s v="10/1/2015"/>
    <x v="10"/>
    <x v="0"/>
    <n v="10"/>
    <n v="2015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d v="2014-09-19T18:18:21"/>
    <d v="2014-07-21T18:18:21"/>
    <b v="0"/>
    <n v="7"/>
    <b v="0"/>
    <x v="0"/>
    <x v="3"/>
    <n v="1"/>
    <n v="91.43"/>
    <x v="33"/>
    <s v="9/19/2014"/>
    <x v="3"/>
    <x v="3"/>
    <n v="9"/>
    <n v="2014"/>
  </r>
  <r>
    <n v="165"/>
    <s v="NET"/>
    <s v="A teacher. A boy. The beach and a heatwave that drove them all insane."/>
    <x v="73"/>
    <x v="117"/>
    <x v="2"/>
    <x v="1"/>
    <s v="GBP"/>
    <d v="2016-01-12T15:48:44"/>
    <d v="2015-12-13T15:48:44"/>
    <b v="0"/>
    <n v="0"/>
    <b v="0"/>
    <x v="0"/>
    <x v="3"/>
    <n v="0"/>
    <n v="0"/>
    <x v="155"/>
    <s v="1/12/2016"/>
    <x v="11"/>
    <x v="0"/>
    <n v="1"/>
    <n v="2016"/>
  </r>
  <r>
    <n v="166"/>
    <s v="Pressure"/>
    <s v="A young teen makes a bad decision after joining gang and the film expresses his choices that led him to that point."/>
    <x v="10"/>
    <x v="142"/>
    <x v="2"/>
    <x v="0"/>
    <s v="USD"/>
    <d v="2017-01-16T01:49:22"/>
    <d v="2016-12-17T01:49:22"/>
    <b v="0"/>
    <n v="1"/>
    <b v="0"/>
    <x v="0"/>
    <x v="3"/>
    <n v="60"/>
    <n v="3000"/>
    <x v="89"/>
    <s v="1/16/2017"/>
    <x v="11"/>
    <x v="2"/>
    <n v="1"/>
    <n v="2017"/>
  </r>
  <r>
    <n v="167"/>
    <s v="Past"/>
    <s v="A young man experiences a tragedy and has the opportunity to go back and learn from his mistakes and find out his true self."/>
    <x v="74"/>
    <x v="143"/>
    <x v="2"/>
    <x v="0"/>
    <s v="USD"/>
    <d v="2015-08-04T22:15:35"/>
    <d v="2015-06-05T22:15:35"/>
    <b v="0"/>
    <n v="2"/>
    <b v="0"/>
    <x v="0"/>
    <x v="3"/>
    <n v="0"/>
    <n v="5.5"/>
    <x v="156"/>
    <s v="8/4/2015"/>
    <x v="0"/>
    <x v="0"/>
    <n v="8"/>
    <n v="2015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d v="2015-03-19T19:02:50"/>
    <d v="2015-02-17T20:02:50"/>
    <b v="0"/>
    <n v="3"/>
    <b v="0"/>
    <x v="0"/>
    <x v="3"/>
    <n v="4"/>
    <n v="108.33"/>
    <x v="157"/>
    <s v="3/19/2015"/>
    <x v="2"/>
    <x v="0"/>
    <n v="3"/>
    <n v="2015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d v="2014-10-18T12:07:39"/>
    <d v="2014-09-18T12:07:39"/>
    <b v="0"/>
    <n v="10"/>
    <b v="0"/>
    <x v="0"/>
    <x v="3"/>
    <n v="22"/>
    <n v="56"/>
    <x v="158"/>
    <s v="10/18/2014"/>
    <x v="8"/>
    <x v="3"/>
    <n v="10"/>
    <n v="2014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d v="2015-08-30T05:28:00"/>
    <d v="2015-07-31T23:28:03"/>
    <b v="0"/>
    <n v="10"/>
    <b v="0"/>
    <x v="0"/>
    <x v="3"/>
    <n v="3"/>
    <n v="32.5"/>
    <x v="159"/>
    <s v="8/30/2015"/>
    <x v="3"/>
    <x v="0"/>
    <n v="8"/>
    <n v="2015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d v="2016-08-12T04:20:14"/>
    <d v="2016-06-13T04:20:14"/>
    <b v="0"/>
    <n v="1"/>
    <b v="0"/>
    <x v="0"/>
    <x v="3"/>
    <n v="0"/>
    <n v="1"/>
    <x v="160"/>
    <s v="8/12/2016"/>
    <x v="0"/>
    <x v="2"/>
    <n v="8"/>
    <n v="2016"/>
  </r>
  <r>
    <n v="172"/>
    <s v="The Blind Dolphin Story"/>
    <s v="A short film on the rarest mammal and the second most endangered freshwater river dolphin, in Pakistan."/>
    <x v="75"/>
    <x v="117"/>
    <x v="2"/>
    <x v="0"/>
    <s v="USD"/>
    <d v="2015-03-19T08:28:43"/>
    <d v="2015-02-12T09:28:43"/>
    <b v="0"/>
    <n v="0"/>
    <b v="0"/>
    <x v="0"/>
    <x v="3"/>
    <n v="0"/>
    <n v="0"/>
    <x v="139"/>
    <s v="3/19/2015"/>
    <x v="2"/>
    <x v="0"/>
    <n v="3"/>
    <n v="2015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d v="2015-02-28T13:45:08"/>
    <d v="2015-01-29T13:45:08"/>
    <b v="0"/>
    <n v="0"/>
    <b v="0"/>
    <x v="0"/>
    <x v="3"/>
    <n v="0"/>
    <n v="0"/>
    <x v="47"/>
    <s v="2/28/2015"/>
    <x v="1"/>
    <x v="0"/>
    <n v="2"/>
    <n v="2015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d v="2015-05-08T18:12:56"/>
    <d v="2015-03-09T18:12:56"/>
    <b v="0"/>
    <n v="0"/>
    <b v="0"/>
    <x v="0"/>
    <x v="3"/>
    <n v="0"/>
    <n v="0"/>
    <x v="161"/>
    <s v="5/8/2015"/>
    <x v="7"/>
    <x v="0"/>
    <n v="5"/>
    <n v="2015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d v="2014-08-29T18:40:11"/>
    <d v="2014-08-04T18:40:11"/>
    <b v="0"/>
    <n v="26"/>
    <b v="0"/>
    <x v="0"/>
    <x v="3"/>
    <n v="6"/>
    <n v="49.88"/>
    <x v="162"/>
    <s v="8/29/2014"/>
    <x v="10"/>
    <x v="3"/>
    <n v="8"/>
    <n v="2014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d v="2015-08-05T19:46:39"/>
    <d v="2015-07-06T19:46:39"/>
    <b v="0"/>
    <n v="0"/>
    <b v="0"/>
    <x v="0"/>
    <x v="3"/>
    <n v="0"/>
    <n v="0"/>
    <x v="163"/>
    <s v="8/5/2015"/>
    <x v="3"/>
    <x v="0"/>
    <n v="8"/>
    <n v="2015"/>
  </r>
  <r>
    <n v="177"/>
    <s v="The Good Samaritan"/>
    <s v="I'm making a modern day version of the bible story &quot; The Good Samaritan&quot;"/>
    <x v="52"/>
    <x v="147"/>
    <x v="2"/>
    <x v="0"/>
    <s v="USD"/>
    <d v="2015-03-24T00:08:46"/>
    <d v="2015-03-07T01:08:46"/>
    <b v="0"/>
    <n v="7"/>
    <b v="0"/>
    <x v="0"/>
    <x v="3"/>
    <n v="40"/>
    <n v="25.71"/>
    <x v="164"/>
    <s v="3/24/2015"/>
    <x v="7"/>
    <x v="0"/>
    <n v="3"/>
    <n v="2015"/>
  </r>
  <r>
    <n v="178"/>
    <s v="El viaje de LucÃ­a"/>
    <s v="El viaje de LucÃ­a es un largometraje de ficciÃ³n con temÃ¡tica sobre el cÃ¡ncer infantil."/>
    <x v="69"/>
    <x v="117"/>
    <x v="2"/>
    <x v="3"/>
    <s v="EUR"/>
    <d v="2015-11-26T23:55:45"/>
    <d v="2015-10-27T22:55:45"/>
    <b v="0"/>
    <n v="0"/>
    <b v="0"/>
    <x v="0"/>
    <x v="3"/>
    <n v="0"/>
    <n v="0"/>
    <x v="165"/>
    <s v="11/26/2015"/>
    <x v="9"/>
    <x v="0"/>
    <n v="11"/>
    <n v="2015"/>
  </r>
  <r>
    <n v="179"/>
    <s v="Sustain: A Film About Survival"/>
    <s v="A feature-length film about how three people survive in a diseased world."/>
    <x v="28"/>
    <x v="148"/>
    <x v="2"/>
    <x v="0"/>
    <s v="USD"/>
    <d v="2016-03-04T01:55:55"/>
    <d v="2016-02-03T01:55:55"/>
    <b v="0"/>
    <n v="2"/>
    <b v="0"/>
    <x v="0"/>
    <x v="3"/>
    <n v="20"/>
    <n v="100"/>
    <x v="166"/>
    <s v="3/4/2016"/>
    <x v="2"/>
    <x v="2"/>
    <n v="3"/>
    <n v="2016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d v="2015-04-13T19:00:00"/>
    <d v="2015-03-04T23:47:23"/>
    <b v="0"/>
    <n v="13"/>
    <b v="0"/>
    <x v="0"/>
    <x v="3"/>
    <n v="33"/>
    <n v="30.85"/>
    <x v="123"/>
    <s v="4/13/2015"/>
    <x v="7"/>
    <x v="0"/>
    <n v="4"/>
    <n v="2015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d v="2015-06-22T17:48:15"/>
    <d v="2015-05-23T17:48:15"/>
    <b v="0"/>
    <n v="4"/>
    <b v="0"/>
    <x v="0"/>
    <x v="3"/>
    <n v="21"/>
    <n v="180.5"/>
    <x v="167"/>
    <s v="6/22/2015"/>
    <x v="5"/>
    <x v="0"/>
    <n v="6"/>
    <n v="2015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d v="2017-01-07T00:17:12"/>
    <d v="2016-12-08T00:17:12"/>
    <b v="0"/>
    <n v="0"/>
    <b v="0"/>
    <x v="0"/>
    <x v="3"/>
    <n v="0"/>
    <n v="0"/>
    <x v="168"/>
    <s v="1/7/2017"/>
    <x v="11"/>
    <x v="2"/>
    <n v="1"/>
    <n v="2017"/>
  </r>
  <r>
    <n v="183"/>
    <s v="Three Little Words"/>
    <s v="Don't kill me until I meet my Dad"/>
    <x v="78"/>
    <x v="151"/>
    <x v="2"/>
    <x v="1"/>
    <s v="GBP"/>
    <d v="2014-11-26T20:26:50"/>
    <d v="2014-10-27T19:26:50"/>
    <b v="0"/>
    <n v="12"/>
    <b v="0"/>
    <x v="0"/>
    <x v="3"/>
    <n v="36"/>
    <n v="373.5"/>
    <x v="169"/>
    <s v="11/26/2014"/>
    <x v="9"/>
    <x v="3"/>
    <n v="11"/>
    <n v="2014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d v="2014-09-01T03:59:00"/>
    <d v="2014-07-05T18:59:22"/>
    <b v="0"/>
    <n v="2"/>
    <b v="0"/>
    <x v="0"/>
    <x v="3"/>
    <n v="3"/>
    <n v="25.5"/>
    <x v="170"/>
    <s v="9/1/2014"/>
    <x v="3"/>
    <x v="3"/>
    <n v="9"/>
    <n v="2014"/>
  </r>
  <r>
    <n v="185"/>
    <s v="BLANK Short Movie"/>
    <s v="Love has no boundaries!"/>
    <x v="79"/>
    <x v="153"/>
    <x v="2"/>
    <x v="10"/>
    <s v="NOK"/>
    <d v="2016-08-18T21:52:19"/>
    <d v="2016-07-19T21:52:19"/>
    <b v="0"/>
    <n v="10"/>
    <b v="0"/>
    <x v="0"/>
    <x v="3"/>
    <n v="6"/>
    <n v="220"/>
    <x v="171"/>
    <s v="8/18/2016"/>
    <x v="3"/>
    <x v="2"/>
    <n v="8"/>
    <n v="2016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d v="2017-03-03T20:00:00"/>
    <d v="2017-02-01T19:30:34"/>
    <b v="0"/>
    <n v="0"/>
    <b v="0"/>
    <x v="0"/>
    <x v="3"/>
    <n v="0"/>
    <n v="0"/>
    <x v="172"/>
    <s v="3/3/2017"/>
    <x v="2"/>
    <x v="1"/>
    <n v="3"/>
    <n v="2017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d v="2015-07-21T06:59:00"/>
    <d v="2015-06-27T05:37:37"/>
    <b v="0"/>
    <n v="5"/>
    <b v="0"/>
    <x v="0"/>
    <x v="3"/>
    <n v="16"/>
    <n v="160"/>
    <x v="173"/>
    <s v="7/21/2015"/>
    <x v="0"/>
    <x v="0"/>
    <n v="7"/>
    <n v="2015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d v="2014-09-05T04:23:35"/>
    <d v="2014-08-06T04:23:35"/>
    <b v="0"/>
    <n v="0"/>
    <b v="0"/>
    <x v="0"/>
    <x v="3"/>
    <n v="0"/>
    <n v="0"/>
    <x v="174"/>
    <s v="9/5/2014"/>
    <x v="10"/>
    <x v="3"/>
    <n v="9"/>
    <n v="2014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d v="2016-09-03T16:34:37"/>
    <d v="2016-07-05T16:34:37"/>
    <b v="0"/>
    <n v="5"/>
    <b v="0"/>
    <x v="0"/>
    <x v="3"/>
    <n v="0"/>
    <n v="69"/>
    <x v="175"/>
    <s v="9/3/2016"/>
    <x v="3"/>
    <x v="2"/>
    <n v="9"/>
    <n v="2016"/>
  </r>
  <r>
    <n v="190"/>
    <s v="REGIONRAT, the movie"/>
    <s v="Because hope can be a 4 letter word"/>
    <x v="14"/>
    <x v="155"/>
    <x v="2"/>
    <x v="0"/>
    <s v="USD"/>
    <d v="2016-06-16T15:37:26"/>
    <d v="2016-06-06T15:37:26"/>
    <b v="0"/>
    <n v="1"/>
    <b v="0"/>
    <x v="0"/>
    <x v="3"/>
    <n v="0"/>
    <n v="50"/>
    <x v="176"/>
    <s v="6/16/2016"/>
    <x v="0"/>
    <x v="2"/>
    <n v="6"/>
    <n v="2016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d v="2015-10-02T10:35:38"/>
    <d v="2015-08-23T10:35:38"/>
    <b v="0"/>
    <n v="3"/>
    <b v="0"/>
    <x v="0"/>
    <x v="3"/>
    <n v="5"/>
    <n v="83.33"/>
    <x v="132"/>
    <s v="10/2/2015"/>
    <x v="10"/>
    <x v="0"/>
    <n v="10"/>
    <n v="2015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d v="2014-10-17T19:00:32"/>
    <d v="2014-09-17T19:00:32"/>
    <b v="0"/>
    <n v="3"/>
    <b v="0"/>
    <x v="0"/>
    <x v="3"/>
    <n v="0"/>
    <n v="5.67"/>
    <x v="177"/>
    <s v="10/17/2014"/>
    <x v="8"/>
    <x v="3"/>
    <n v="10"/>
    <n v="2014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d v="2014-11-28T23:26:06"/>
    <d v="2014-09-29T22:26:06"/>
    <b v="0"/>
    <n v="0"/>
    <b v="0"/>
    <x v="0"/>
    <x v="3"/>
    <n v="0"/>
    <n v="0"/>
    <x v="178"/>
    <s v="11/28/2014"/>
    <x v="8"/>
    <x v="3"/>
    <n v="11"/>
    <n v="2014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d v="2016-03-06T23:55:31"/>
    <d v="2016-01-06T23:55:31"/>
    <b v="0"/>
    <n v="3"/>
    <b v="0"/>
    <x v="0"/>
    <x v="3"/>
    <n v="0"/>
    <n v="1"/>
    <x v="179"/>
    <s v="3/6/2016"/>
    <x v="1"/>
    <x v="2"/>
    <n v="3"/>
    <n v="2016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d v="2015-07-10T16:05:32"/>
    <d v="2015-05-11T16:05:32"/>
    <b v="0"/>
    <n v="0"/>
    <b v="0"/>
    <x v="0"/>
    <x v="3"/>
    <n v="0"/>
    <n v="0"/>
    <x v="122"/>
    <s v="7/10/2015"/>
    <x v="5"/>
    <x v="0"/>
    <n v="7"/>
    <n v="2015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d v="2015-10-10T21:00:00"/>
    <d v="2015-09-12T13:01:38"/>
    <b v="0"/>
    <n v="19"/>
    <b v="0"/>
    <x v="0"/>
    <x v="3"/>
    <n v="42"/>
    <n v="77.11"/>
    <x v="180"/>
    <s v="10/10/2015"/>
    <x v="8"/>
    <x v="0"/>
    <n v="10"/>
    <n v="2015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d v="2017-02-17T21:00:00"/>
    <d v="2017-01-06T20:21:40"/>
    <b v="0"/>
    <n v="8"/>
    <b v="0"/>
    <x v="0"/>
    <x v="3"/>
    <n v="10"/>
    <n v="32.75"/>
    <x v="181"/>
    <s v="2/17/2017"/>
    <x v="1"/>
    <x v="1"/>
    <n v="2"/>
    <n v="2017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d v="2014-10-05T09:12:02"/>
    <d v="2014-09-05T09:12:02"/>
    <b v="0"/>
    <n v="6"/>
    <b v="0"/>
    <x v="0"/>
    <x v="3"/>
    <n v="1"/>
    <n v="46.5"/>
    <x v="40"/>
    <s v="10/5/2014"/>
    <x v="8"/>
    <x v="3"/>
    <n v="10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d v="2016-09-01T02:58:22"/>
    <d v="2016-08-02T02:58:22"/>
    <b v="0"/>
    <n v="0"/>
    <b v="0"/>
    <x v="0"/>
    <x v="3"/>
    <n v="0"/>
    <n v="0"/>
    <x v="182"/>
    <s v="9/1/2016"/>
    <x v="10"/>
    <x v="2"/>
    <n v="9"/>
    <n v="2016"/>
  </r>
  <r>
    <n v="200"/>
    <s v="The Crossing Shore"/>
    <s v="A film dedicated to an AAF Pilot's struggle to survive behind enemy lines during WWII."/>
    <x v="12"/>
    <x v="162"/>
    <x v="2"/>
    <x v="0"/>
    <s v="USD"/>
    <d v="2014-09-15T02:00:03"/>
    <d v="2014-08-16T02:00:03"/>
    <b v="0"/>
    <n v="18"/>
    <b v="0"/>
    <x v="0"/>
    <x v="3"/>
    <n v="26"/>
    <n v="87.31"/>
    <x v="183"/>
    <s v="9/15/2014"/>
    <x v="10"/>
    <x v="3"/>
    <n v="9"/>
    <n v="2014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d v="2015-02-08T19:38:49"/>
    <d v="2015-01-19T19:38:49"/>
    <b v="0"/>
    <n v="7"/>
    <b v="0"/>
    <x v="0"/>
    <x v="3"/>
    <n v="58"/>
    <n v="54.29"/>
    <x v="184"/>
    <s v="2/8/2015"/>
    <x v="1"/>
    <x v="0"/>
    <n v="2"/>
    <n v="2015"/>
  </r>
  <r>
    <n v="202"/>
    <s v="Modern Gangsters"/>
    <s v="new web series created by jonney terry"/>
    <x v="12"/>
    <x v="117"/>
    <x v="2"/>
    <x v="0"/>
    <s v="USD"/>
    <d v="2015-10-08T20:59:00"/>
    <d v="2015-09-08T22:16:04"/>
    <b v="0"/>
    <n v="0"/>
    <b v="0"/>
    <x v="0"/>
    <x v="3"/>
    <n v="0"/>
    <n v="0"/>
    <x v="185"/>
    <s v="10/8/2015"/>
    <x v="8"/>
    <x v="0"/>
    <n v="10"/>
    <n v="2015"/>
  </r>
  <r>
    <n v="203"/>
    <s v="TheM"/>
    <s v="We are aiming to make a Web Series based on Youth Culture and the misrepresentation of socially stereotyped people."/>
    <x v="30"/>
    <x v="164"/>
    <x v="2"/>
    <x v="1"/>
    <s v="GBP"/>
    <d v="2015-01-29T20:21:04"/>
    <d v="2014-11-30T20:21:04"/>
    <b v="0"/>
    <n v="8"/>
    <b v="0"/>
    <x v="0"/>
    <x v="3"/>
    <n v="30"/>
    <n v="93.25"/>
    <x v="186"/>
    <s v="1/29/2015"/>
    <x v="4"/>
    <x v="3"/>
    <n v="1"/>
    <n v="2015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d v="2016-08-04T14:00:03"/>
    <d v="2016-07-05T14:00:03"/>
    <b v="0"/>
    <n v="1293"/>
    <b v="0"/>
    <x v="0"/>
    <x v="3"/>
    <n v="51"/>
    <n v="117.68"/>
    <x v="175"/>
    <s v="8/4/2016"/>
    <x v="3"/>
    <x v="2"/>
    <n v="8"/>
    <n v="2016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d v="2015-10-06T15:10:22"/>
    <d v="2015-09-01T15:10:22"/>
    <b v="0"/>
    <n v="17"/>
    <b v="0"/>
    <x v="0"/>
    <x v="3"/>
    <n v="16"/>
    <n v="76.47"/>
    <x v="187"/>
    <s v="10/6/2015"/>
    <x v="8"/>
    <x v="0"/>
    <n v="10"/>
    <n v="2015"/>
  </r>
  <r>
    <n v="206"/>
    <s v="Blood Bond Movie Development"/>
    <s v="A love story featuring adoption,struggle,dysfunction,grace, healing, and restoration."/>
    <x v="83"/>
    <x v="117"/>
    <x v="2"/>
    <x v="0"/>
    <s v="USD"/>
    <d v="2016-08-06T00:06:23"/>
    <d v="2016-07-16T00:06:23"/>
    <b v="0"/>
    <n v="0"/>
    <b v="0"/>
    <x v="0"/>
    <x v="3"/>
    <n v="0"/>
    <n v="0"/>
    <x v="188"/>
    <s v="8/6/2016"/>
    <x v="3"/>
    <x v="2"/>
    <n v="8"/>
    <n v="2016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d v="2015-01-04T04:43:58"/>
    <d v="2014-12-05T04:43:58"/>
    <b v="0"/>
    <n v="13"/>
    <b v="0"/>
    <x v="0"/>
    <x v="3"/>
    <n v="15"/>
    <n v="163.85"/>
    <x v="189"/>
    <s v="1/4/2015"/>
    <x v="11"/>
    <x v="3"/>
    <n v="1"/>
    <n v="2015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d v="2014-12-16T08:52:47"/>
    <d v="2014-11-16T08:52:47"/>
    <b v="0"/>
    <n v="0"/>
    <b v="0"/>
    <x v="0"/>
    <x v="3"/>
    <n v="0"/>
    <n v="0"/>
    <x v="190"/>
    <s v="12/16/2014"/>
    <x v="4"/>
    <x v="3"/>
    <n v="12"/>
    <n v="2014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d v="2015-07-10T22:08:55"/>
    <d v="2015-06-10T22:08:55"/>
    <b v="0"/>
    <n v="0"/>
    <b v="0"/>
    <x v="0"/>
    <x v="3"/>
    <n v="0"/>
    <n v="0"/>
    <x v="191"/>
    <s v="7/10/2015"/>
    <x v="0"/>
    <x v="0"/>
    <n v="7"/>
    <n v="2015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d v="2015-10-01T05:00:00"/>
    <d v="2015-09-02T01:33:12"/>
    <b v="0"/>
    <n v="33"/>
    <b v="0"/>
    <x v="0"/>
    <x v="3"/>
    <n v="25"/>
    <n v="91.82"/>
    <x v="192"/>
    <s v="10/1/2015"/>
    <x v="8"/>
    <x v="0"/>
    <n v="10"/>
    <n v="2015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d v="2015-09-19T03:50:17"/>
    <d v="2015-08-20T03:50:17"/>
    <b v="0"/>
    <n v="12"/>
    <b v="0"/>
    <x v="0"/>
    <x v="3"/>
    <n v="45"/>
    <n v="185.83"/>
    <x v="193"/>
    <s v="9/19/2015"/>
    <x v="10"/>
    <x v="0"/>
    <n v="9"/>
    <n v="2015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d v="2016-04-16T20:08:40"/>
    <d v="2016-02-16T21:08:40"/>
    <b v="0"/>
    <n v="1"/>
    <b v="0"/>
    <x v="0"/>
    <x v="3"/>
    <n v="0"/>
    <n v="1"/>
    <x v="194"/>
    <s v="4/16/2016"/>
    <x v="2"/>
    <x v="2"/>
    <n v="4"/>
    <n v="2016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d v="2015-08-16T14:06:41"/>
    <d v="2015-07-17T14:15:47"/>
    <b v="0"/>
    <n v="1"/>
    <b v="0"/>
    <x v="0"/>
    <x v="3"/>
    <n v="0"/>
    <n v="20"/>
    <x v="195"/>
    <s v="8/16/2015"/>
    <x v="3"/>
    <x v="0"/>
    <n v="8"/>
    <n v="2015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d v="2015-03-06T15:22:29"/>
    <d v="2015-01-05T15:22:29"/>
    <b v="0"/>
    <n v="1"/>
    <b v="0"/>
    <x v="0"/>
    <x v="3"/>
    <n v="0"/>
    <n v="1"/>
    <x v="196"/>
    <s v="3/6/2015"/>
    <x v="1"/>
    <x v="0"/>
    <n v="3"/>
    <n v="2015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d v="2016-02-17T23:59:00"/>
    <d v="2016-01-06T05:31:22"/>
    <b v="0"/>
    <n v="1"/>
    <b v="0"/>
    <x v="0"/>
    <x v="3"/>
    <n v="0"/>
    <n v="10"/>
    <x v="179"/>
    <s v="2/17/2016"/>
    <x v="1"/>
    <x v="2"/>
    <n v="2"/>
    <n v="2016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d v="2015-04-22T22:00:37"/>
    <d v="2015-03-03T23:00:37"/>
    <b v="0"/>
    <n v="84"/>
    <b v="0"/>
    <x v="0"/>
    <x v="3"/>
    <n v="56"/>
    <n v="331.54"/>
    <x v="197"/>
    <s v="4/22/2015"/>
    <x v="7"/>
    <x v="0"/>
    <n v="4"/>
    <n v="2015"/>
  </r>
  <r>
    <n v="217"/>
    <s v="Bitch"/>
    <s v="A roadmovie by paw"/>
    <x v="57"/>
    <x v="172"/>
    <x v="2"/>
    <x v="11"/>
    <s v="SEK"/>
    <d v="2014-12-28T15:22:29"/>
    <d v="2014-11-27T15:22:29"/>
    <b v="0"/>
    <n v="38"/>
    <b v="0"/>
    <x v="0"/>
    <x v="3"/>
    <n v="12"/>
    <n v="314.29000000000002"/>
    <x v="198"/>
    <s v="12/28/2014"/>
    <x v="4"/>
    <x v="3"/>
    <n v="12"/>
    <n v="2014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d v="2015-05-15T15:04:49"/>
    <d v="2015-03-16T15:04:49"/>
    <b v="0"/>
    <n v="1"/>
    <b v="0"/>
    <x v="0"/>
    <x v="3"/>
    <n v="2"/>
    <n v="100"/>
    <x v="199"/>
    <s v="5/15/2015"/>
    <x v="7"/>
    <x v="0"/>
    <n v="5"/>
    <n v="2015"/>
  </r>
  <r>
    <n v="219"/>
    <s v="True Colors"/>
    <s v="An hour-long pilot about a group of suburban LGBT teens coming of age in the early 90's."/>
    <x v="63"/>
    <x v="174"/>
    <x v="2"/>
    <x v="0"/>
    <s v="USD"/>
    <d v="2016-04-01T06:59:00"/>
    <d v="2016-02-29T07:50:25"/>
    <b v="0"/>
    <n v="76"/>
    <b v="0"/>
    <x v="0"/>
    <x v="3"/>
    <n v="18"/>
    <n v="115.99"/>
    <x v="200"/>
    <s v="4/1/2016"/>
    <x v="2"/>
    <x v="2"/>
    <n v="4"/>
    <n v="2016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d v="2015-08-20T20:06:00"/>
    <d v="2015-07-10T15:27:10"/>
    <b v="0"/>
    <n v="3"/>
    <b v="0"/>
    <x v="0"/>
    <x v="3"/>
    <n v="1"/>
    <n v="120"/>
    <x v="201"/>
    <s v="8/20/2015"/>
    <x v="3"/>
    <x v="0"/>
    <n v="8"/>
    <n v="2015"/>
  </r>
  <r>
    <n v="221"/>
    <s v="Archetypes"/>
    <s v="Film about Schizophrenia with Surreal Twists!"/>
    <x v="63"/>
    <x v="117"/>
    <x v="2"/>
    <x v="0"/>
    <s v="USD"/>
    <d v="2015-03-28T19:06:04"/>
    <d v="2015-01-27T20:06:04"/>
    <b v="0"/>
    <n v="0"/>
    <b v="0"/>
    <x v="0"/>
    <x v="3"/>
    <n v="0"/>
    <n v="0"/>
    <x v="202"/>
    <s v="3/28/2015"/>
    <x v="1"/>
    <x v="0"/>
    <n v="3"/>
    <n v="2015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d v="2015-03-27T02:39:00"/>
    <d v="2015-01-27T18:28:38"/>
    <b v="0"/>
    <n v="2"/>
    <b v="0"/>
    <x v="0"/>
    <x v="3"/>
    <n v="13"/>
    <n v="65"/>
    <x v="202"/>
    <s v="3/27/2015"/>
    <x v="1"/>
    <x v="0"/>
    <n v="3"/>
    <n v="2015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d v="2016-05-22T01:05:00"/>
    <d v="2016-04-22T01:09:10"/>
    <b v="0"/>
    <n v="0"/>
    <b v="0"/>
    <x v="0"/>
    <x v="3"/>
    <n v="0"/>
    <n v="0"/>
    <x v="203"/>
    <s v="5/22/2016"/>
    <x v="6"/>
    <x v="2"/>
    <n v="5"/>
    <n v="2016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d v="2015-07-10T05:38:46"/>
    <d v="2015-05-11T05:38:46"/>
    <b v="0"/>
    <n v="0"/>
    <b v="0"/>
    <x v="0"/>
    <x v="3"/>
    <n v="0"/>
    <n v="0"/>
    <x v="122"/>
    <s v="7/10/2015"/>
    <x v="5"/>
    <x v="0"/>
    <n v="7"/>
    <n v="2015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d v="2016-04-08T22:04:14"/>
    <d v="2016-03-09T23:04:14"/>
    <b v="0"/>
    <n v="0"/>
    <b v="0"/>
    <x v="0"/>
    <x v="3"/>
    <n v="0"/>
    <n v="0"/>
    <x v="204"/>
    <s v="4/8/2016"/>
    <x v="7"/>
    <x v="2"/>
    <n v="4"/>
    <n v="2016"/>
  </r>
  <r>
    <n v="226"/>
    <s v="MAGGIE Film"/>
    <s v="A TRUE STORY OF DOMESTIC VILOLENCE THAT SEEKS TO OFFER THE VIEWER OUTLEST OF SUPPORT."/>
    <x v="88"/>
    <x v="156"/>
    <x v="2"/>
    <x v="1"/>
    <s v="GBP"/>
    <d v="2015-05-31T09:29:00"/>
    <d v="2015-04-12T15:59:04"/>
    <b v="0"/>
    <n v="2"/>
    <b v="0"/>
    <x v="0"/>
    <x v="3"/>
    <n v="1"/>
    <n v="125"/>
    <x v="205"/>
    <s v="5/31/2015"/>
    <x v="6"/>
    <x v="0"/>
    <n v="5"/>
    <n v="2015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d v="2015-07-09T21:27:21"/>
    <d v="2015-06-09T21:27:21"/>
    <b v="0"/>
    <n v="0"/>
    <b v="0"/>
    <x v="0"/>
    <x v="3"/>
    <n v="0"/>
    <n v="0"/>
    <x v="206"/>
    <s v="7/9/2015"/>
    <x v="0"/>
    <x v="0"/>
    <n v="7"/>
    <n v="2015"/>
  </r>
  <r>
    <n v="228"/>
    <s v="Facets of a Geek life"/>
    <s v="I am making a film from one one of my books called facets of a Geek life."/>
    <x v="6"/>
    <x v="117"/>
    <x v="2"/>
    <x v="1"/>
    <s v="GBP"/>
    <d v="2015-06-01T16:28:25"/>
    <d v="2015-04-02T16:28:25"/>
    <b v="0"/>
    <n v="0"/>
    <b v="0"/>
    <x v="0"/>
    <x v="3"/>
    <n v="0"/>
    <n v="0"/>
    <x v="117"/>
    <s v="6/1/2015"/>
    <x v="6"/>
    <x v="0"/>
    <n v="6"/>
    <n v="2015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d v="2016-02-13T22:24:57"/>
    <d v="2016-01-14T22:24:57"/>
    <b v="0"/>
    <n v="0"/>
    <b v="0"/>
    <x v="0"/>
    <x v="3"/>
    <n v="0"/>
    <n v="0"/>
    <x v="207"/>
    <s v="2/13/2016"/>
    <x v="1"/>
    <x v="2"/>
    <n v="2"/>
    <n v="2016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d v="2015-06-04T18:39:11"/>
    <d v="2015-05-05T18:39:11"/>
    <b v="0"/>
    <n v="2"/>
    <b v="0"/>
    <x v="0"/>
    <x v="3"/>
    <n v="0"/>
    <n v="30"/>
    <x v="208"/>
    <s v="6/4/2015"/>
    <x v="5"/>
    <x v="0"/>
    <n v="6"/>
    <n v="2015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d v="2016-01-02T23:00:51"/>
    <d v="2015-12-03T23:00:51"/>
    <b v="0"/>
    <n v="0"/>
    <b v="0"/>
    <x v="0"/>
    <x v="3"/>
    <n v="0"/>
    <n v="0"/>
    <x v="209"/>
    <s v="1/2/2016"/>
    <x v="11"/>
    <x v="0"/>
    <n v="1"/>
    <n v="2016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d v="2015-02-27T19:49:06"/>
    <d v="2015-01-28T19:49:06"/>
    <b v="0"/>
    <n v="7"/>
    <b v="0"/>
    <x v="0"/>
    <x v="3"/>
    <n v="3"/>
    <n v="15.71"/>
    <x v="36"/>
    <s v="2/27/2015"/>
    <x v="1"/>
    <x v="0"/>
    <n v="2"/>
    <n v="2015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d v="2016-09-29T21:52:52"/>
    <d v="2016-08-30T21:52:52"/>
    <b v="0"/>
    <n v="0"/>
    <b v="0"/>
    <x v="0"/>
    <x v="3"/>
    <n v="0"/>
    <n v="0"/>
    <x v="210"/>
    <s v="9/29/2016"/>
    <x v="10"/>
    <x v="2"/>
    <n v="9"/>
    <n v="2016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d v="2015-06-21T00:50:59"/>
    <d v="2015-05-12T00:50:59"/>
    <b v="0"/>
    <n v="5"/>
    <b v="0"/>
    <x v="0"/>
    <x v="3"/>
    <n v="40"/>
    <n v="80.2"/>
    <x v="211"/>
    <s v="6/21/2015"/>
    <x v="5"/>
    <x v="0"/>
    <n v="6"/>
    <n v="2015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d v="2015-07-09T21:48:17"/>
    <d v="2015-06-09T21:48:17"/>
    <b v="0"/>
    <n v="0"/>
    <b v="0"/>
    <x v="0"/>
    <x v="3"/>
    <n v="0"/>
    <n v="0"/>
    <x v="206"/>
    <s v="7/9/2015"/>
    <x v="0"/>
    <x v="0"/>
    <n v="7"/>
    <n v="2015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d v="2016-01-05T00:00:00"/>
    <d v="2015-11-13T02:01:39"/>
    <b v="0"/>
    <n v="0"/>
    <b v="0"/>
    <x v="0"/>
    <x v="3"/>
    <n v="0"/>
    <n v="0"/>
    <x v="212"/>
    <s v="1/5/2016"/>
    <x v="4"/>
    <x v="0"/>
    <n v="1"/>
    <n v="2016"/>
  </r>
  <r>
    <n v="237"/>
    <s v="Making The Choice"/>
    <s v="Making The Choice is a christian short film series."/>
    <x v="36"/>
    <x v="155"/>
    <x v="2"/>
    <x v="0"/>
    <s v="USD"/>
    <d v="2016-03-08T13:51:09"/>
    <d v="2016-01-08T13:51:09"/>
    <b v="0"/>
    <n v="1"/>
    <b v="0"/>
    <x v="0"/>
    <x v="3"/>
    <n v="0"/>
    <n v="50"/>
    <x v="213"/>
    <s v="3/8/2016"/>
    <x v="1"/>
    <x v="2"/>
    <n v="3"/>
    <n v="2016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d v="2016-12-30T09:00:00"/>
    <d v="2016-12-09T23:06:00"/>
    <b v="0"/>
    <n v="0"/>
    <b v="0"/>
    <x v="0"/>
    <x v="3"/>
    <n v="0"/>
    <n v="0"/>
    <x v="214"/>
    <s v="12/30/2016"/>
    <x v="11"/>
    <x v="2"/>
    <n v="12"/>
    <n v="2016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d v="2015-11-08T12:00:00"/>
    <d v="2015-10-20T02:38:50"/>
    <b v="0"/>
    <n v="5"/>
    <b v="0"/>
    <x v="0"/>
    <x v="3"/>
    <n v="25"/>
    <n v="50"/>
    <x v="215"/>
    <s v="11/8/2015"/>
    <x v="9"/>
    <x v="0"/>
    <n v="11"/>
    <n v="2015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d v="2013-05-05T17:00:11"/>
    <d v="2013-03-21T17:00:11"/>
    <b v="1"/>
    <n v="137"/>
    <b v="1"/>
    <x v="0"/>
    <x v="4"/>
    <n v="108"/>
    <n v="117.85"/>
    <x v="216"/>
    <s v="5/5/2013"/>
    <x v="7"/>
    <x v="4"/>
    <n v="5"/>
    <n v="2013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d v="2014-12-21T16:45:04"/>
    <d v="2014-11-06T16:45:04"/>
    <b v="1"/>
    <n v="376"/>
    <b v="1"/>
    <x v="0"/>
    <x v="4"/>
    <n v="113"/>
    <n v="109.04"/>
    <x v="217"/>
    <s v="12/21/2014"/>
    <x v="4"/>
    <x v="3"/>
    <n v="12"/>
    <n v="2014"/>
  </r>
  <r>
    <n v="242"/>
    <s v="Hardwater"/>
    <s v="An unprecedented feature-length documentary film about Maine's tribal, oft-misunderstood ice fishing sub-culture."/>
    <x v="93"/>
    <x v="181"/>
    <x v="0"/>
    <x v="0"/>
    <s v="USD"/>
    <d v="2011-12-20T11:49:50"/>
    <d v="2011-11-15T11:49:50"/>
    <b v="1"/>
    <n v="202"/>
    <b v="1"/>
    <x v="0"/>
    <x v="4"/>
    <n v="113"/>
    <n v="73.02"/>
    <x v="218"/>
    <s v="12/20/2011"/>
    <x v="4"/>
    <x v="6"/>
    <n v="12"/>
    <n v="2011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d v="2014-02-22T01:08:24"/>
    <d v="2014-01-23T01:08:24"/>
    <b v="1"/>
    <n v="328"/>
    <b v="1"/>
    <x v="0"/>
    <x v="4"/>
    <n v="103"/>
    <n v="78.2"/>
    <x v="219"/>
    <s v="2/22/2014"/>
    <x v="1"/>
    <x v="3"/>
    <n v="2"/>
    <n v="201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d v="2010-03-16T07:06:00"/>
    <d v="2010-02-04T07:45:59"/>
    <b v="1"/>
    <n v="84"/>
    <b v="1"/>
    <x v="0"/>
    <x v="4"/>
    <n v="114"/>
    <n v="47.4"/>
    <x v="220"/>
    <s v="3/16/2010"/>
    <x v="2"/>
    <x v="7"/>
    <n v="3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d v="2012-08-16T01:16:25"/>
    <d v="2012-07-17T01:16:25"/>
    <b v="1"/>
    <n v="96"/>
    <b v="1"/>
    <x v="0"/>
    <x v="4"/>
    <n v="104"/>
    <n v="54.02"/>
    <x v="221"/>
    <s v="8/16/2012"/>
    <x v="3"/>
    <x v="5"/>
    <n v="8"/>
    <n v="2012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d v="2010-12-18T09:43:25"/>
    <d v="2010-10-29T08:43:25"/>
    <b v="1"/>
    <n v="223"/>
    <b v="1"/>
    <x v="0"/>
    <x v="4"/>
    <n v="305"/>
    <n v="68.489999999999995"/>
    <x v="222"/>
    <s v="12/18/2010"/>
    <x v="9"/>
    <x v="7"/>
    <n v="12"/>
    <n v="2010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d v="2010-10-16T03:39:00"/>
    <d v="2010-09-09T14:30:14"/>
    <b v="1"/>
    <n v="62"/>
    <b v="1"/>
    <x v="0"/>
    <x v="4"/>
    <n v="134"/>
    <n v="108.15"/>
    <x v="223"/>
    <s v="10/16/2010"/>
    <x v="8"/>
    <x v="7"/>
    <n v="10"/>
    <n v="201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d v="2012-01-07T18:35:09"/>
    <d v="2011-11-23T18:35:09"/>
    <b v="1"/>
    <n v="146"/>
    <b v="1"/>
    <x v="0"/>
    <x v="4"/>
    <n v="101"/>
    <n v="589.95000000000005"/>
    <x v="224"/>
    <s v="1/7/2012"/>
    <x v="4"/>
    <x v="6"/>
    <n v="1"/>
    <n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d v="2010-08-22T17:40:00"/>
    <d v="2010-06-03T22:10:20"/>
    <b v="1"/>
    <n v="235"/>
    <b v="1"/>
    <x v="0"/>
    <x v="4"/>
    <n v="113"/>
    <n v="48.05"/>
    <x v="225"/>
    <s v="8/22/2010"/>
    <x v="0"/>
    <x v="7"/>
    <n v="8"/>
    <n v="2010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d v="2013-06-06T13:34:51"/>
    <d v="2013-05-07T13:34:51"/>
    <b v="1"/>
    <n v="437"/>
    <b v="1"/>
    <x v="0"/>
    <x v="4"/>
    <n v="106"/>
    <n v="72.48"/>
    <x v="226"/>
    <s v="6/6/2013"/>
    <x v="5"/>
    <x v="4"/>
    <n v="6"/>
    <n v="2013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d v="2012-05-16T19:00:00"/>
    <d v="2012-04-14T18:54:06"/>
    <b v="1"/>
    <n v="77"/>
    <b v="1"/>
    <x v="0"/>
    <x v="4"/>
    <n v="126"/>
    <n v="57.08"/>
    <x v="227"/>
    <s v="5/16/2012"/>
    <x v="6"/>
    <x v="5"/>
    <n v="5"/>
    <n v="2012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d v="2010-06-01T03:59:00"/>
    <d v="2010-03-29T15:54:18"/>
    <b v="1"/>
    <n v="108"/>
    <b v="1"/>
    <x v="0"/>
    <x v="4"/>
    <n v="185"/>
    <n v="85.44"/>
    <x v="228"/>
    <s v="6/1/2010"/>
    <x v="7"/>
    <x v="7"/>
    <n v="6"/>
    <n v="201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d v="2012-02-15T15:37:15"/>
    <d v="2012-01-16T15:37:15"/>
    <b v="1"/>
    <n v="7"/>
    <b v="1"/>
    <x v="0"/>
    <x v="4"/>
    <n v="101"/>
    <n v="215.86"/>
    <x v="229"/>
    <s v="2/15/2012"/>
    <x v="1"/>
    <x v="5"/>
    <n v="2"/>
    <n v="2012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d v="2015-10-17T02:00:00"/>
    <d v="2015-09-16T22:51:50"/>
    <b v="1"/>
    <n v="314"/>
    <b v="1"/>
    <x v="0"/>
    <x v="4"/>
    <n v="117"/>
    <n v="89.39"/>
    <x v="230"/>
    <s v="10/17/2015"/>
    <x v="8"/>
    <x v="0"/>
    <n v="10"/>
    <n v="2015"/>
  </r>
  <r>
    <n v="255"/>
    <s v="xoxosms: a documentary about love in the 21st century"/>
    <s v="xoxosms is a documentary about first love, long distance and Skype."/>
    <x v="6"/>
    <x v="194"/>
    <x v="0"/>
    <x v="0"/>
    <s v="USD"/>
    <d v="2011-03-16T11:38:02"/>
    <d v="2011-02-14T12:38:02"/>
    <b v="1"/>
    <n v="188"/>
    <b v="1"/>
    <x v="0"/>
    <x v="4"/>
    <n v="107"/>
    <n v="45.42"/>
    <x v="231"/>
    <s v="3/16/2011"/>
    <x v="2"/>
    <x v="6"/>
    <n v="3"/>
    <n v="2011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d v="2013-03-16T18:27:47"/>
    <d v="2013-02-14T18:27:47"/>
    <b v="1"/>
    <n v="275"/>
    <b v="1"/>
    <x v="0"/>
    <x v="4"/>
    <n v="139"/>
    <n v="65.760000000000005"/>
    <x v="232"/>
    <s v="3/16/2013"/>
    <x v="2"/>
    <x v="4"/>
    <n v="3"/>
    <n v="2013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d v="2016-05-19T15:02:42"/>
    <d v="2016-04-19T15:02:42"/>
    <b v="1"/>
    <n v="560"/>
    <b v="1"/>
    <x v="0"/>
    <x v="4"/>
    <n v="107"/>
    <n v="66.7"/>
    <x v="233"/>
    <s v="5/19/2016"/>
    <x v="6"/>
    <x v="2"/>
    <n v="5"/>
    <n v="2016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d v="2011-06-18T01:14:26"/>
    <d v="2011-05-19T01:14:26"/>
    <b v="1"/>
    <n v="688"/>
    <b v="1"/>
    <x v="0"/>
    <x v="4"/>
    <n v="191"/>
    <n v="83.35"/>
    <x v="234"/>
    <s v="6/18/2011"/>
    <x v="5"/>
    <x v="6"/>
    <n v="6"/>
    <n v="2011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d v="2015-04-08T17:42:49"/>
    <d v="2015-03-09T17:42:49"/>
    <b v="1"/>
    <n v="942"/>
    <b v="1"/>
    <x v="0"/>
    <x v="4"/>
    <n v="132"/>
    <n v="105.05"/>
    <x v="161"/>
    <s v="4/8/2015"/>
    <x v="7"/>
    <x v="0"/>
    <n v="4"/>
    <n v="2015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d v="2010-07-17T09:59:00"/>
    <d v="2010-06-01T18:07:59"/>
    <b v="1"/>
    <n v="88"/>
    <b v="1"/>
    <x v="0"/>
    <x v="4"/>
    <n v="106"/>
    <n v="120.91"/>
    <x v="235"/>
    <s v="7/17/2010"/>
    <x v="0"/>
    <x v="7"/>
    <n v="7"/>
    <n v="2010"/>
  </r>
  <r>
    <n v="261"/>
    <s v="Empires: The Film"/>
    <s v="Empires explores the impact of networks on histories and philosophies of political thought."/>
    <x v="22"/>
    <x v="200"/>
    <x v="0"/>
    <x v="0"/>
    <s v="USD"/>
    <d v="2012-06-07T14:55:00"/>
    <d v="2012-04-18T21:15:04"/>
    <b v="1"/>
    <n v="220"/>
    <b v="1"/>
    <x v="0"/>
    <x v="4"/>
    <n v="107"/>
    <n v="97.64"/>
    <x v="236"/>
    <s v="6/7/2012"/>
    <x v="6"/>
    <x v="5"/>
    <n v="6"/>
    <n v="2012"/>
  </r>
  <r>
    <n v="262"/>
    <s v="The Last Cosmonaut"/>
    <s v="He can never die. He will live forever. He is the last cosmonaut, and this is his story."/>
    <x v="30"/>
    <x v="44"/>
    <x v="0"/>
    <x v="0"/>
    <s v="USD"/>
    <d v="2011-02-26T05:57:08"/>
    <d v="2011-01-12T05:57:08"/>
    <b v="1"/>
    <n v="145"/>
    <b v="1"/>
    <x v="0"/>
    <x v="4"/>
    <n v="240"/>
    <n v="41.38"/>
    <x v="237"/>
    <s v="2/26/2011"/>
    <x v="1"/>
    <x v="6"/>
    <n v="2"/>
    <n v="2011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d v="2012-09-27T22:54:54"/>
    <d v="2012-08-28T22:54:54"/>
    <b v="1"/>
    <n v="963"/>
    <b v="1"/>
    <x v="0"/>
    <x v="4"/>
    <n v="118"/>
    <n v="30.65"/>
    <x v="238"/>
    <s v="9/27/2012"/>
    <x v="10"/>
    <x v="5"/>
    <n v="9"/>
    <n v="2012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d v="2012-05-11T14:53:15"/>
    <d v="2012-04-11T14:53:15"/>
    <b v="1"/>
    <n v="91"/>
    <b v="1"/>
    <x v="0"/>
    <x v="4"/>
    <n v="118"/>
    <n v="64.95"/>
    <x v="239"/>
    <s v="5/11/2012"/>
    <x v="6"/>
    <x v="5"/>
    <n v="5"/>
    <n v="2012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d v="2010-05-10T20:16:00"/>
    <d v="2010-03-30T05:53:50"/>
    <b v="1"/>
    <n v="58"/>
    <b v="1"/>
    <x v="0"/>
    <x v="4"/>
    <n v="111"/>
    <n v="95.78"/>
    <x v="240"/>
    <s v="5/10/2010"/>
    <x v="7"/>
    <x v="7"/>
    <n v="5"/>
    <n v="201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d v="2010-04-23T03:51:00"/>
    <d v="2010-01-27T04:11:47"/>
    <b v="1"/>
    <n v="36"/>
    <b v="1"/>
    <x v="0"/>
    <x v="4"/>
    <n v="146"/>
    <n v="40.42"/>
    <x v="241"/>
    <s v="4/23/2010"/>
    <x v="1"/>
    <x v="7"/>
    <n v="4"/>
    <n v="2010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d v="2014-06-25T10:51:39"/>
    <d v="2014-05-26T10:51:39"/>
    <b v="1"/>
    <n v="165"/>
    <b v="1"/>
    <x v="0"/>
    <x v="4"/>
    <n v="132"/>
    <n v="78.58"/>
    <x v="242"/>
    <s v="6/25/2014"/>
    <x v="5"/>
    <x v="3"/>
    <n v="6"/>
    <n v="201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d v="2011-11-07T04:39:38"/>
    <d v="2011-09-23T03:39:38"/>
    <b v="1"/>
    <n v="111"/>
    <b v="1"/>
    <x v="0"/>
    <x v="4"/>
    <n v="111"/>
    <n v="50.18"/>
    <x v="243"/>
    <s v="11/7/2011"/>
    <x v="8"/>
    <x v="6"/>
    <n v="11"/>
    <n v="2011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d v="2017-02-22T04:43:42"/>
    <d v="2017-01-23T04:43:42"/>
    <b v="1"/>
    <n v="1596"/>
    <b v="1"/>
    <x v="0"/>
    <x v="4"/>
    <n v="147"/>
    <n v="92.25"/>
    <x v="244"/>
    <s v="2/22/2017"/>
    <x v="1"/>
    <x v="1"/>
    <n v="2"/>
    <n v="2017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d v="2011-05-25T04:00:00"/>
    <d v="2011-04-04T20:47:50"/>
    <b v="1"/>
    <n v="61"/>
    <b v="1"/>
    <x v="0"/>
    <x v="4"/>
    <n v="153"/>
    <n v="57.54"/>
    <x v="245"/>
    <s v="5/25/2011"/>
    <x v="6"/>
    <x v="6"/>
    <n v="5"/>
    <n v="2011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d v="2014-01-02T08:00:00"/>
    <d v="2013-12-04T02:24:21"/>
    <b v="1"/>
    <n v="287"/>
    <b v="1"/>
    <x v="0"/>
    <x v="4"/>
    <n v="105"/>
    <n v="109.42"/>
    <x v="61"/>
    <s v="1/2/2014"/>
    <x v="11"/>
    <x v="4"/>
    <n v="1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d v="2010-04-28T18:49:00"/>
    <d v="2010-02-26T21:36:31"/>
    <b v="1"/>
    <n v="65"/>
    <b v="1"/>
    <x v="0"/>
    <x v="4"/>
    <n v="177"/>
    <n v="81.89"/>
    <x v="246"/>
    <s v="4/28/2010"/>
    <x v="2"/>
    <x v="7"/>
    <n v="4"/>
    <n v="201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d v="2011-07-03T11:57:46"/>
    <d v="2011-06-03T11:57:46"/>
    <b v="1"/>
    <n v="118"/>
    <b v="1"/>
    <x v="0"/>
    <x v="4"/>
    <n v="108"/>
    <n v="45.67"/>
    <x v="247"/>
    <s v="7/3/2011"/>
    <x v="0"/>
    <x v="6"/>
    <n v="7"/>
    <n v="2011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d v="2012-04-05T06:59:00"/>
    <d v="2012-03-01T21:53:49"/>
    <b v="1"/>
    <n v="113"/>
    <b v="1"/>
    <x v="0"/>
    <x v="4"/>
    <n v="156"/>
    <n v="55.22"/>
    <x v="248"/>
    <s v="4/5/2012"/>
    <x v="7"/>
    <x v="5"/>
    <n v="4"/>
    <n v="2012"/>
  </r>
  <r>
    <n v="275"/>
    <s v="Finding the Funk"/>
    <s v="A journey through the origins and influence of funk music from James Brown to D'Angelo we are FINDING THE FUNK!"/>
    <x v="22"/>
    <x v="213"/>
    <x v="0"/>
    <x v="0"/>
    <s v="USD"/>
    <d v="2012-11-10T01:46:06"/>
    <d v="2012-10-11T00:46:06"/>
    <b v="1"/>
    <n v="332"/>
    <b v="1"/>
    <x v="0"/>
    <x v="4"/>
    <n v="108"/>
    <n v="65.3"/>
    <x v="249"/>
    <s v="11/10/2012"/>
    <x v="9"/>
    <x v="5"/>
    <n v="11"/>
    <n v="2012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d v="2012-04-28T00:57:54"/>
    <d v="2012-02-28T01:57:54"/>
    <b v="1"/>
    <n v="62"/>
    <b v="1"/>
    <x v="0"/>
    <x v="4"/>
    <n v="148"/>
    <n v="95.23"/>
    <x v="250"/>
    <s v="4/28/2012"/>
    <x v="2"/>
    <x v="5"/>
    <n v="4"/>
    <n v="2012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d v="2015-05-23T21:23:39"/>
    <d v="2015-04-23T21:23:39"/>
    <b v="1"/>
    <n v="951"/>
    <b v="1"/>
    <x v="0"/>
    <x v="4"/>
    <n v="110"/>
    <n v="75.44"/>
    <x v="251"/>
    <s v="5/23/2015"/>
    <x v="6"/>
    <x v="0"/>
    <n v="5"/>
    <n v="2015"/>
  </r>
  <r>
    <n v="278"/>
    <s v="The Babushkas of Chernobyl"/>
    <s v="An unlikely story of spirit, defiance and beauty from the most contaminated place on Earth"/>
    <x v="100"/>
    <x v="216"/>
    <x v="0"/>
    <x v="0"/>
    <s v="USD"/>
    <d v="2012-10-12T00:58:59"/>
    <d v="2012-09-12T00:58:59"/>
    <b v="1"/>
    <n v="415"/>
    <b v="1"/>
    <x v="0"/>
    <x v="4"/>
    <n v="150"/>
    <n v="97.82"/>
    <x v="252"/>
    <s v="10/12/2012"/>
    <x v="8"/>
    <x v="5"/>
    <n v="10"/>
    <n v="2012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d v="2017-02-27T02:01:00"/>
    <d v="2017-01-24T05:51:36"/>
    <b v="1"/>
    <n v="305"/>
    <b v="1"/>
    <x v="0"/>
    <x v="4"/>
    <n v="157"/>
    <n v="87.69"/>
    <x v="253"/>
    <s v="2/27/2017"/>
    <x v="1"/>
    <x v="1"/>
    <n v="2"/>
    <n v="2017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d v="2014-05-30T14:10:35"/>
    <d v="2014-04-15T14:10:35"/>
    <b v="1"/>
    <n v="2139"/>
    <b v="1"/>
    <x v="0"/>
    <x v="4"/>
    <n v="156"/>
    <n v="54.75"/>
    <x v="254"/>
    <s v="5/30/2014"/>
    <x v="6"/>
    <x v="3"/>
    <n v="5"/>
    <n v="201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d v="2009-08-10T19:26:00"/>
    <d v="2009-05-17T03:55:13"/>
    <b v="1"/>
    <n v="79"/>
    <b v="1"/>
    <x v="0"/>
    <x v="4"/>
    <n v="121"/>
    <n v="83.95"/>
    <x v="255"/>
    <s v="8/10/2009"/>
    <x v="5"/>
    <x v="8"/>
    <n v="8"/>
    <n v="2009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d v="2010-02-22T22:00:00"/>
    <d v="2010-01-16T22:04:52"/>
    <b v="1"/>
    <n v="179"/>
    <b v="1"/>
    <x v="0"/>
    <x v="4"/>
    <n v="101"/>
    <n v="254.39"/>
    <x v="256"/>
    <s v="2/22/2010"/>
    <x v="1"/>
    <x v="7"/>
    <n v="2"/>
    <n v="2010"/>
  </r>
  <r>
    <n v="283"/>
    <s v="SOLE SURVIVOR"/>
    <s v="What is the impact of survivorship on the human condition?"/>
    <x v="102"/>
    <x v="221"/>
    <x v="0"/>
    <x v="0"/>
    <s v="USD"/>
    <d v="2011-06-01T04:59:00"/>
    <d v="2011-05-12T17:02:24"/>
    <b v="1"/>
    <n v="202"/>
    <b v="1"/>
    <x v="0"/>
    <x v="4"/>
    <n v="114"/>
    <n v="101.83"/>
    <x v="257"/>
    <s v="6/1/2011"/>
    <x v="5"/>
    <x v="6"/>
    <n v="6"/>
    <n v="2011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d v="2012-01-21T17:43:00"/>
    <d v="2011-12-27T17:43:00"/>
    <b v="1"/>
    <n v="760"/>
    <b v="1"/>
    <x v="0"/>
    <x v="4"/>
    <n v="105"/>
    <n v="55.07"/>
    <x v="258"/>
    <s v="1/21/2012"/>
    <x v="11"/>
    <x v="6"/>
    <n v="1"/>
    <n v="2012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d v="2013-09-19T18:08:48"/>
    <d v="2013-08-20T18:08:48"/>
    <b v="1"/>
    <n v="563"/>
    <b v="1"/>
    <x v="0"/>
    <x v="4"/>
    <n v="229"/>
    <n v="56.9"/>
    <x v="259"/>
    <s v="9/19/2013"/>
    <x v="10"/>
    <x v="4"/>
    <n v="9"/>
    <n v="2013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d v="2013-03-25T18:35:24"/>
    <d v="2013-02-08T19:35:24"/>
    <b v="1"/>
    <n v="135"/>
    <b v="1"/>
    <x v="0"/>
    <x v="4"/>
    <n v="109"/>
    <n v="121.28"/>
    <x v="260"/>
    <s v="3/25/2013"/>
    <x v="2"/>
    <x v="4"/>
    <n v="3"/>
    <n v="2013"/>
  </r>
  <r>
    <n v="287"/>
    <s v="In Country: A Documentary Film (POSTPRODUCTION)"/>
    <s v="War is hell. Why would anyone want to spend their weekends there?"/>
    <x v="36"/>
    <x v="225"/>
    <x v="0"/>
    <x v="0"/>
    <s v="USD"/>
    <d v="2012-11-02T04:00:00"/>
    <d v="2012-10-02T06:40:18"/>
    <b v="1"/>
    <n v="290"/>
    <b v="1"/>
    <x v="0"/>
    <x v="4"/>
    <n v="176"/>
    <n v="91.19"/>
    <x v="261"/>
    <s v="11/2/2012"/>
    <x v="9"/>
    <x v="5"/>
    <n v="11"/>
    <n v="2012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d v="2012-06-26T04:03:13"/>
    <d v="2012-05-22T04:03:13"/>
    <b v="1"/>
    <n v="447"/>
    <b v="1"/>
    <x v="0"/>
    <x v="4"/>
    <n v="103"/>
    <n v="115.45"/>
    <x v="262"/>
    <s v="6/26/2012"/>
    <x v="5"/>
    <x v="5"/>
    <n v="6"/>
    <n v="2012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d v="2013-11-02T10:57:14"/>
    <d v="2013-10-03T10:57:14"/>
    <b v="1"/>
    <n v="232"/>
    <b v="1"/>
    <x v="0"/>
    <x v="4"/>
    <n v="105"/>
    <n v="67.77"/>
    <x v="263"/>
    <s v="11/2/2013"/>
    <x v="9"/>
    <x v="4"/>
    <n v="11"/>
    <n v="2013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d v="2011-02-02T07:59:00"/>
    <d v="2010-12-14T08:51:37"/>
    <b v="1"/>
    <n v="168"/>
    <b v="1"/>
    <x v="0"/>
    <x v="4"/>
    <n v="107"/>
    <n v="28.58"/>
    <x v="264"/>
    <s v="2/2/2011"/>
    <x v="11"/>
    <x v="7"/>
    <n v="2"/>
    <n v="2011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d v="2013-05-01T00:01:00"/>
    <d v="2013-04-12T18:27:26"/>
    <b v="1"/>
    <n v="128"/>
    <b v="1"/>
    <x v="0"/>
    <x v="4"/>
    <n v="120"/>
    <n v="46.88"/>
    <x v="265"/>
    <s v="5/1/2013"/>
    <x v="6"/>
    <x v="4"/>
    <n v="5"/>
    <n v="2013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d v="2011-10-29T03:59:00"/>
    <d v="2011-09-26T19:16:39"/>
    <b v="1"/>
    <n v="493"/>
    <b v="1"/>
    <x v="0"/>
    <x v="4"/>
    <n v="102"/>
    <n v="154.41999999999999"/>
    <x v="266"/>
    <s v="10/29/2011"/>
    <x v="8"/>
    <x v="6"/>
    <n v="10"/>
    <n v="2011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d v="2014-04-20T16:01:54"/>
    <d v="2014-03-21T16:01:54"/>
    <b v="1"/>
    <n v="131"/>
    <b v="1"/>
    <x v="0"/>
    <x v="4"/>
    <n v="101"/>
    <n v="201.22"/>
    <x v="52"/>
    <s v="4/20/2014"/>
    <x v="7"/>
    <x v="3"/>
    <n v="4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d v="2010-07-19T16:00:00"/>
    <d v="2010-06-14T02:01:34"/>
    <b v="1"/>
    <n v="50"/>
    <b v="1"/>
    <x v="0"/>
    <x v="4"/>
    <n v="100"/>
    <n v="100"/>
    <x v="267"/>
    <s v="7/19/2010"/>
    <x v="0"/>
    <x v="7"/>
    <n v="7"/>
    <n v="201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d v="2013-11-01T00:00:00"/>
    <d v="2013-09-02T00:06:49"/>
    <b v="1"/>
    <n v="665"/>
    <b v="1"/>
    <x v="0"/>
    <x v="4"/>
    <n v="133"/>
    <n v="100.08"/>
    <x v="268"/>
    <s v="11/1/2013"/>
    <x v="8"/>
    <x v="4"/>
    <n v="11"/>
    <n v="2013"/>
  </r>
  <r>
    <n v="296"/>
    <s v="Bel Borba Is Here!"/>
    <s v="Bel Borba is Here is a feature film about the most inspiring Brazilian artist you've never heard of... until now."/>
    <x v="31"/>
    <x v="233"/>
    <x v="0"/>
    <x v="0"/>
    <s v="USD"/>
    <d v="2012-09-07T11:24:43"/>
    <d v="2012-08-13T11:24:43"/>
    <b v="1"/>
    <n v="129"/>
    <b v="1"/>
    <x v="0"/>
    <x v="4"/>
    <n v="119"/>
    <n v="230.09"/>
    <x v="269"/>
    <s v="9/7/2012"/>
    <x v="10"/>
    <x v="5"/>
    <n v="9"/>
    <n v="2012"/>
  </r>
  <r>
    <n v="297"/>
    <s v="Who Owns Yoga?"/>
    <s v="Who Owns Yoga? is a feature length documentary film that explores the changing nature of yoga in the modern world."/>
    <x v="22"/>
    <x v="234"/>
    <x v="0"/>
    <x v="0"/>
    <s v="USD"/>
    <d v="2015-05-01T03:59:00"/>
    <d v="2015-03-26T17:28:21"/>
    <b v="1"/>
    <n v="142"/>
    <b v="1"/>
    <x v="0"/>
    <x v="4"/>
    <n v="101"/>
    <n v="141.75"/>
    <x v="56"/>
    <s v="5/1/2015"/>
    <x v="7"/>
    <x v="0"/>
    <n v="5"/>
    <n v="2015"/>
  </r>
  <r>
    <n v="298"/>
    <s v="DisHonesty - A Documentary Feature Film"/>
    <s v="The truth is, we all lie - and by &quot;we,&quot; we mean everyone!"/>
    <x v="103"/>
    <x v="235"/>
    <x v="0"/>
    <x v="0"/>
    <s v="USD"/>
    <d v="2014-05-09T21:00:00"/>
    <d v="2014-03-11T11:07:28"/>
    <b v="1"/>
    <n v="2436"/>
    <b v="1"/>
    <x v="0"/>
    <x v="4"/>
    <n v="109"/>
    <n v="56.34"/>
    <x v="270"/>
    <s v="5/9/2014"/>
    <x v="7"/>
    <x v="3"/>
    <n v="5"/>
    <n v="201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d v="2010-11-17T06:24:20"/>
    <d v="2010-10-18T05:24:20"/>
    <b v="1"/>
    <n v="244"/>
    <b v="1"/>
    <x v="0"/>
    <x v="4"/>
    <n v="179"/>
    <n v="73.34"/>
    <x v="271"/>
    <s v="11/17/2010"/>
    <x v="9"/>
    <x v="7"/>
    <n v="11"/>
    <n v="2010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d v="2011-04-24T23:02:18"/>
    <d v="2011-03-24T23:02:18"/>
    <b v="1"/>
    <n v="298"/>
    <b v="1"/>
    <x v="0"/>
    <x v="4"/>
    <n v="102"/>
    <n v="85.34"/>
    <x v="272"/>
    <s v="4/24/2011"/>
    <x v="7"/>
    <x v="6"/>
    <n v="4"/>
    <n v="2011"/>
  </r>
  <r>
    <n v="301"/>
    <s v="WORLD FAIR"/>
    <s v="A film about personal memory, amateur cinematography, and visions of the future at the 1939 New York World's Fair."/>
    <x v="93"/>
    <x v="238"/>
    <x v="0"/>
    <x v="0"/>
    <s v="USD"/>
    <d v="2013-03-19T16:42:15"/>
    <d v="2013-02-07T17:42:15"/>
    <b v="1"/>
    <n v="251"/>
    <b v="1"/>
    <x v="0"/>
    <x v="4"/>
    <n v="119"/>
    <n v="61.5"/>
    <x v="273"/>
    <s v="3/19/2013"/>
    <x v="2"/>
    <x v="4"/>
    <n v="3"/>
    <n v="2013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d v="2012-02-24T20:33:58"/>
    <d v="2012-01-25T20:33:58"/>
    <b v="1"/>
    <n v="108"/>
    <b v="1"/>
    <x v="0"/>
    <x v="4"/>
    <n v="100"/>
    <n v="93.02"/>
    <x v="274"/>
    <s v="2/24/2012"/>
    <x v="1"/>
    <x v="5"/>
    <n v="2"/>
    <n v="2012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d v="2012-06-02T01:42:26"/>
    <d v="2012-05-03T01:42:26"/>
    <b v="1"/>
    <n v="82"/>
    <b v="1"/>
    <x v="0"/>
    <x v="4"/>
    <n v="137"/>
    <n v="50.29"/>
    <x v="275"/>
    <s v="6/2/2012"/>
    <x v="5"/>
    <x v="5"/>
    <n v="6"/>
    <n v="2012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d v="2012-09-01T02:00:00"/>
    <d v="2012-07-24T02:16:37"/>
    <b v="1"/>
    <n v="74"/>
    <b v="1"/>
    <x v="0"/>
    <x v="4"/>
    <n v="232"/>
    <n v="106.43"/>
    <x v="276"/>
    <s v="9/1/2012"/>
    <x v="3"/>
    <x v="5"/>
    <n v="9"/>
    <n v="2012"/>
  </r>
  <r>
    <n v="305"/>
    <s v="My Friend Mott-ly"/>
    <s v="A documentary that I am making about the difficult, but inspiring, life of a late friend of mine."/>
    <x v="51"/>
    <x v="242"/>
    <x v="0"/>
    <x v="0"/>
    <s v="USD"/>
    <d v="2012-03-10T15:07:29"/>
    <d v="2012-02-09T15:07:29"/>
    <b v="1"/>
    <n v="189"/>
    <b v="1"/>
    <x v="0"/>
    <x v="4"/>
    <n v="130"/>
    <n v="51.72"/>
    <x v="277"/>
    <s v="3/10/2012"/>
    <x v="2"/>
    <x v="5"/>
    <n v="3"/>
    <n v="2012"/>
  </r>
  <r>
    <n v="306"/>
    <s v="Escape/Artist: The Jason Escape Documentary"/>
    <s v="A feature-length documentary on the life of Boston escape artist Jason Escape."/>
    <x v="28"/>
    <x v="243"/>
    <x v="0"/>
    <x v="0"/>
    <s v="USD"/>
    <d v="2013-03-20T19:05:33"/>
    <d v="2013-02-28T20:05:33"/>
    <b v="1"/>
    <n v="80"/>
    <b v="1"/>
    <x v="0"/>
    <x v="4"/>
    <n v="293"/>
    <n v="36.61"/>
    <x v="278"/>
    <s v="3/20/2013"/>
    <x v="2"/>
    <x v="4"/>
    <n v="3"/>
    <n v="2013"/>
  </r>
  <r>
    <n v="307"/>
    <s v="Grammar Revolution"/>
    <s v="Why is grammar important?"/>
    <x v="29"/>
    <x v="244"/>
    <x v="0"/>
    <x v="0"/>
    <s v="USD"/>
    <d v="2013-02-07T22:40:01"/>
    <d v="2013-01-08T22:40:01"/>
    <b v="1"/>
    <n v="576"/>
    <b v="1"/>
    <x v="0"/>
    <x v="4"/>
    <n v="111"/>
    <n v="42.52"/>
    <x v="279"/>
    <s v="2/7/2013"/>
    <x v="1"/>
    <x v="4"/>
    <n v="2"/>
    <n v="2013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d v="2011-03-10T16:40:10"/>
    <d v="2011-01-24T16:40:10"/>
    <b v="1"/>
    <n v="202"/>
    <b v="1"/>
    <x v="0"/>
    <x v="4"/>
    <n v="106"/>
    <n v="62.71"/>
    <x v="280"/>
    <s v="3/10/2011"/>
    <x v="1"/>
    <x v="6"/>
    <n v="3"/>
    <n v="2011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d v="2012-09-03T18:02:14"/>
    <d v="2012-08-13T18:02:14"/>
    <b v="1"/>
    <n v="238"/>
    <b v="1"/>
    <x v="0"/>
    <x v="4"/>
    <n v="119"/>
    <n v="89.96"/>
    <x v="269"/>
    <s v="9/3/2012"/>
    <x v="10"/>
    <x v="5"/>
    <n v="9"/>
    <n v="2012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d v="2011-10-20T02:00:00"/>
    <d v="2011-10-05T04:23:43"/>
    <b v="1"/>
    <n v="36"/>
    <b v="1"/>
    <x v="0"/>
    <x v="4"/>
    <n v="104"/>
    <n v="28.92"/>
    <x v="281"/>
    <s v="10/20/2011"/>
    <x v="9"/>
    <x v="6"/>
    <n v="10"/>
    <n v="2011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d v="2012-01-01T07:59:00"/>
    <d v="2011-11-21T05:16:32"/>
    <b v="1"/>
    <n v="150"/>
    <b v="1"/>
    <x v="0"/>
    <x v="4"/>
    <n v="104"/>
    <n v="138.80000000000001"/>
    <x v="282"/>
    <s v="1/1/2012"/>
    <x v="4"/>
    <x v="6"/>
    <n v="1"/>
    <n v="2012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d v="2013-04-14T21:03:52"/>
    <d v="2013-03-15T21:03:52"/>
    <b v="1"/>
    <n v="146"/>
    <b v="1"/>
    <x v="0"/>
    <x v="4"/>
    <n v="112"/>
    <n v="61.3"/>
    <x v="283"/>
    <s v="4/14/2013"/>
    <x v="7"/>
    <x v="4"/>
    <n v="4"/>
    <n v="2013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d v="2010-08-11T15:59:00"/>
    <d v="2010-06-28T05:28:14"/>
    <b v="1"/>
    <n v="222"/>
    <b v="1"/>
    <x v="0"/>
    <x v="4"/>
    <n v="105"/>
    <n v="80.2"/>
    <x v="284"/>
    <s v="8/11/2010"/>
    <x v="0"/>
    <x v="7"/>
    <n v="8"/>
    <n v="2010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d v="2013-03-01T19:59:48"/>
    <d v="2013-01-30T19:59:48"/>
    <b v="1"/>
    <n v="120"/>
    <b v="1"/>
    <x v="0"/>
    <x v="4"/>
    <n v="385"/>
    <n v="32.1"/>
    <x v="285"/>
    <s v="3/1/2013"/>
    <x v="1"/>
    <x v="4"/>
    <n v="3"/>
    <n v="2013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d v="2012-08-22T18:32:14"/>
    <d v="2012-07-23T18:32:14"/>
    <b v="1"/>
    <n v="126"/>
    <b v="1"/>
    <x v="0"/>
    <x v="4"/>
    <n v="101"/>
    <n v="200.89"/>
    <x v="286"/>
    <s v="8/22/2012"/>
    <x v="3"/>
    <x v="5"/>
    <n v="8"/>
    <n v="2012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d v="2014-12-11T04:59:00"/>
    <d v="2014-11-07T22:09:57"/>
    <b v="1"/>
    <n v="158"/>
    <b v="1"/>
    <x v="0"/>
    <x v="4"/>
    <n v="114"/>
    <n v="108.01"/>
    <x v="287"/>
    <s v="12/11/2014"/>
    <x v="4"/>
    <x v="3"/>
    <n v="12"/>
    <n v="201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d v="2013-12-11T16:14:43"/>
    <d v="2013-11-11T16:14:43"/>
    <b v="1"/>
    <n v="316"/>
    <b v="1"/>
    <x v="0"/>
    <x v="4"/>
    <n v="101"/>
    <n v="95.7"/>
    <x v="288"/>
    <s v="12/11/2013"/>
    <x v="4"/>
    <x v="4"/>
    <n v="12"/>
    <n v="2013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d v="2013-03-26T23:55:51"/>
    <d v="2013-02-25T00:55:51"/>
    <b v="1"/>
    <n v="284"/>
    <b v="1"/>
    <x v="0"/>
    <x v="4"/>
    <n v="283"/>
    <n v="49.88"/>
    <x v="289"/>
    <s v="3/26/2013"/>
    <x v="2"/>
    <x v="4"/>
    <n v="3"/>
    <n v="2013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d v="2010-02-02T07:59:00"/>
    <d v="2009-11-06T20:07:09"/>
    <b v="1"/>
    <n v="51"/>
    <b v="1"/>
    <x v="0"/>
    <x v="4"/>
    <n v="113"/>
    <n v="110.47"/>
    <x v="290"/>
    <s v="2/2/2010"/>
    <x v="4"/>
    <x v="8"/>
    <n v="2"/>
    <n v="201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d v="2015-12-22T23:00:00"/>
    <d v="2015-11-23T13:13:53"/>
    <b v="1"/>
    <n v="158"/>
    <b v="1"/>
    <x v="0"/>
    <x v="4"/>
    <n v="107"/>
    <n v="134.91"/>
    <x v="291"/>
    <s v="12/22/2015"/>
    <x v="4"/>
    <x v="0"/>
    <n v="12"/>
    <n v="2015"/>
  </r>
  <r>
    <n v="321"/>
    <s v="An Impossible Project"/>
    <s v="The more digital the world, the more analog our dreams._x000a_A feature documentary shot on 35mm film."/>
    <x v="19"/>
    <x v="258"/>
    <x v="0"/>
    <x v="12"/>
    <s v="EUR"/>
    <d v="2016-11-08T11:43:06"/>
    <d v="2016-10-04T10:43:06"/>
    <b v="1"/>
    <n v="337"/>
    <b v="1"/>
    <x v="0"/>
    <x v="4"/>
    <n v="103"/>
    <n v="106.62"/>
    <x v="292"/>
    <s v="11/8/2016"/>
    <x v="9"/>
    <x v="2"/>
    <n v="11"/>
    <n v="2016"/>
  </r>
  <r>
    <n v="322"/>
    <s v="Last of the Big Tuskers"/>
    <s v="A documentary film about the largest elephants on earth and what is being done to ensure their survival."/>
    <x v="31"/>
    <x v="259"/>
    <x v="0"/>
    <x v="0"/>
    <s v="USD"/>
    <d v="2016-05-13T13:40:48"/>
    <d v="2016-04-13T13:40:48"/>
    <b v="1"/>
    <n v="186"/>
    <b v="1"/>
    <x v="0"/>
    <x v="4"/>
    <n v="108"/>
    <n v="145.04"/>
    <x v="293"/>
    <s v="5/13/2016"/>
    <x v="6"/>
    <x v="2"/>
    <n v="5"/>
    <n v="2016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d v="2016-12-21T07:59:00"/>
    <d v="2016-11-23T07:42:46"/>
    <b v="1"/>
    <n v="58"/>
    <b v="1"/>
    <x v="0"/>
    <x v="4"/>
    <n v="123"/>
    <n v="114.59"/>
    <x v="294"/>
    <s v="12/21/2016"/>
    <x v="4"/>
    <x v="2"/>
    <n v="12"/>
    <n v="2016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d v="2015-08-01T15:01:48"/>
    <d v="2015-06-29T15:01:48"/>
    <b v="1"/>
    <n v="82"/>
    <b v="1"/>
    <x v="0"/>
    <x v="4"/>
    <n v="102"/>
    <n v="105.32"/>
    <x v="295"/>
    <s v="8/1/2015"/>
    <x v="0"/>
    <x v="0"/>
    <n v="8"/>
    <n v="2015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d v="2016-12-20T04:30:33"/>
    <d v="2016-11-15T04:30:33"/>
    <b v="1"/>
    <n v="736"/>
    <b v="1"/>
    <x v="0"/>
    <x v="4"/>
    <n v="104"/>
    <n v="70.92"/>
    <x v="296"/>
    <s v="12/20/2016"/>
    <x v="4"/>
    <x v="2"/>
    <n v="12"/>
    <n v="2016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d v="2017-03-14T22:57:00"/>
    <d v="2017-02-09T07:33:26"/>
    <b v="1"/>
    <n v="1151"/>
    <b v="1"/>
    <x v="0"/>
    <x v="4"/>
    <n v="113"/>
    <n v="147.16999999999999"/>
    <x v="297"/>
    <s v="3/14/2017"/>
    <x v="2"/>
    <x v="1"/>
    <n v="3"/>
    <n v="2017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d v="2015-03-22T08:00:00"/>
    <d v="2015-02-23T05:38:49"/>
    <b v="1"/>
    <n v="34"/>
    <b v="1"/>
    <x v="0"/>
    <x v="4"/>
    <n v="136"/>
    <n v="160.47"/>
    <x v="298"/>
    <s v="3/22/2015"/>
    <x v="2"/>
    <x v="0"/>
    <n v="3"/>
    <n v="2015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d v="2015-11-01T04:00:00"/>
    <d v="2015-10-01T22:43:08"/>
    <b v="1"/>
    <n v="498"/>
    <b v="1"/>
    <x v="0"/>
    <x v="4"/>
    <n v="104"/>
    <n v="156.05000000000001"/>
    <x v="299"/>
    <s v="11/1/2015"/>
    <x v="9"/>
    <x v="0"/>
    <n v="11"/>
    <n v="2015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d v="2015-11-07T04:00:00"/>
    <d v="2015-10-14T11:12:07"/>
    <b v="1"/>
    <n v="167"/>
    <b v="1"/>
    <x v="0"/>
    <x v="4"/>
    <n v="106"/>
    <n v="63.17"/>
    <x v="83"/>
    <s v="11/7/2015"/>
    <x v="9"/>
    <x v="0"/>
    <n v="11"/>
    <n v="2015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d v="2013-05-17T03:59:00"/>
    <d v="2013-04-15T12:22:43"/>
    <b v="1"/>
    <n v="340"/>
    <b v="1"/>
    <x v="0"/>
    <x v="4"/>
    <n v="102"/>
    <n v="104.82"/>
    <x v="300"/>
    <s v="5/17/2013"/>
    <x v="6"/>
    <x v="4"/>
    <n v="5"/>
    <n v="2013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d v="2016-06-17T13:57:14"/>
    <d v="2016-05-17T13:57:14"/>
    <b v="1"/>
    <n v="438"/>
    <b v="1"/>
    <x v="0"/>
    <x v="4"/>
    <n v="107"/>
    <n v="97.36"/>
    <x v="301"/>
    <s v="6/17/2016"/>
    <x v="5"/>
    <x v="2"/>
    <n v="6"/>
    <n v="2016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d v="2015-10-28T08:00:00"/>
    <d v="2015-09-16T16:19:37"/>
    <b v="1"/>
    <n v="555"/>
    <b v="1"/>
    <x v="0"/>
    <x v="4"/>
    <n v="113"/>
    <n v="203.63"/>
    <x v="230"/>
    <s v="10/28/2015"/>
    <x v="8"/>
    <x v="0"/>
    <n v="10"/>
    <n v="2015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d v="2016-04-07T14:16:31"/>
    <d v="2016-03-08T15:16:31"/>
    <b v="1"/>
    <n v="266"/>
    <b v="1"/>
    <x v="0"/>
    <x v="4"/>
    <n v="125"/>
    <n v="188.31"/>
    <x v="302"/>
    <s v="4/7/2016"/>
    <x v="7"/>
    <x v="2"/>
    <n v="4"/>
    <n v="2016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d v="2015-05-15T19:00:00"/>
    <d v="2015-04-07T16:22:37"/>
    <b v="1"/>
    <n v="69"/>
    <b v="1"/>
    <x v="0"/>
    <x v="4"/>
    <n v="101"/>
    <n v="146.65"/>
    <x v="303"/>
    <s v="5/15/2015"/>
    <x v="6"/>
    <x v="0"/>
    <n v="5"/>
    <n v="2015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d v="2015-05-08T22:00:00"/>
    <d v="2015-04-07T17:41:55"/>
    <b v="1"/>
    <n v="80"/>
    <b v="1"/>
    <x v="0"/>
    <x v="4"/>
    <n v="103"/>
    <n v="109.19"/>
    <x v="303"/>
    <s v="5/8/2015"/>
    <x v="6"/>
    <x v="0"/>
    <n v="5"/>
    <n v="2015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d v="2015-11-13T15:18:38"/>
    <d v="2015-10-14T14:18:38"/>
    <b v="1"/>
    <n v="493"/>
    <b v="1"/>
    <x v="0"/>
    <x v="4"/>
    <n v="117"/>
    <n v="59.25"/>
    <x v="83"/>
    <s v="11/13/2015"/>
    <x v="9"/>
    <x v="0"/>
    <n v="11"/>
    <n v="2015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d v="2015-03-14T02:05:08"/>
    <d v="2015-02-12T03:05:08"/>
    <b v="1"/>
    <n v="31"/>
    <b v="1"/>
    <x v="0"/>
    <x v="4"/>
    <n v="101"/>
    <n v="97.9"/>
    <x v="139"/>
    <s v="3/14/2015"/>
    <x v="2"/>
    <x v="0"/>
    <n v="3"/>
    <n v="2015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d v="2016-09-03T01:00:00"/>
    <d v="2016-07-08T18:08:10"/>
    <b v="1"/>
    <n v="236"/>
    <b v="1"/>
    <x v="0"/>
    <x v="4"/>
    <n v="110"/>
    <n v="70"/>
    <x v="138"/>
    <s v="9/3/2016"/>
    <x v="3"/>
    <x v="2"/>
    <n v="9"/>
    <n v="2016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d v="2015-04-29T18:14:28"/>
    <d v="2015-03-30T18:14:28"/>
    <b v="1"/>
    <n v="89"/>
    <b v="1"/>
    <x v="0"/>
    <x v="4"/>
    <n v="108"/>
    <n v="72.87"/>
    <x v="304"/>
    <s v="4/29/2015"/>
    <x v="7"/>
    <x v="0"/>
    <n v="4"/>
    <n v="2015"/>
  </r>
  <r>
    <n v="340"/>
    <s v="Somaliland: The Abaarso Story"/>
    <s v="Feature-length documentary about five Somali Muslim students pursuing dreams of education in America"/>
    <x v="19"/>
    <x v="277"/>
    <x v="0"/>
    <x v="0"/>
    <s v="USD"/>
    <d v="2017-03-08T21:00:00"/>
    <d v="2017-02-06T16:03:27"/>
    <b v="1"/>
    <n v="299"/>
    <b v="1"/>
    <x v="0"/>
    <x v="4"/>
    <n v="125"/>
    <n v="146.35"/>
    <x v="305"/>
    <s v="3/8/2017"/>
    <x v="2"/>
    <x v="1"/>
    <n v="3"/>
    <n v="2017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d v="2014-10-01T03:59:00"/>
    <d v="2014-09-12T21:06:38"/>
    <b v="1"/>
    <n v="55"/>
    <b v="1"/>
    <x v="0"/>
    <x v="4"/>
    <n v="107"/>
    <n v="67.91"/>
    <x v="306"/>
    <s v="10/1/2014"/>
    <x v="8"/>
    <x v="3"/>
    <n v="10"/>
    <n v="2014"/>
  </r>
  <r>
    <n v="342"/>
    <s v="BREAKING A MONSTER a film about the band Unlocking The Truth"/>
    <s v="BREAKING A MONSTER needs your help to play in THEATERS!"/>
    <x v="56"/>
    <x v="279"/>
    <x v="0"/>
    <x v="0"/>
    <s v="USD"/>
    <d v="2016-04-29T18:44:25"/>
    <d v="2016-03-30T18:44:25"/>
    <b v="1"/>
    <n v="325"/>
    <b v="1"/>
    <x v="0"/>
    <x v="4"/>
    <n v="100"/>
    <n v="169.85"/>
    <x v="307"/>
    <s v="4/29/2016"/>
    <x v="7"/>
    <x v="2"/>
    <n v="4"/>
    <n v="2016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d v="2014-11-14T03:00:00"/>
    <d v="2014-10-14T17:42:25"/>
    <b v="1"/>
    <n v="524"/>
    <b v="1"/>
    <x v="0"/>
    <x v="4"/>
    <n v="102"/>
    <n v="58.41"/>
    <x v="308"/>
    <s v="11/14/2014"/>
    <x v="9"/>
    <x v="3"/>
    <n v="11"/>
    <n v="201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d v="2015-06-01T02:20:00"/>
    <d v="2015-04-17T23:18:14"/>
    <b v="1"/>
    <n v="285"/>
    <b v="1"/>
    <x v="0"/>
    <x v="4"/>
    <n v="102"/>
    <n v="119.99"/>
    <x v="309"/>
    <s v="6/1/2015"/>
    <x v="6"/>
    <x v="0"/>
    <n v="6"/>
    <n v="2015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d v="2015-05-20T22:39:50"/>
    <d v="2015-04-20T22:39:50"/>
    <b v="1"/>
    <n v="179"/>
    <b v="1"/>
    <x v="0"/>
    <x v="4"/>
    <n v="123"/>
    <n v="99.86"/>
    <x v="120"/>
    <s v="5/20/2015"/>
    <x v="6"/>
    <x v="0"/>
    <n v="5"/>
    <n v="2015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d v="2015-10-14T12:00:21"/>
    <d v="2015-09-14T12:00:21"/>
    <b v="1"/>
    <n v="188"/>
    <b v="1"/>
    <x v="0"/>
    <x v="4"/>
    <n v="170"/>
    <n v="90.58"/>
    <x v="310"/>
    <s v="10/14/2015"/>
    <x v="8"/>
    <x v="0"/>
    <n v="10"/>
    <n v="2015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d v="2015-11-14T12:53:29"/>
    <d v="2015-10-15T11:53:29"/>
    <b v="1"/>
    <n v="379"/>
    <b v="1"/>
    <x v="0"/>
    <x v="4"/>
    <n v="112"/>
    <n v="117.77"/>
    <x v="311"/>
    <s v="11/14/2015"/>
    <x v="9"/>
    <x v="0"/>
    <n v="11"/>
    <n v="2015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d v="2015-08-21T14:05:16"/>
    <d v="2015-07-22T14:05:16"/>
    <b v="1"/>
    <n v="119"/>
    <b v="1"/>
    <x v="0"/>
    <x v="4"/>
    <n v="103"/>
    <n v="86.55"/>
    <x v="312"/>
    <s v="8/21/2015"/>
    <x v="3"/>
    <x v="0"/>
    <n v="8"/>
    <n v="2015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d v="2017-02-24T11:58:28"/>
    <d v="2017-01-25T11:58:28"/>
    <b v="1"/>
    <n v="167"/>
    <b v="1"/>
    <x v="0"/>
    <x v="4"/>
    <n v="107"/>
    <n v="71.900000000000006"/>
    <x v="313"/>
    <s v="2/24/2017"/>
    <x v="1"/>
    <x v="1"/>
    <n v="2"/>
    <n v="2017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d v="2016-09-11T03:59:00"/>
    <d v="2016-08-04T01:35:09"/>
    <b v="1"/>
    <n v="221"/>
    <b v="1"/>
    <x v="0"/>
    <x v="4"/>
    <n v="115"/>
    <n v="129.82"/>
    <x v="314"/>
    <s v="9/11/2016"/>
    <x v="10"/>
    <x v="2"/>
    <n v="9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d v="2016-04-07T22:09:14"/>
    <d v="2016-02-27T23:09:14"/>
    <b v="1"/>
    <n v="964"/>
    <b v="1"/>
    <x v="0"/>
    <x v="4"/>
    <n v="127"/>
    <n v="44.91"/>
    <x v="315"/>
    <s v="4/7/2016"/>
    <x v="2"/>
    <x v="2"/>
    <n v="4"/>
    <n v="2016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d v="2014-10-08T04:01:08"/>
    <d v="2014-09-08T04:01:08"/>
    <b v="1"/>
    <n v="286"/>
    <b v="1"/>
    <x v="0"/>
    <x v="4"/>
    <n v="117"/>
    <n v="40.76"/>
    <x v="316"/>
    <s v="10/8/2014"/>
    <x v="8"/>
    <x v="3"/>
    <n v="10"/>
    <n v="201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d v="2015-11-19T20:00:19"/>
    <d v="2015-10-20T19:00:19"/>
    <b v="1"/>
    <n v="613"/>
    <b v="1"/>
    <x v="0"/>
    <x v="4"/>
    <n v="109"/>
    <n v="103.52"/>
    <x v="215"/>
    <s v="11/19/2015"/>
    <x v="9"/>
    <x v="0"/>
    <n v="11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d v="2016-04-08T18:52:01"/>
    <d v="2016-03-09T19:52:01"/>
    <b v="1"/>
    <n v="29"/>
    <b v="1"/>
    <x v="0"/>
    <x v="4"/>
    <n v="104"/>
    <n v="125.45"/>
    <x v="204"/>
    <s v="4/8/2016"/>
    <x v="7"/>
    <x v="2"/>
    <n v="4"/>
    <n v="2016"/>
  </r>
  <r>
    <n v="355"/>
    <s v="REZA ABDOH -Theatre Visionary"/>
    <s v="A documentary film about the late REZA ABDOH and his performance company DAR A LUZ."/>
    <x v="19"/>
    <x v="292"/>
    <x v="0"/>
    <x v="0"/>
    <s v="USD"/>
    <d v="2014-12-01T08:03:14"/>
    <d v="2014-10-31T07:03:14"/>
    <b v="1"/>
    <n v="165"/>
    <b v="1"/>
    <x v="0"/>
    <x v="4"/>
    <n v="116"/>
    <n v="246.61"/>
    <x v="317"/>
    <s v="12/1/2014"/>
    <x v="9"/>
    <x v="3"/>
    <n v="12"/>
    <n v="2014"/>
  </r>
  <r>
    <n v="356"/>
    <s v="43 and 80"/>
    <s v="A documentary about halibut conservation and how it impacts communities of Southeast Alaska."/>
    <x v="51"/>
    <x v="293"/>
    <x v="0"/>
    <x v="0"/>
    <s v="USD"/>
    <d v="2016-03-16T18:16:33"/>
    <d v="2016-02-15T19:16:33"/>
    <b v="1"/>
    <n v="97"/>
    <b v="1"/>
    <x v="0"/>
    <x v="4"/>
    <n v="103"/>
    <n v="79.400000000000006"/>
    <x v="318"/>
    <s v="3/16/2016"/>
    <x v="2"/>
    <x v="2"/>
    <n v="3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d v="2015-04-24T05:19:57"/>
    <d v="2015-03-15T05:19:57"/>
    <b v="1"/>
    <n v="303"/>
    <b v="1"/>
    <x v="0"/>
    <x v="4"/>
    <n v="174"/>
    <n v="86.14"/>
    <x v="319"/>
    <s v="4/24/2015"/>
    <x v="7"/>
    <x v="0"/>
    <n v="4"/>
    <n v="2015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d v="2016-06-15T15:00:00"/>
    <d v="2016-05-17T20:38:41"/>
    <b v="1"/>
    <n v="267"/>
    <b v="1"/>
    <x v="0"/>
    <x v="4"/>
    <n v="103"/>
    <n v="193.05"/>
    <x v="301"/>
    <s v="6/15/2016"/>
    <x v="5"/>
    <x v="2"/>
    <n v="6"/>
    <n v="2016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d v="2014-11-14T05:12:00"/>
    <d v="2014-10-23T01:41:30"/>
    <b v="1"/>
    <n v="302"/>
    <b v="1"/>
    <x v="0"/>
    <x v="4"/>
    <n v="105"/>
    <n v="84.02"/>
    <x v="320"/>
    <s v="11/14/2014"/>
    <x v="9"/>
    <x v="3"/>
    <n v="11"/>
    <n v="201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d v="2015-07-23T03:11:00"/>
    <d v="2015-06-08T21:33:00"/>
    <b v="0"/>
    <n v="87"/>
    <b v="1"/>
    <x v="0"/>
    <x v="4"/>
    <n v="101"/>
    <n v="139.83000000000001"/>
    <x v="321"/>
    <s v="7/23/2015"/>
    <x v="0"/>
    <x v="0"/>
    <n v="7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d v="2014-11-23T01:01:46"/>
    <d v="2014-10-24T00:01:46"/>
    <b v="0"/>
    <n v="354"/>
    <b v="1"/>
    <x v="0"/>
    <x v="4"/>
    <n v="111"/>
    <n v="109.82"/>
    <x v="322"/>
    <s v="11/23/2014"/>
    <x v="9"/>
    <x v="3"/>
    <n v="11"/>
    <n v="201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d v="2014-08-08T00:00:00"/>
    <d v="2014-07-17T05:03:11"/>
    <b v="0"/>
    <n v="86"/>
    <b v="1"/>
    <x v="0"/>
    <x v="4"/>
    <n v="124"/>
    <n v="139.53"/>
    <x v="323"/>
    <s v="8/8/2014"/>
    <x v="3"/>
    <x v="3"/>
    <n v="8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d v="2010-05-02T19:22:00"/>
    <d v="2010-03-18T17:52:16"/>
    <b v="0"/>
    <n v="26"/>
    <b v="1"/>
    <x v="0"/>
    <x v="4"/>
    <n v="101"/>
    <n v="347.85"/>
    <x v="324"/>
    <s v="5/2/2010"/>
    <x v="7"/>
    <x v="7"/>
    <n v="5"/>
    <n v="201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d v="2014-06-21T03:59:00"/>
    <d v="2014-05-21T20:37:52"/>
    <b v="0"/>
    <n v="113"/>
    <b v="1"/>
    <x v="0"/>
    <x v="4"/>
    <n v="110"/>
    <n v="68.239999999999995"/>
    <x v="10"/>
    <s v="6/21/2014"/>
    <x v="5"/>
    <x v="3"/>
    <n v="6"/>
    <n v="201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d v="2014-02-28T14:33:19"/>
    <d v="2014-01-29T14:33:19"/>
    <b v="0"/>
    <n v="65"/>
    <b v="1"/>
    <x v="0"/>
    <x v="4"/>
    <n v="104"/>
    <n v="239.94"/>
    <x v="325"/>
    <s v="2/28/2014"/>
    <x v="1"/>
    <x v="3"/>
    <n v="2"/>
    <n v="201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d v="2012-05-20T19:01:58"/>
    <d v="2012-04-20T19:01:58"/>
    <b v="0"/>
    <n v="134"/>
    <b v="1"/>
    <x v="0"/>
    <x v="4"/>
    <n v="101"/>
    <n v="287.31"/>
    <x v="326"/>
    <s v="5/20/2012"/>
    <x v="6"/>
    <x v="5"/>
    <n v="5"/>
    <n v="2012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d v="2013-05-01T04:59:00"/>
    <d v="2013-03-22T13:51:18"/>
    <b v="0"/>
    <n v="119"/>
    <b v="1"/>
    <x v="0"/>
    <x v="4"/>
    <n v="103"/>
    <n v="86.85"/>
    <x v="327"/>
    <s v="5/1/2013"/>
    <x v="7"/>
    <x v="4"/>
    <n v="5"/>
    <n v="2013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d v="2015-03-15T13:32:02"/>
    <d v="2015-02-08T14:32:02"/>
    <b v="0"/>
    <n v="159"/>
    <b v="1"/>
    <x v="0"/>
    <x v="4"/>
    <n v="104"/>
    <n v="81.849999999999994"/>
    <x v="328"/>
    <s v="3/15/2015"/>
    <x v="2"/>
    <x v="0"/>
    <n v="3"/>
    <n v="2015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d v="2012-01-15T13:14:29"/>
    <d v="2011-12-16T13:14:29"/>
    <b v="0"/>
    <n v="167"/>
    <b v="1"/>
    <x v="0"/>
    <x v="4"/>
    <n v="110"/>
    <n v="42.87"/>
    <x v="329"/>
    <s v="1/15/2012"/>
    <x v="11"/>
    <x v="6"/>
    <n v="1"/>
    <n v="2012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d v="2017-01-06T19:05:00"/>
    <d v="2016-12-07T19:05:00"/>
    <b v="0"/>
    <n v="43"/>
    <b v="1"/>
    <x v="0"/>
    <x v="4"/>
    <n v="122"/>
    <n v="709.42"/>
    <x v="330"/>
    <s v="1/6/2017"/>
    <x v="11"/>
    <x v="2"/>
    <n v="1"/>
    <n v="2017"/>
  </r>
  <r>
    <n v="371"/>
    <s v="Unbranded"/>
    <s v="3,000 Miles. 18 Wild Horses. 6 Months. 5 States. 4 men. A documentary about Conservation, Exploration, and Wild Mustangs."/>
    <x v="60"/>
    <x v="307"/>
    <x v="0"/>
    <x v="0"/>
    <s v="USD"/>
    <d v="2013-02-01T18:25:39"/>
    <d v="2012-12-18T18:25:39"/>
    <b v="0"/>
    <n v="1062"/>
    <b v="1"/>
    <x v="0"/>
    <x v="4"/>
    <n v="114"/>
    <n v="161.26"/>
    <x v="331"/>
    <s v="2/1/2013"/>
    <x v="11"/>
    <x v="5"/>
    <n v="2"/>
    <n v="2013"/>
  </r>
  <r>
    <n v="372"/>
    <s v="Wild Equus"/>
    <s v="A short documentary exploring the uses of 'Natural Horsemanship' across Europe"/>
    <x v="43"/>
    <x v="308"/>
    <x v="0"/>
    <x v="1"/>
    <s v="GBP"/>
    <d v="2016-04-05T16:00:00"/>
    <d v="2016-02-25T13:50:44"/>
    <b v="0"/>
    <n v="9"/>
    <b v="1"/>
    <x v="0"/>
    <x v="4"/>
    <n v="125"/>
    <n v="41.78"/>
    <x v="332"/>
    <s v="4/5/2016"/>
    <x v="2"/>
    <x v="2"/>
    <n v="4"/>
    <n v="2016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d v="2012-07-18T21:53:18"/>
    <d v="2012-06-18T21:53:18"/>
    <b v="0"/>
    <n v="89"/>
    <b v="1"/>
    <x v="0"/>
    <x v="4"/>
    <n v="107"/>
    <n v="89.89"/>
    <x v="333"/>
    <s v="7/18/2012"/>
    <x v="0"/>
    <x v="5"/>
    <n v="7"/>
    <n v="2012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d v="2011-09-16T21:20:31"/>
    <d v="2011-08-02T21:20:31"/>
    <b v="0"/>
    <n v="174"/>
    <b v="1"/>
    <x v="0"/>
    <x v="4"/>
    <n v="131"/>
    <n v="45.05"/>
    <x v="334"/>
    <s v="9/16/2011"/>
    <x v="10"/>
    <x v="6"/>
    <n v="9"/>
    <n v="2011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d v="2014-03-01T17:18:00"/>
    <d v="2014-01-18T23:38:31"/>
    <b v="0"/>
    <n v="14"/>
    <b v="1"/>
    <x v="0"/>
    <x v="4"/>
    <n v="120"/>
    <n v="42.86"/>
    <x v="335"/>
    <s v="3/1/2014"/>
    <x v="1"/>
    <x v="3"/>
    <n v="3"/>
    <n v="201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d v="2016-08-25T10:51:56"/>
    <d v="2016-07-25T10:51:56"/>
    <b v="0"/>
    <n v="48"/>
    <b v="1"/>
    <x v="0"/>
    <x v="4"/>
    <n v="106"/>
    <n v="54.08"/>
    <x v="336"/>
    <s v="8/25/2016"/>
    <x v="3"/>
    <x v="2"/>
    <n v="8"/>
    <n v="2016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d v="2015-11-14T07:01:00"/>
    <d v="2015-10-15T06:01:08"/>
    <b v="0"/>
    <n v="133"/>
    <b v="1"/>
    <x v="0"/>
    <x v="4"/>
    <n v="114"/>
    <n v="103.22"/>
    <x v="311"/>
    <s v="11/14/2015"/>
    <x v="9"/>
    <x v="0"/>
    <n v="11"/>
    <n v="2015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d v="2016-01-25T23:52:00"/>
    <d v="2016-01-01T13:43:28"/>
    <b v="0"/>
    <n v="83"/>
    <b v="1"/>
    <x v="0"/>
    <x v="4"/>
    <n v="112"/>
    <n v="40.4"/>
    <x v="337"/>
    <s v="1/25/2016"/>
    <x v="1"/>
    <x v="2"/>
    <n v="1"/>
    <n v="2016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d v="2012-05-03T16:31:12"/>
    <d v="2012-03-19T16:31:12"/>
    <b v="0"/>
    <n v="149"/>
    <b v="1"/>
    <x v="0"/>
    <x v="4"/>
    <n v="116"/>
    <n v="116.86"/>
    <x v="102"/>
    <s v="5/3/2012"/>
    <x v="7"/>
    <x v="5"/>
    <n v="5"/>
    <n v="2012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d v="2016-01-23T17:16:32"/>
    <d v="2015-12-29T17:16:32"/>
    <b v="0"/>
    <n v="49"/>
    <b v="1"/>
    <x v="0"/>
    <x v="4"/>
    <n v="142"/>
    <n v="115.51"/>
    <x v="338"/>
    <s v="1/23/2016"/>
    <x v="11"/>
    <x v="0"/>
    <n v="1"/>
    <n v="2016"/>
  </r>
  <r>
    <n v="381"/>
    <s v="Clearwater"/>
    <s v="Set in the ancient waters of the Puget Sound, Clearwater is a universal story about the need to adapt to change."/>
    <x v="31"/>
    <x v="316"/>
    <x v="0"/>
    <x v="0"/>
    <s v="USD"/>
    <d v="2012-07-30T05:00:00"/>
    <d v="2012-06-25T16:45:17"/>
    <b v="0"/>
    <n v="251"/>
    <b v="1"/>
    <x v="0"/>
    <x v="4"/>
    <n v="105"/>
    <n v="104.31"/>
    <x v="339"/>
    <s v="7/30/2012"/>
    <x v="0"/>
    <x v="5"/>
    <n v="7"/>
    <n v="2012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d v="2012-09-06T17:01:40"/>
    <d v="2012-08-23T17:01:40"/>
    <b v="0"/>
    <n v="22"/>
    <b v="1"/>
    <x v="0"/>
    <x v="4"/>
    <n v="256"/>
    <n v="69.77"/>
    <x v="340"/>
    <s v="9/6/2012"/>
    <x v="10"/>
    <x v="5"/>
    <n v="9"/>
    <n v="2012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d v="2014-05-19T02:49:19"/>
    <d v="2014-04-26T02:49:19"/>
    <b v="0"/>
    <n v="48"/>
    <b v="1"/>
    <x v="0"/>
    <x v="4"/>
    <n v="207"/>
    <n v="43.02"/>
    <x v="341"/>
    <s v="5/19/2014"/>
    <x v="6"/>
    <x v="3"/>
    <n v="5"/>
    <n v="201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d v="2015-01-06T18:45:47"/>
    <d v="2014-12-07T18:45:47"/>
    <b v="0"/>
    <n v="383"/>
    <b v="1"/>
    <x v="0"/>
    <x v="4"/>
    <n v="112"/>
    <n v="58.54"/>
    <x v="342"/>
    <s v="1/6/2015"/>
    <x v="11"/>
    <x v="3"/>
    <n v="1"/>
    <n v="2015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d v="2014-11-21T15:01:41"/>
    <d v="2014-10-22T14:01:41"/>
    <b v="0"/>
    <n v="237"/>
    <b v="1"/>
    <x v="0"/>
    <x v="4"/>
    <n v="106"/>
    <n v="111.8"/>
    <x v="343"/>
    <s v="11/21/2014"/>
    <x v="9"/>
    <x v="3"/>
    <n v="11"/>
    <n v="201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d v="2015-08-10T22:49:51"/>
    <d v="2015-07-26T22:49:51"/>
    <b v="0"/>
    <n v="13"/>
    <b v="1"/>
    <x v="0"/>
    <x v="4"/>
    <n v="100"/>
    <n v="46.23"/>
    <x v="344"/>
    <s v="8/10/2015"/>
    <x v="3"/>
    <x v="0"/>
    <n v="8"/>
    <n v="2015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d v="2015-08-15T06:00:00"/>
    <d v="2015-07-15T16:14:18"/>
    <b v="0"/>
    <n v="562"/>
    <b v="1"/>
    <x v="0"/>
    <x v="4"/>
    <n v="214"/>
    <n v="144.69"/>
    <x v="20"/>
    <s v="8/15/2015"/>
    <x v="3"/>
    <x v="0"/>
    <n v="8"/>
    <n v="2015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d v="2016-07-28T01:49:40"/>
    <d v="2016-06-28T01:49:40"/>
    <b v="0"/>
    <n v="71"/>
    <b v="1"/>
    <x v="0"/>
    <x v="4"/>
    <n v="126"/>
    <n v="88.85"/>
    <x v="345"/>
    <s v="7/28/2016"/>
    <x v="0"/>
    <x v="2"/>
    <n v="7"/>
    <n v="2016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d v="2014-03-07T22:59:00"/>
    <d v="2014-02-04T01:30:50"/>
    <b v="0"/>
    <n v="1510"/>
    <b v="1"/>
    <x v="0"/>
    <x v="4"/>
    <n v="182"/>
    <n v="81.75"/>
    <x v="346"/>
    <s v="3/7/2014"/>
    <x v="2"/>
    <x v="3"/>
    <n v="3"/>
    <n v="201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d v="2015-05-08T00:52:52"/>
    <d v="2015-04-18T00:52:52"/>
    <b v="0"/>
    <n v="14"/>
    <b v="1"/>
    <x v="0"/>
    <x v="4"/>
    <n v="100"/>
    <n v="71.430000000000007"/>
    <x v="347"/>
    <s v="5/8/2015"/>
    <x v="6"/>
    <x v="0"/>
    <n v="5"/>
    <n v="2015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d v="2011-12-18T00:59:00"/>
    <d v="2011-11-18T01:00:51"/>
    <b v="0"/>
    <n v="193"/>
    <b v="1"/>
    <x v="0"/>
    <x v="4"/>
    <n v="101"/>
    <n v="104.26"/>
    <x v="348"/>
    <s v="12/18/2011"/>
    <x v="4"/>
    <x v="6"/>
    <n v="12"/>
    <n v="2011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d v="2011-09-08T03:00:00"/>
    <d v="2011-08-08T17:12:51"/>
    <b v="0"/>
    <n v="206"/>
    <b v="1"/>
    <x v="0"/>
    <x v="4"/>
    <n v="101"/>
    <n v="90.62"/>
    <x v="349"/>
    <s v="9/8/2011"/>
    <x v="10"/>
    <x v="6"/>
    <n v="9"/>
    <n v="2011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d v="2013-10-10T17:00:52"/>
    <d v="2013-09-09T17:00:52"/>
    <b v="0"/>
    <n v="351"/>
    <b v="1"/>
    <x v="0"/>
    <x v="4"/>
    <n v="110"/>
    <n v="157.33000000000001"/>
    <x v="350"/>
    <s v="10/10/2013"/>
    <x v="8"/>
    <x v="4"/>
    <n v="10"/>
    <n v="2013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d v="2016-04-17T18:38:02"/>
    <d v="2016-02-17T19:38:02"/>
    <b v="0"/>
    <n v="50"/>
    <b v="1"/>
    <x v="0"/>
    <x v="4"/>
    <n v="112"/>
    <n v="105.18"/>
    <x v="351"/>
    <s v="4/17/2016"/>
    <x v="2"/>
    <x v="2"/>
    <n v="4"/>
    <n v="2016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d v="2012-04-27T21:32:00"/>
    <d v="2012-03-22T21:49:20"/>
    <b v="0"/>
    <n v="184"/>
    <b v="1"/>
    <x v="0"/>
    <x v="4"/>
    <n v="108"/>
    <n v="58.72"/>
    <x v="352"/>
    <s v="4/27/2012"/>
    <x v="7"/>
    <x v="5"/>
    <n v="4"/>
    <n v="2012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d v="2012-07-07T13:33:26"/>
    <d v="2012-06-22T13:33:26"/>
    <b v="0"/>
    <n v="196"/>
    <b v="1"/>
    <x v="0"/>
    <x v="4"/>
    <n v="107"/>
    <n v="81.63"/>
    <x v="353"/>
    <s v="7/7/2012"/>
    <x v="0"/>
    <x v="5"/>
    <n v="7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d v="2010-09-01T03:44:00"/>
    <d v="2010-07-20T18:38:04"/>
    <b v="0"/>
    <n v="229"/>
    <b v="1"/>
    <x v="0"/>
    <x v="4"/>
    <n v="104"/>
    <n v="56.46"/>
    <x v="354"/>
    <s v="9/1/2010"/>
    <x v="3"/>
    <x v="7"/>
    <n v="9"/>
    <n v="201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d v="2015-04-29T19:02:06"/>
    <d v="2015-03-15T19:02:06"/>
    <b v="0"/>
    <n v="67"/>
    <b v="1"/>
    <x v="0"/>
    <x v="4"/>
    <n v="125"/>
    <n v="140.1"/>
    <x v="319"/>
    <s v="4/29/2015"/>
    <x v="7"/>
    <x v="0"/>
    <n v="4"/>
    <n v="2015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d v="2016-12-14T12:00:00"/>
    <d v="2016-11-13T21:01:07"/>
    <b v="0"/>
    <n v="95"/>
    <b v="1"/>
    <x v="0"/>
    <x v="4"/>
    <n v="107"/>
    <n v="224.85"/>
    <x v="355"/>
    <s v="12/14/2016"/>
    <x v="4"/>
    <x v="2"/>
    <n v="12"/>
    <n v="2016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d v="2014-05-17T03:30:00"/>
    <d v="2014-04-16T15:15:47"/>
    <b v="0"/>
    <n v="62"/>
    <b v="1"/>
    <x v="0"/>
    <x v="4"/>
    <n v="112"/>
    <n v="181.13"/>
    <x v="356"/>
    <s v="5/17/2014"/>
    <x v="6"/>
    <x v="3"/>
    <n v="5"/>
    <n v="201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d v="2011-08-07T20:12:50"/>
    <d v="2011-07-08T20:12:50"/>
    <b v="0"/>
    <n v="73"/>
    <b v="1"/>
    <x v="0"/>
    <x v="4"/>
    <n v="104"/>
    <n v="711.04"/>
    <x v="357"/>
    <s v="8/7/2011"/>
    <x v="3"/>
    <x v="6"/>
    <n v="8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d v="2015-11-05T13:56:57"/>
    <d v="2015-10-15T12:56:57"/>
    <b v="0"/>
    <n v="43"/>
    <b v="1"/>
    <x v="0"/>
    <x v="4"/>
    <n v="142"/>
    <n v="65.88"/>
    <x v="311"/>
    <s v="11/5/2015"/>
    <x v="9"/>
    <x v="0"/>
    <n v="11"/>
    <n v="2015"/>
  </r>
  <r>
    <n v="403"/>
    <s v="MONDO BANANA"/>
    <s v="A documentary adventure about bananas - and people. Your round-trip ticket into the heart of banana-cultures!!"/>
    <x v="10"/>
    <x v="338"/>
    <x v="0"/>
    <x v="0"/>
    <s v="USD"/>
    <d v="2011-08-10T07:08:00"/>
    <d v="2011-06-24T07:27:21"/>
    <b v="0"/>
    <n v="70"/>
    <b v="1"/>
    <x v="0"/>
    <x v="4"/>
    <n v="105"/>
    <n v="75.19"/>
    <x v="358"/>
    <s v="8/10/2011"/>
    <x v="0"/>
    <x v="6"/>
    <n v="8"/>
    <n v="2011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d v="2014-02-05T23:04:00"/>
    <d v="2014-01-07T15:04:22"/>
    <b v="0"/>
    <n v="271"/>
    <b v="1"/>
    <x v="0"/>
    <x v="4"/>
    <n v="103"/>
    <n v="133.13999999999999"/>
    <x v="359"/>
    <s v="2/5/2014"/>
    <x v="1"/>
    <x v="3"/>
    <n v="2"/>
    <n v="2014"/>
  </r>
  <r>
    <n v="405"/>
    <s v="The Healing Effect Movie"/>
    <s v="Come, join our movie movement.  A new documentary about the healing power of food."/>
    <x v="121"/>
    <x v="340"/>
    <x v="0"/>
    <x v="0"/>
    <s v="USD"/>
    <d v="2014-03-06T02:02:19"/>
    <d v="2014-02-04T02:02:19"/>
    <b v="0"/>
    <n v="55"/>
    <b v="1"/>
    <x v="0"/>
    <x v="4"/>
    <n v="108"/>
    <n v="55.2"/>
    <x v="346"/>
    <s v="3/6/2014"/>
    <x v="2"/>
    <x v="3"/>
    <n v="3"/>
    <n v="201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d v="2011-05-09T05:59:00"/>
    <d v="2011-04-05T03:53:57"/>
    <b v="0"/>
    <n v="35"/>
    <b v="1"/>
    <x v="0"/>
    <x v="4"/>
    <n v="108"/>
    <n v="86.16"/>
    <x v="360"/>
    <s v="5/9/2011"/>
    <x v="6"/>
    <x v="6"/>
    <n v="5"/>
    <n v="2011"/>
  </r>
  <r>
    <n v="407"/>
    <s v="Haymarket Documentary"/>
    <s v="The story of the 1886 Haymarket Riot explored through the history of the Haymarket Police Memorial Statue."/>
    <x v="13"/>
    <x v="342"/>
    <x v="0"/>
    <x v="0"/>
    <s v="USD"/>
    <d v="2011-11-19T21:54:10"/>
    <d v="2011-09-20T20:54:10"/>
    <b v="0"/>
    <n v="22"/>
    <b v="1"/>
    <x v="0"/>
    <x v="4"/>
    <n v="102"/>
    <n v="92.32"/>
    <x v="361"/>
    <s v="11/19/2011"/>
    <x v="8"/>
    <x v="6"/>
    <n v="11"/>
    <n v="2011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d v="2013-11-05T18:39:50"/>
    <d v="2013-09-26T17:39:50"/>
    <b v="0"/>
    <n v="38"/>
    <b v="1"/>
    <x v="0"/>
    <x v="4"/>
    <n v="101"/>
    <n v="160.16"/>
    <x v="362"/>
    <s v="11/5/2013"/>
    <x v="8"/>
    <x v="4"/>
    <n v="11"/>
    <n v="2013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d v="2016-07-22T20:42:24"/>
    <d v="2016-06-22T20:42:24"/>
    <b v="0"/>
    <n v="15"/>
    <b v="1"/>
    <x v="0"/>
    <x v="4"/>
    <n v="137"/>
    <n v="45.6"/>
    <x v="363"/>
    <s v="7/22/2016"/>
    <x v="0"/>
    <x v="2"/>
    <n v="7"/>
    <n v="2016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d v="2015-06-18T23:33:17"/>
    <d v="2015-04-19T23:33:17"/>
    <b v="0"/>
    <n v="7"/>
    <b v="1"/>
    <x v="0"/>
    <x v="4"/>
    <n v="128"/>
    <n v="183.29"/>
    <x v="145"/>
    <s v="6/18/2015"/>
    <x v="6"/>
    <x v="0"/>
    <n v="6"/>
    <n v="2015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d v="2013-12-22T05:00:00"/>
    <d v="2013-11-20T04:13:24"/>
    <b v="0"/>
    <n v="241"/>
    <b v="1"/>
    <x v="0"/>
    <x v="4"/>
    <n v="101"/>
    <n v="125.79"/>
    <x v="364"/>
    <s v="12/22/2013"/>
    <x v="4"/>
    <x v="4"/>
    <n v="12"/>
    <n v="2013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d v="2012-07-25T17:49:38"/>
    <d v="2012-07-09T17:49:38"/>
    <b v="0"/>
    <n v="55"/>
    <b v="1"/>
    <x v="0"/>
    <x v="4"/>
    <n v="127"/>
    <n v="57.65"/>
    <x v="365"/>
    <s v="7/25/2012"/>
    <x v="3"/>
    <x v="5"/>
    <n v="7"/>
    <n v="2012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d v="2012-07-19T21:03:31"/>
    <d v="2012-06-19T21:03:31"/>
    <b v="0"/>
    <n v="171"/>
    <b v="1"/>
    <x v="0"/>
    <x v="4"/>
    <n v="105"/>
    <n v="78.66"/>
    <x v="366"/>
    <s v="7/19/2012"/>
    <x v="0"/>
    <x v="5"/>
    <n v="7"/>
    <n v="2012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d v="2013-10-12T01:31:05"/>
    <d v="2013-09-12T01:31:05"/>
    <b v="0"/>
    <n v="208"/>
    <b v="1"/>
    <x v="0"/>
    <x v="4"/>
    <n v="103"/>
    <n v="91.48"/>
    <x v="367"/>
    <s v="10/12/2013"/>
    <x v="8"/>
    <x v="4"/>
    <n v="10"/>
    <n v="2013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d v="2014-10-17T12:00:00"/>
    <d v="2014-09-22T20:26:42"/>
    <b v="0"/>
    <n v="21"/>
    <b v="1"/>
    <x v="0"/>
    <x v="4"/>
    <n v="102"/>
    <n v="68.099999999999994"/>
    <x v="119"/>
    <s v="10/17/2014"/>
    <x v="8"/>
    <x v="3"/>
    <n v="10"/>
    <n v="201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d v="2014-02-08T09:30:31"/>
    <d v="2014-01-09T09:30:31"/>
    <b v="0"/>
    <n v="25"/>
    <b v="1"/>
    <x v="0"/>
    <x v="4"/>
    <n v="120"/>
    <n v="48.09"/>
    <x v="368"/>
    <s v="2/8/2014"/>
    <x v="1"/>
    <x v="3"/>
    <n v="2"/>
    <n v="201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d v="2013-04-08T04:33:00"/>
    <d v="2013-03-27T23:17:40"/>
    <b v="0"/>
    <n v="52"/>
    <b v="1"/>
    <x v="0"/>
    <x v="4"/>
    <n v="100"/>
    <n v="202.42"/>
    <x v="369"/>
    <s v="4/8/2013"/>
    <x v="7"/>
    <x v="4"/>
    <n v="4"/>
    <n v="2013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d v="2015-07-23T06:46:37"/>
    <d v="2015-06-23T06:46:37"/>
    <b v="0"/>
    <n v="104"/>
    <b v="1"/>
    <x v="0"/>
    <x v="4"/>
    <n v="101"/>
    <n v="216.75"/>
    <x v="370"/>
    <s v="7/23/2015"/>
    <x v="0"/>
    <x v="0"/>
    <n v="7"/>
    <n v="2015"/>
  </r>
  <r>
    <n v="419"/>
    <s v="BEYOND LOCAL"/>
    <s v="Beyond Local is a personal journey through an art-centric and musically talented community that fosters creativity."/>
    <x v="6"/>
    <x v="354"/>
    <x v="0"/>
    <x v="0"/>
    <s v="USD"/>
    <d v="2013-06-29T20:13:07"/>
    <d v="2013-04-30T20:13:07"/>
    <b v="0"/>
    <n v="73"/>
    <b v="1"/>
    <x v="0"/>
    <x v="4"/>
    <n v="100"/>
    <n v="110.07"/>
    <x v="371"/>
    <s v="6/29/2013"/>
    <x v="6"/>
    <x v="4"/>
    <n v="6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d v="2014-03-14T04:40:31"/>
    <d v="2014-02-12T05:40:31"/>
    <b v="0"/>
    <n v="3"/>
    <b v="0"/>
    <x v="0"/>
    <x v="5"/>
    <n v="0"/>
    <n v="4.83"/>
    <x v="99"/>
    <s v="3/14/2014"/>
    <x v="2"/>
    <x v="3"/>
    <n v="3"/>
    <n v="2014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d v="2015-08-21T11:47:36"/>
    <d v="2015-06-22T11:47:36"/>
    <b v="0"/>
    <n v="6"/>
    <b v="0"/>
    <x v="0"/>
    <x v="5"/>
    <n v="2"/>
    <n v="50.17"/>
    <x v="0"/>
    <s v="8/21/2015"/>
    <x v="0"/>
    <x v="0"/>
    <n v="8"/>
    <n v="201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d v="2014-09-11T06:14:57"/>
    <d v="2014-08-12T06:14:57"/>
    <b v="0"/>
    <n v="12"/>
    <b v="0"/>
    <x v="0"/>
    <x v="5"/>
    <n v="1"/>
    <n v="35.83"/>
    <x v="372"/>
    <s v="9/11/2014"/>
    <x v="10"/>
    <x v="3"/>
    <n v="9"/>
    <n v="2014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d v="2013-06-05T22:13:50"/>
    <d v="2013-05-06T22:13:50"/>
    <b v="0"/>
    <n v="13"/>
    <b v="0"/>
    <x v="0"/>
    <x v="5"/>
    <n v="1"/>
    <n v="11.77"/>
    <x v="373"/>
    <s v="6/5/2013"/>
    <x v="5"/>
    <x v="4"/>
    <n v="6"/>
    <n v="2013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d v="2012-03-26T08:01:39"/>
    <d v="2012-01-26T09:01:39"/>
    <b v="0"/>
    <n v="5"/>
    <b v="0"/>
    <x v="0"/>
    <x v="5"/>
    <n v="7"/>
    <n v="40.78"/>
    <x v="374"/>
    <s v="3/26/2012"/>
    <x v="1"/>
    <x v="5"/>
    <n v="3"/>
    <n v="2012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d v="2015-11-27T21:40:04"/>
    <d v="2015-09-28T20:40:04"/>
    <b v="0"/>
    <n v="2"/>
    <b v="0"/>
    <x v="0"/>
    <x v="5"/>
    <n v="0"/>
    <n v="3"/>
    <x v="375"/>
    <s v="11/27/2015"/>
    <x v="8"/>
    <x v="0"/>
    <n v="11"/>
    <n v="201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d v="2016-03-01T17:05:14"/>
    <d v="2016-01-31T17:05:14"/>
    <b v="0"/>
    <n v="8"/>
    <b v="0"/>
    <x v="0"/>
    <x v="5"/>
    <n v="1"/>
    <n v="16.63"/>
    <x v="376"/>
    <s v="3/1/2016"/>
    <x v="1"/>
    <x v="2"/>
    <n v="3"/>
    <n v="2016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d v="2015-10-22T18:59:00"/>
    <d v="2015-10-08T21:49:00"/>
    <b v="0"/>
    <n v="0"/>
    <b v="0"/>
    <x v="0"/>
    <x v="5"/>
    <n v="0"/>
    <n v="0"/>
    <x v="377"/>
    <s v="10/22/2015"/>
    <x v="9"/>
    <x v="0"/>
    <n v="10"/>
    <n v="2015"/>
  </r>
  <r>
    <n v="428"/>
    <s v="Little Clay Bible - Zacchaeus"/>
    <s v="Fresh, fun, entertaining Bible stories on YouTube, stop-motion style."/>
    <x v="14"/>
    <x v="362"/>
    <x v="2"/>
    <x v="0"/>
    <s v="USD"/>
    <d v="2014-06-16T22:00:00"/>
    <d v="2014-05-19T18:24:05"/>
    <b v="0"/>
    <n v="13"/>
    <b v="0"/>
    <x v="0"/>
    <x v="5"/>
    <n v="6"/>
    <n v="52"/>
    <x v="126"/>
    <s v="6/16/2014"/>
    <x v="5"/>
    <x v="3"/>
    <n v="6"/>
    <n v="2014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d v="2009-11-27T04:59:00"/>
    <d v="2009-09-14T21:38:02"/>
    <b v="0"/>
    <n v="0"/>
    <b v="0"/>
    <x v="0"/>
    <x v="5"/>
    <n v="0"/>
    <n v="0"/>
    <x v="378"/>
    <s v="11/27/2009"/>
    <x v="8"/>
    <x v="8"/>
    <n v="11"/>
    <n v="2009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d v="2013-09-11T02:34:27"/>
    <d v="2013-08-27T02:34:27"/>
    <b v="0"/>
    <n v="5"/>
    <b v="0"/>
    <x v="0"/>
    <x v="5"/>
    <n v="2"/>
    <n v="4.8"/>
    <x v="379"/>
    <s v="9/11/2013"/>
    <x v="10"/>
    <x v="4"/>
    <n v="9"/>
    <n v="2013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d v="2016-07-05T20:54:43"/>
    <d v="2016-06-05T20:54:43"/>
    <b v="0"/>
    <n v="8"/>
    <b v="0"/>
    <x v="0"/>
    <x v="5"/>
    <n v="14"/>
    <n v="51.88"/>
    <x v="380"/>
    <s v="7/5/2016"/>
    <x v="0"/>
    <x v="2"/>
    <n v="7"/>
    <n v="2016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d v="2015-10-21T17:26:21"/>
    <d v="2015-08-22T17:26:21"/>
    <b v="0"/>
    <n v="8"/>
    <b v="0"/>
    <x v="0"/>
    <x v="5"/>
    <n v="10"/>
    <n v="71.25"/>
    <x v="381"/>
    <s v="10/21/2015"/>
    <x v="10"/>
    <x v="0"/>
    <n v="10"/>
    <n v="201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d v="2015-10-11T15:07:02"/>
    <d v="2015-08-12T15:07:02"/>
    <b v="0"/>
    <n v="0"/>
    <b v="0"/>
    <x v="0"/>
    <x v="5"/>
    <n v="0"/>
    <n v="0"/>
    <x v="382"/>
    <s v="10/11/2015"/>
    <x v="10"/>
    <x v="0"/>
    <n v="10"/>
    <n v="201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d v="2013-12-01T21:01:42"/>
    <d v="2013-10-29T20:01:42"/>
    <b v="0"/>
    <n v="2"/>
    <b v="0"/>
    <x v="0"/>
    <x v="5"/>
    <n v="5"/>
    <n v="62.5"/>
    <x v="383"/>
    <s v="12/1/2013"/>
    <x v="9"/>
    <x v="4"/>
    <n v="12"/>
    <n v="2013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d v="2013-09-13T17:56:20"/>
    <d v="2013-08-14T17:56:20"/>
    <b v="0"/>
    <n v="3"/>
    <b v="0"/>
    <x v="0"/>
    <x v="5"/>
    <n v="0"/>
    <n v="1"/>
    <x v="384"/>
    <s v="9/13/2013"/>
    <x v="10"/>
    <x v="4"/>
    <n v="9"/>
    <n v="2013"/>
  </r>
  <r>
    <n v="436"/>
    <s v="Blinky"/>
    <s v="Blinky is the story of a naÃ¯ve simpleton who suddenly finds himself struggling to adapt to changes within his environment."/>
    <x v="28"/>
    <x v="117"/>
    <x v="2"/>
    <x v="0"/>
    <s v="USD"/>
    <d v="2013-07-31T08:41:53"/>
    <d v="2013-07-01T08:41:53"/>
    <b v="0"/>
    <n v="0"/>
    <b v="0"/>
    <x v="0"/>
    <x v="5"/>
    <n v="0"/>
    <n v="0"/>
    <x v="385"/>
    <s v="7/31/2013"/>
    <x v="3"/>
    <x v="4"/>
    <n v="7"/>
    <n v="2013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d v="2016-10-08T07:38:46"/>
    <d v="2016-08-09T07:38:46"/>
    <b v="0"/>
    <n v="0"/>
    <b v="0"/>
    <x v="0"/>
    <x v="5"/>
    <n v="0"/>
    <n v="0"/>
    <x v="386"/>
    <s v="10/8/2016"/>
    <x v="10"/>
    <x v="2"/>
    <n v="10"/>
    <n v="2016"/>
  </r>
  <r>
    <n v="438"/>
    <s v="In Game: The Animated Series"/>
    <s v="As Smyton pushes himself to become respected, he unlocks secrets about himself and the world around him."/>
    <x v="22"/>
    <x v="367"/>
    <x v="2"/>
    <x v="0"/>
    <s v="USD"/>
    <d v="2015-11-18T07:15:58"/>
    <d v="2015-10-19T06:15:58"/>
    <b v="0"/>
    <n v="11"/>
    <b v="0"/>
    <x v="0"/>
    <x v="5"/>
    <n v="9"/>
    <n v="170.55"/>
    <x v="387"/>
    <s v="11/18/2015"/>
    <x v="9"/>
    <x v="0"/>
    <n v="11"/>
    <n v="201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d v="2014-10-17T18:16:58"/>
    <d v="2014-10-07T18:16:58"/>
    <b v="0"/>
    <n v="0"/>
    <b v="0"/>
    <x v="0"/>
    <x v="5"/>
    <n v="0"/>
    <n v="0"/>
    <x v="388"/>
    <s v="10/17/2014"/>
    <x v="9"/>
    <x v="3"/>
    <n v="10"/>
    <n v="2014"/>
  </r>
  <r>
    <n v="440"/>
    <s v="Consumed"/>
    <s v="A stop-motion animation made by a one girl team, with a camera, creativity, and a lot of determination."/>
    <x v="10"/>
    <x v="139"/>
    <x v="2"/>
    <x v="0"/>
    <s v="USD"/>
    <d v="2016-03-24T22:39:13"/>
    <d v="2016-02-23T23:39:13"/>
    <b v="0"/>
    <n v="1"/>
    <b v="0"/>
    <x v="0"/>
    <x v="5"/>
    <n v="0"/>
    <n v="5"/>
    <x v="389"/>
    <s v="3/24/2016"/>
    <x v="2"/>
    <x v="2"/>
    <n v="3"/>
    <n v="2016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d v="2013-11-02T19:03:16"/>
    <d v="2013-10-03T19:03:16"/>
    <b v="0"/>
    <n v="0"/>
    <b v="0"/>
    <x v="0"/>
    <x v="5"/>
    <n v="0"/>
    <n v="0"/>
    <x v="263"/>
    <s v="11/2/2013"/>
    <x v="9"/>
    <x v="4"/>
    <n v="11"/>
    <n v="2013"/>
  </r>
  <r>
    <n v="442"/>
    <s v="The Paranormal Idiot"/>
    <s v="Doomsday is here"/>
    <x v="73"/>
    <x v="368"/>
    <x v="2"/>
    <x v="0"/>
    <s v="USD"/>
    <d v="2015-02-19T21:19:43"/>
    <d v="2015-01-20T21:19:43"/>
    <b v="0"/>
    <n v="17"/>
    <b v="0"/>
    <x v="0"/>
    <x v="5"/>
    <n v="39"/>
    <n v="393.59"/>
    <x v="390"/>
    <s v="2/19/2015"/>
    <x v="1"/>
    <x v="0"/>
    <n v="2"/>
    <n v="201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d v="2014-02-10T00:21:41"/>
    <d v="2014-01-11T00:21:41"/>
    <b v="0"/>
    <n v="2"/>
    <b v="0"/>
    <x v="0"/>
    <x v="5"/>
    <n v="0"/>
    <n v="5"/>
    <x v="391"/>
    <s v="2/10/2014"/>
    <x v="1"/>
    <x v="3"/>
    <n v="2"/>
    <n v="2014"/>
  </r>
  <r>
    <n v="444"/>
    <s v="Discovering the Other Woman"/>
    <s v="An upcoming animated web sitcom series centered around dealing with life, love, and relationships."/>
    <x v="28"/>
    <x v="155"/>
    <x v="2"/>
    <x v="0"/>
    <s v="USD"/>
    <d v="2012-02-15T21:46:01"/>
    <d v="2011-12-17T21:46:01"/>
    <b v="0"/>
    <n v="1"/>
    <b v="0"/>
    <x v="0"/>
    <x v="5"/>
    <n v="5"/>
    <n v="50"/>
    <x v="392"/>
    <s v="2/15/2012"/>
    <x v="11"/>
    <x v="6"/>
    <n v="2"/>
    <n v="2012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d v="2015-05-21T08:02:55"/>
    <d v="2015-05-06T08:02:55"/>
    <b v="0"/>
    <n v="2"/>
    <b v="0"/>
    <x v="0"/>
    <x v="5"/>
    <n v="0"/>
    <n v="1"/>
    <x v="393"/>
    <s v="5/21/2015"/>
    <x v="5"/>
    <x v="0"/>
    <n v="5"/>
    <n v="201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d v="2015-03-04T02:00:20"/>
    <d v="2015-02-02T02:00:20"/>
    <b v="0"/>
    <n v="16"/>
    <b v="0"/>
    <x v="0"/>
    <x v="5"/>
    <n v="7"/>
    <n v="47.88"/>
    <x v="394"/>
    <s v="3/4/2015"/>
    <x v="2"/>
    <x v="0"/>
    <n v="3"/>
    <n v="201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d v="2013-03-23T12:19:23"/>
    <d v="2013-02-26T13:19:23"/>
    <b v="0"/>
    <n v="1"/>
    <b v="0"/>
    <x v="0"/>
    <x v="5"/>
    <n v="0"/>
    <n v="5"/>
    <x v="395"/>
    <s v="3/23/2013"/>
    <x v="2"/>
    <x v="4"/>
    <n v="3"/>
    <n v="2013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d v="2014-05-14T18:11:35"/>
    <d v="2014-04-24T18:11:35"/>
    <b v="0"/>
    <n v="4"/>
    <b v="0"/>
    <x v="0"/>
    <x v="5"/>
    <n v="3"/>
    <n v="20.5"/>
    <x v="396"/>
    <s v="5/14/2014"/>
    <x v="6"/>
    <x v="3"/>
    <n v="5"/>
    <n v="2014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d v="2013-10-17T13:38:05"/>
    <d v="2013-09-17T13:38:05"/>
    <b v="0"/>
    <n v="5"/>
    <b v="0"/>
    <x v="0"/>
    <x v="5"/>
    <n v="2"/>
    <n v="9"/>
    <x v="397"/>
    <s v="10/17/2013"/>
    <x v="8"/>
    <x v="4"/>
    <n v="10"/>
    <n v="2013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d v="2014-02-14T22:43:20"/>
    <d v="2014-01-15T22:43:20"/>
    <b v="0"/>
    <n v="7"/>
    <b v="0"/>
    <x v="0"/>
    <x v="5"/>
    <n v="1"/>
    <n v="56.57"/>
    <x v="398"/>
    <s v="2/14/2014"/>
    <x v="1"/>
    <x v="3"/>
    <n v="2"/>
    <n v="2014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d v="2014-01-25T17:09:51"/>
    <d v="2013-12-26T17:09:51"/>
    <b v="0"/>
    <n v="0"/>
    <b v="0"/>
    <x v="0"/>
    <x v="5"/>
    <n v="0"/>
    <n v="0"/>
    <x v="399"/>
    <s v="1/25/2014"/>
    <x v="11"/>
    <x v="4"/>
    <n v="1"/>
    <n v="2014"/>
  </r>
  <r>
    <n v="452"/>
    <s v="Lost in the Shadows"/>
    <s v="A man must find his way out of the depths of the shadows by using the aid of a little girl."/>
    <x v="47"/>
    <x v="374"/>
    <x v="2"/>
    <x v="0"/>
    <s v="USD"/>
    <d v="2015-05-13T16:53:35"/>
    <d v="2015-04-13T16:53:35"/>
    <b v="0"/>
    <n v="12"/>
    <b v="0"/>
    <x v="0"/>
    <x v="5"/>
    <n v="64"/>
    <n v="40"/>
    <x v="400"/>
    <s v="5/13/2015"/>
    <x v="6"/>
    <x v="0"/>
    <n v="5"/>
    <n v="201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d v="2015-02-19T19:47:59"/>
    <d v="2015-02-03T19:47:59"/>
    <b v="0"/>
    <n v="2"/>
    <b v="0"/>
    <x v="0"/>
    <x v="5"/>
    <n v="0"/>
    <n v="13"/>
    <x v="401"/>
    <s v="2/19/2015"/>
    <x v="2"/>
    <x v="0"/>
    <n v="2"/>
    <n v="201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d v="2014-11-26T13:14:00"/>
    <d v="2014-10-26T17:12:51"/>
    <b v="0"/>
    <n v="5"/>
    <b v="0"/>
    <x v="0"/>
    <x v="5"/>
    <n v="1"/>
    <n v="16.399999999999999"/>
    <x v="137"/>
    <s v="11/26/2014"/>
    <x v="9"/>
    <x v="3"/>
    <n v="11"/>
    <n v="2014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d v="2012-04-17T00:31:00"/>
    <d v="2012-03-03T00:03:42"/>
    <b v="0"/>
    <n v="2"/>
    <b v="0"/>
    <x v="0"/>
    <x v="5"/>
    <n v="0"/>
    <n v="22.5"/>
    <x v="402"/>
    <s v="4/17/2012"/>
    <x v="7"/>
    <x v="5"/>
    <n v="4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d v="2013-10-22T03:59:00"/>
    <d v="2013-09-30T16:40:01"/>
    <b v="0"/>
    <n v="3"/>
    <b v="0"/>
    <x v="0"/>
    <x v="5"/>
    <n v="1"/>
    <n v="20.329999999999998"/>
    <x v="403"/>
    <s v="10/22/2013"/>
    <x v="8"/>
    <x v="4"/>
    <n v="10"/>
    <n v="2013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d v="2014-08-16T18:25:12"/>
    <d v="2014-07-17T18:25:12"/>
    <b v="0"/>
    <n v="0"/>
    <b v="0"/>
    <x v="0"/>
    <x v="5"/>
    <n v="0"/>
    <n v="0"/>
    <x v="323"/>
    <s v="8/16/2014"/>
    <x v="3"/>
    <x v="3"/>
    <n v="8"/>
    <n v="2014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d v="2013-05-14T16:47:40"/>
    <d v="2013-04-14T16:47:40"/>
    <b v="0"/>
    <n v="49"/>
    <b v="0"/>
    <x v="0"/>
    <x v="5"/>
    <n v="8"/>
    <n v="16.760000000000002"/>
    <x v="404"/>
    <s v="5/14/2013"/>
    <x v="6"/>
    <x v="4"/>
    <n v="5"/>
    <n v="2013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d v="2011-11-13T16:22:07"/>
    <d v="2011-09-14T15:22:07"/>
    <b v="0"/>
    <n v="1"/>
    <b v="0"/>
    <x v="0"/>
    <x v="5"/>
    <n v="0"/>
    <n v="25"/>
    <x v="405"/>
    <s v="11/13/2011"/>
    <x v="8"/>
    <x v="6"/>
    <n v="11"/>
    <n v="2011"/>
  </r>
  <r>
    <n v="460"/>
    <s v="Darwin's Kiss"/>
    <s v="An animated web series about biological evolution gone haywire."/>
    <x v="0"/>
    <x v="379"/>
    <x v="2"/>
    <x v="0"/>
    <s v="USD"/>
    <d v="2014-06-01T04:00:00"/>
    <d v="2014-04-30T13:01:15"/>
    <b v="0"/>
    <n v="2"/>
    <b v="0"/>
    <x v="0"/>
    <x v="5"/>
    <n v="0"/>
    <n v="12.5"/>
    <x v="406"/>
    <s v="6/1/2014"/>
    <x v="6"/>
    <x v="3"/>
    <n v="6"/>
    <n v="2014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d v="2013-06-02T20:19:27"/>
    <d v="2013-05-13T20:19:27"/>
    <b v="0"/>
    <n v="0"/>
    <b v="0"/>
    <x v="0"/>
    <x v="5"/>
    <n v="0"/>
    <n v="0"/>
    <x v="407"/>
    <s v="6/2/2013"/>
    <x v="5"/>
    <x v="4"/>
    <n v="6"/>
    <n v="2013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d v="2011-08-10T03:02:21"/>
    <d v="2011-06-11T03:02:21"/>
    <b v="0"/>
    <n v="0"/>
    <b v="0"/>
    <x v="0"/>
    <x v="5"/>
    <n v="0"/>
    <n v="0"/>
    <x v="408"/>
    <s v="8/10/2011"/>
    <x v="0"/>
    <x v="6"/>
    <n v="8"/>
    <n v="2011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d v="2011-09-24T17:02:33"/>
    <d v="2011-07-26T17:02:33"/>
    <b v="0"/>
    <n v="11"/>
    <b v="0"/>
    <x v="0"/>
    <x v="5"/>
    <n v="2"/>
    <n v="113.64"/>
    <x v="409"/>
    <s v="9/24/2011"/>
    <x v="3"/>
    <x v="6"/>
    <n v="9"/>
    <n v="2011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d v="2016-05-18T20:22:15"/>
    <d v="2016-04-28T20:22:15"/>
    <b v="0"/>
    <n v="1"/>
    <b v="0"/>
    <x v="0"/>
    <x v="5"/>
    <n v="0"/>
    <n v="1"/>
    <x v="410"/>
    <s v="5/18/2016"/>
    <x v="6"/>
    <x v="2"/>
    <n v="5"/>
    <n v="2016"/>
  </r>
  <r>
    <n v="465"/>
    <s v="&quot;Amp&quot; A Story About a Robot"/>
    <s v="&quot;Amp&quot; is a short film about a robot with needs."/>
    <x v="133"/>
    <x v="381"/>
    <x v="2"/>
    <x v="0"/>
    <s v="USD"/>
    <d v="2014-06-27T02:52:54"/>
    <d v="2014-06-11T02:52:54"/>
    <b v="0"/>
    <n v="8"/>
    <b v="0"/>
    <x v="0"/>
    <x v="5"/>
    <n v="27"/>
    <n v="17.25"/>
    <x v="411"/>
    <s v="6/27/2014"/>
    <x v="0"/>
    <x v="3"/>
    <n v="6"/>
    <n v="2014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d v="2012-09-07T22:37:44"/>
    <d v="2012-08-08T22:37:44"/>
    <b v="0"/>
    <n v="5"/>
    <b v="0"/>
    <x v="0"/>
    <x v="5"/>
    <n v="1"/>
    <n v="15.2"/>
    <x v="412"/>
    <s v="9/7/2012"/>
    <x v="10"/>
    <x v="5"/>
    <n v="9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d v="2012-09-28T16:18:54"/>
    <d v="2012-08-14T16:18:54"/>
    <b v="0"/>
    <n v="39"/>
    <b v="0"/>
    <x v="0"/>
    <x v="5"/>
    <n v="22"/>
    <n v="110.64"/>
    <x v="413"/>
    <s v="9/28/2012"/>
    <x v="10"/>
    <x v="5"/>
    <n v="9"/>
    <n v="2012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d v="2012-07-11T03:51:05"/>
    <d v="2012-05-12T04:01:23"/>
    <b v="0"/>
    <n v="0"/>
    <b v="0"/>
    <x v="0"/>
    <x v="5"/>
    <n v="0"/>
    <n v="0"/>
    <x v="414"/>
    <s v="7/11/2012"/>
    <x v="5"/>
    <x v="5"/>
    <n v="7"/>
    <n v="2012"/>
  </r>
  <r>
    <n v="469"/>
    <s v="Dreamland PERSONALISED Animated Shorts Film"/>
    <s v="Create a personalised animation film using your child's name and photo."/>
    <x v="12"/>
    <x v="117"/>
    <x v="2"/>
    <x v="1"/>
    <s v="GBP"/>
    <d v="2014-09-05T23:45:24"/>
    <d v="2014-07-07T23:45:24"/>
    <b v="0"/>
    <n v="0"/>
    <b v="0"/>
    <x v="0"/>
    <x v="5"/>
    <n v="0"/>
    <n v="0"/>
    <x v="415"/>
    <s v="9/5/2014"/>
    <x v="3"/>
    <x v="3"/>
    <n v="9"/>
    <n v="2014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d v="2014-01-16T04:00:00"/>
    <d v="2013-11-27T04:01:29"/>
    <b v="0"/>
    <n v="2"/>
    <b v="0"/>
    <x v="0"/>
    <x v="5"/>
    <n v="1"/>
    <n v="25.5"/>
    <x v="416"/>
    <s v="1/16/2014"/>
    <x v="4"/>
    <x v="4"/>
    <n v="1"/>
    <n v="2014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d v="2014-04-19T16:19:39"/>
    <d v="2014-03-05T17:19:39"/>
    <b v="0"/>
    <n v="170"/>
    <b v="0"/>
    <x v="0"/>
    <x v="5"/>
    <n v="12"/>
    <n v="38.479999999999997"/>
    <x v="417"/>
    <s v="4/19/2014"/>
    <x v="7"/>
    <x v="3"/>
    <n v="4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d v="2014-08-23T22:08:38"/>
    <d v="2014-07-24T22:08:38"/>
    <b v="0"/>
    <n v="5"/>
    <b v="0"/>
    <x v="0"/>
    <x v="5"/>
    <n v="18"/>
    <n v="28.2"/>
    <x v="418"/>
    <s v="8/23/2014"/>
    <x v="3"/>
    <x v="3"/>
    <n v="8"/>
    <n v="2014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d v="2014-09-17T16:45:19"/>
    <d v="2014-08-18T16:45:19"/>
    <b v="0"/>
    <n v="14"/>
    <b v="0"/>
    <x v="0"/>
    <x v="5"/>
    <n v="3"/>
    <n v="61.5"/>
    <x v="18"/>
    <s v="9/17/2014"/>
    <x v="10"/>
    <x v="3"/>
    <n v="9"/>
    <n v="2014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d v="2017-02-17T07:53:49"/>
    <d v="2017-01-18T07:53:49"/>
    <b v="0"/>
    <n v="1"/>
    <b v="0"/>
    <x v="0"/>
    <x v="5"/>
    <n v="0"/>
    <n v="1"/>
    <x v="419"/>
    <s v="2/17/2017"/>
    <x v="1"/>
    <x v="1"/>
    <n v="2"/>
    <n v="2017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d v="2015-05-06T02:04:03"/>
    <d v="2015-04-06T02:04:03"/>
    <b v="0"/>
    <n v="0"/>
    <b v="0"/>
    <x v="0"/>
    <x v="5"/>
    <n v="0"/>
    <n v="0"/>
    <x v="420"/>
    <s v="5/6/2015"/>
    <x v="6"/>
    <x v="0"/>
    <n v="5"/>
    <n v="2015"/>
  </r>
  <r>
    <n v="476"/>
    <s v="Sight Word Music Videos"/>
    <s v="Animated Music Videos that teach kids how to read."/>
    <x v="135"/>
    <x v="387"/>
    <x v="2"/>
    <x v="0"/>
    <s v="USD"/>
    <d v="2014-06-03T03:59:00"/>
    <d v="2014-04-28T23:24:01"/>
    <b v="0"/>
    <n v="124"/>
    <b v="0"/>
    <x v="0"/>
    <x v="5"/>
    <n v="2"/>
    <n v="39.57"/>
    <x v="421"/>
    <s v="6/3/2014"/>
    <x v="6"/>
    <x v="3"/>
    <n v="6"/>
    <n v="2014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d v="2012-05-18T20:02:14"/>
    <d v="2012-03-19T20:02:14"/>
    <b v="0"/>
    <n v="0"/>
    <b v="0"/>
    <x v="0"/>
    <x v="5"/>
    <n v="0"/>
    <n v="0"/>
    <x v="102"/>
    <s v="5/18/2012"/>
    <x v="7"/>
    <x v="5"/>
    <n v="5"/>
    <n v="2012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d v="2015-04-01T20:51:49"/>
    <d v="2015-03-02T21:51:49"/>
    <b v="0"/>
    <n v="0"/>
    <b v="0"/>
    <x v="0"/>
    <x v="5"/>
    <n v="0"/>
    <n v="0"/>
    <x v="422"/>
    <s v="4/1/2015"/>
    <x v="7"/>
    <x v="0"/>
    <n v="4"/>
    <n v="201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d v="2014-11-21T10:47:15"/>
    <d v="2014-09-22T09:47:15"/>
    <b v="0"/>
    <n v="55"/>
    <b v="0"/>
    <x v="0"/>
    <x v="5"/>
    <n v="33"/>
    <n v="88.8"/>
    <x v="119"/>
    <s v="11/21/2014"/>
    <x v="8"/>
    <x v="3"/>
    <n v="11"/>
    <n v="2014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d v="2013-08-09T12:00:15"/>
    <d v="2013-07-10T12:00:15"/>
    <b v="0"/>
    <n v="140"/>
    <b v="0"/>
    <x v="0"/>
    <x v="5"/>
    <n v="19"/>
    <n v="55.46"/>
    <x v="423"/>
    <s v="8/9/2013"/>
    <x v="3"/>
    <x v="4"/>
    <n v="8"/>
    <n v="2013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d v="2012-10-10T16:08:09"/>
    <d v="2012-09-10T16:08:09"/>
    <b v="0"/>
    <n v="21"/>
    <b v="0"/>
    <x v="0"/>
    <x v="5"/>
    <n v="6"/>
    <n v="87.14"/>
    <x v="424"/>
    <s v="10/10/2012"/>
    <x v="8"/>
    <x v="5"/>
    <n v="10"/>
    <n v="2012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d v="2016-04-14T14:34:00"/>
    <d v="2016-03-18T21:31:30"/>
    <b v="0"/>
    <n v="1"/>
    <b v="0"/>
    <x v="0"/>
    <x v="5"/>
    <n v="0"/>
    <n v="10"/>
    <x v="9"/>
    <s v="4/14/2016"/>
    <x v="7"/>
    <x v="2"/>
    <n v="4"/>
    <n v="2016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d v="2013-01-29T04:44:32"/>
    <d v="2012-11-30T04:44:32"/>
    <b v="0"/>
    <n v="147"/>
    <b v="0"/>
    <x v="0"/>
    <x v="5"/>
    <n v="50"/>
    <n v="51.22"/>
    <x v="425"/>
    <s v="1/29/2013"/>
    <x v="4"/>
    <x v="5"/>
    <n v="1"/>
    <n v="2013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d v="2015-11-05T23:32:52"/>
    <d v="2015-09-25T22:32:52"/>
    <b v="0"/>
    <n v="11"/>
    <b v="0"/>
    <x v="0"/>
    <x v="5"/>
    <n v="0"/>
    <n v="13.55"/>
    <x v="426"/>
    <s v="11/5/2015"/>
    <x v="8"/>
    <x v="0"/>
    <n v="11"/>
    <n v="201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d v="2013-05-17T12:08:19"/>
    <d v="2013-04-17T12:08:19"/>
    <b v="0"/>
    <n v="125"/>
    <b v="0"/>
    <x v="0"/>
    <x v="5"/>
    <n v="22"/>
    <n v="66.52"/>
    <x v="427"/>
    <s v="5/17/2013"/>
    <x v="6"/>
    <x v="4"/>
    <n v="5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d v="2014-06-01T22:37:19"/>
    <d v="2014-05-02T22:37:19"/>
    <b v="0"/>
    <n v="1"/>
    <b v="0"/>
    <x v="0"/>
    <x v="5"/>
    <n v="0"/>
    <n v="50"/>
    <x v="428"/>
    <s v="6/1/2014"/>
    <x v="5"/>
    <x v="3"/>
    <n v="6"/>
    <n v="2014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d v="2016-12-25T15:16:34"/>
    <d v="2016-10-26T14:16:34"/>
    <b v="0"/>
    <n v="0"/>
    <b v="0"/>
    <x v="0"/>
    <x v="5"/>
    <n v="0"/>
    <n v="0"/>
    <x v="429"/>
    <s v="12/25/2016"/>
    <x v="9"/>
    <x v="2"/>
    <n v="12"/>
    <n v="2016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d v="2017-01-09T01:18:20"/>
    <d v="2016-12-10T01:18:20"/>
    <b v="0"/>
    <n v="0"/>
    <b v="0"/>
    <x v="0"/>
    <x v="5"/>
    <n v="0"/>
    <n v="0"/>
    <x v="430"/>
    <s v="1/9/2017"/>
    <x v="11"/>
    <x v="2"/>
    <n v="1"/>
    <n v="2017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d v="2012-01-05T11:33:00"/>
    <d v="2011-12-05T11:33:36"/>
    <b v="0"/>
    <n v="3"/>
    <b v="0"/>
    <x v="0"/>
    <x v="5"/>
    <n v="0"/>
    <n v="71.67"/>
    <x v="431"/>
    <s v="1/5/2012"/>
    <x v="11"/>
    <x v="6"/>
    <n v="1"/>
    <n v="2012"/>
  </r>
  <r>
    <n v="490"/>
    <s v="PROJECT IS CANCELLED"/>
    <s v="Cancelled"/>
    <x v="28"/>
    <x v="117"/>
    <x v="2"/>
    <x v="0"/>
    <s v="USD"/>
    <d v="2012-08-22T23:14:45"/>
    <d v="2012-07-23T23:14:45"/>
    <b v="0"/>
    <n v="0"/>
    <b v="0"/>
    <x v="0"/>
    <x v="5"/>
    <n v="0"/>
    <n v="0"/>
    <x v="286"/>
    <s v="8/22/2012"/>
    <x v="3"/>
    <x v="5"/>
    <n v="8"/>
    <n v="2012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d v="2016-01-27T23:34:59"/>
    <d v="2015-12-28T23:34:59"/>
    <b v="0"/>
    <n v="0"/>
    <b v="0"/>
    <x v="0"/>
    <x v="5"/>
    <n v="0"/>
    <n v="0"/>
    <x v="432"/>
    <s v="1/27/2016"/>
    <x v="11"/>
    <x v="0"/>
    <n v="1"/>
    <n v="2016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d v="2016-10-13T00:50:30"/>
    <d v="2016-08-14T00:50:30"/>
    <b v="0"/>
    <n v="0"/>
    <b v="0"/>
    <x v="0"/>
    <x v="5"/>
    <n v="0"/>
    <n v="0"/>
    <x v="433"/>
    <s v="10/13/2016"/>
    <x v="10"/>
    <x v="2"/>
    <n v="10"/>
    <n v="2016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d v="2015-05-20T17:25:38"/>
    <d v="2015-04-20T17:25:38"/>
    <b v="0"/>
    <n v="0"/>
    <b v="0"/>
    <x v="0"/>
    <x v="5"/>
    <n v="0"/>
    <n v="0"/>
    <x v="120"/>
    <s v="5/20/2015"/>
    <x v="6"/>
    <x v="0"/>
    <n v="5"/>
    <n v="201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d v="2014-07-03T03:00:00"/>
    <d v="2014-06-09T19:56:05"/>
    <b v="0"/>
    <n v="3"/>
    <b v="0"/>
    <x v="0"/>
    <x v="5"/>
    <n v="0"/>
    <n v="10.33"/>
    <x v="434"/>
    <s v="7/3/2014"/>
    <x v="0"/>
    <x v="3"/>
    <n v="7"/>
    <n v="2014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d v="2015-07-16T19:51:45"/>
    <d v="2015-06-16T19:51:45"/>
    <b v="0"/>
    <n v="0"/>
    <b v="0"/>
    <x v="0"/>
    <x v="5"/>
    <n v="0"/>
    <n v="0"/>
    <x v="152"/>
    <s v="7/16/2015"/>
    <x v="0"/>
    <x v="0"/>
    <n v="7"/>
    <n v="2015"/>
  </r>
  <r>
    <n v="496"/>
    <s v="Airships and Anatasia: The Movie"/>
    <s v="The movie is about the adventures of Ethan, Danna, The mysterious inventor and more."/>
    <x v="127"/>
    <x v="116"/>
    <x v="2"/>
    <x v="0"/>
    <s v="USD"/>
    <d v="2014-02-10T22:21:14"/>
    <d v="2013-12-12T22:21:14"/>
    <b v="0"/>
    <n v="1"/>
    <b v="0"/>
    <x v="0"/>
    <x v="5"/>
    <n v="0"/>
    <n v="1"/>
    <x v="435"/>
    <s v="2/10/2014"/>
    <x v="11"/>
    <x v="4"/>
    <n v="2"/>
    <n v="2014"/>
  </r>
  <r>
    <n v="497"/>
    <s v="Galaxy Probe Kids"/>
    <s v="live-action/animated series pilot."/>
    <x v="140"/>
    <x v="134"/>
    <x v="2"/>
    <x v="0"/>
    <s v="USD"/>
    <d v="2014-12-25T05:00:00"/>
    <d v="2014-11-02T00:54:25"/>
    <b v="0"/>
    <n v="3"/>
    <b v="0"/>
    <x v="0"/>
    <x v="5"/>
    <n v="1"/>
    <n v="10"/>
    <x v="436"/>
    <s v="12/25/2014"/>
    <x v="4"/>
    <x v="3"/>
    <n v="12"/>
    <n v="2014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d v="2011-12-23T18:17:29"/>
    <d v="2011-11-11T18:17:29"/>
    <b v="0"/>
    <n v="22"/>
    <b v="0"/>
    <x v="0"/>
    <x v="5"/>
    <n v="5"/>
    <n v="136.09"/>
    <x v="437"/>
    <s v="12/23/2011"/>
    <x v="4"/>
    <x v="6"/>
    <n v="12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d v="2009-10-12T20:59:00"/>
    <d v="2009-08-18T21:29:28"/>
    <b v="0"/>
    <n v="26"/>
    <b v="0"/>
    <x v="0"/>
    <x v="5"/>
    <n v="10"/>
    <n v="73.459999999999994"/>
    <x v="438"/>
    <s v="10/12/2009"/>
    <x v="10"/>
    <x v="8"/>
    <n v="10"/>
    <n v="2009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d v="2010-05-08T22:16:00"/>
    <d v="2010-03-10T21:15:51"/>
    <b v="0"/>
    <n v="4"/>
    <b v="0"/>
    <x v="0"/>
    <x v="5"/>
    <n v="3"/>
    <n v="53.75"/>
    <x v="439"/>
    <s v="5/8/2010"/>
    <x v="7"/>
    <x v="7"/>
    <n v="5"/>
    <n v="2010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d v="2011-07-09T05:37:31"/>
    <d v="2011-06-09T05:37:31"/>
    <b v="0"/>
    <n v="0"/>
    <b v="0"/>
    <x v="0"/>
    <x v="5"/>
    <n v="0"/>
    <n v="0"/>
    <x v="440"/>
    <s v="7/9/2011"/>
    <x v="0"/>
    <x v="6"/>
    <n v="7"/>
    <n v="2011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d v="2012-03-18T12:17:05"/>
    <d v="2012-02-17T13:17:05"/>
    <b v="0"/>
    <n v="4"/>
    <b v="0"/>
    <x v="0"/>
    <x v="5"/>
    <n v="1"/>
    <n v="57.5"/>
    <x v="441"/>
    <s v="3/18/2012"/>
    <x v="2"/>
    <x v="5"/>
    <n v="3"/>
    <n v="2012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d v="2015-01-17T12:38:23"/>
    <d v="2014-12-18T12:38:23"/>
    <b v="0"/>
    <n v="9"/>
    <b v="0"/>
    <x v="0"/>
    <x v="5"/>
    <n v="2"/>
    <n v="12.67"/>
    <x v="442"/>
    <s v="1/17/2015"/>
    <x v="11"/>
    <x v="3"/>
    <n v="1"/>
    <n v="201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d v="2012-04-10T22:36:27"/>
    <d v="2012-02-10T23:36:27"/>
    <b v="0"/>
    <n v="5"/>
    <b v="0"/>
    <x v="0"/>
    <x v="5"/>
    <n v="1"/>
    <n v="67"/>
    <x v="443"/>
    <s v="4/10/2012"/>
    <x v="2"/>
    <x v="5"/>
    <n v="4"/>
    <n v="2012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d v="2015-12-25T02:21:26"/>
    <d v="2015-11-10T02:21:26"/>
    <b v="0"/>
    <n v="14"/>
    <b v="0"/>
    <x v="0"/>
    <x v="5"/>
    <n v="0"/>
    <n v="3.71"/>
    <x v="25"/>
    <s v="12/25/2015"/>
    <x v="4"/>
    <x v="0"/>
    <n v="12"/>
    <n v="201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d v="2013-08-10T13:15:20"/>
    <d v="2013-07-11T13:15:20"/>
    <b v="0"/>
    <n v="1"/>
    <b v="0"/>
    <x v="0"/>
    <x v="5"/>
    <n v="0"/>
    <n v="250"/>
    <x v="444"/>
    <s v="8/10/2013"/>
    <x v="3"/>
    <x v="4"/>
    <n v="8"/>
    <n v="2013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d v="2012-10-19T23:00:57"/>
    <d v="2012-09-04T23:00:57"/>
    <b v="0"/>
    <n v="10"/>
    <b v="0"/>
    <x v="0"/>
    <x v="5"/>
    <n v="3"/>
    <n v="64"/>
    <x v="445"/>
    <s v="10/19/2012"/>
    <x v="8"/>
    <x v="5"/>
    <n v="10"/>
    <n v="2012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d v="2012-05-25T14:14:00"/>
    <d v="2012-03-27T00:35:01"/>
    <b v="0"/>
    <n v="3"/>
    <b v="0"/>
    <x v="0"/>
    <x v="5"/>
    <n v="1"/>
    <n v="133.33000000000001"/>
    <x v="446"/>
    <s v="5/25/2012"/>
    <x v="7"/>
    <x v="5"/>
    <n v="5"/>
    <n v="2012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d v="2015-06-28T15:09:30"/>
    <d v="2015-05-29T15:09:30"/>
    <b v="0"/>
    <n v="1"/>
    <b v="0"/>
    <x v="0"/>
    <x v="5"/>
    <n v="0"/>
    <n v="10"/>
    <x v="447"/>
    <s v="6/28/2015"/>
    <x v="5"/>
    <x v="0"/>
    <n v="6"/>
    <n v="201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d v="2016-03-01T04:13:59"/>
    <d v="2016-01-31T04:13:59"/>
    <b v="0"/>
    <n v="0"/>
    <b v="0"/>
    <x v="0"/>
    <x v="5"/>
    <n v="0"/>
    <n v="0"/>
    <x v="376"/>
    <s v="3/1/2016"/>
    <x v="1"/>
    <x v="2"/>
    <n v="3"/>
    <n v="2016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d v="2013-04-06T06:16:22"/>
    <d v="2013-03-07T07:16:22"/>
    <b v="0"/>
    <n v="5"/>
    <b v="0"/>
    <x v="0"/>
    <x v="5"/>
    <n v="3"/>
    <n v="30"/>
    <x v="448"/>
    <s v="4/6/2013"/>
    <x v="7"/>
    <x v="4"/>
    <n v="4"/>
    <n v="2013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d v="2016-11-20T18:48:47"/>
    <d v="2016-10-06T17:48:47"/>
    <b v="0"/>
    <n v="2"/>
    <b v="0"/>
    <x v="0"/>
    <x v="5"/>
    <n v="0"/>
    <n v="5.5"/>
    <x v="449"/>
    <s v="11/20/2016"/>
    <x v="9"/>
    <x v="2"/>
    <n v="11"/>
    <n v="2016"/>
  </r>
  <r>
    <n v="513"/>
    <s v="Paradigm Spiral - The Animated Series"/>
    <s v="A sci-fi fantasy 2.5D anime styled series about some guys trying to save the world, probably..."/>
    <x v="63"/>
    <x v="404"/>
    <x v="2"/>
    <x v="0"/>
    <s v="USD"/>
    <d v="2016-08-15T07:00:00"/>
    <d v="2016-07-01T15:41:45"/>
    <b v="0"/>
    <n v="68"/>
    <b v="0"/>
    <x v="0"/>
    <x v="5"/>
    <n v="14"/>
    <n v="102.38"/>
    <x v="450"/>
    <s v="8/15/2016"/>
    <x v="3"/>
    <x v="2"/>
    <n v="8"/>
    <n v="2016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d v="2014-08-09T14:44:07"/>
    <d v="2014-07-10T14:44:07"/>
    <b v="0"/>
    <n v="3"/>
    <b v="0"/>
    <x v="0"/>
    <x v="5"/>
    <n v="3"/>
    <n v="16.670000000000002"/>
    <x v="451"/>
    <s v="8/9/2014"/>
    <x v="3"/>
    <x v="3"/>
    <n v="8"/>
    <n v="2014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d v="2015-12-29T11:46:41"/>
    <d v="2015-11-19T11:46:41"/>
    <b v="0"/>
    <n v="34"/>
    <b v="0"/>
    <x v="0"/>
    <x v="5"/>
    <n v="25"/>
    <n v="725.03"/>
    <x v="4"/>
    <s v="12/29/2015"/>
    <x v="4"/>
    <x v="0"/>
    <n v="12"/>
    <n v="2015"/>
  </r>
  <r>
    <n v="516"/>
    <s v="Shipmates"/>
    <s v="A big brother style comedy animation series starring famous seafarers"/>
    <x v="10"/>
    <x v="117"/>
    <x v="2"/>
    <x v="1"/>
    <s v="GBP"/>
    <d v="2015-05-27T18:41:20"/>
    <d v="2015-03-28T18:41:20"/>
    <b v="0"/>
    <n v="0"/>
    <b v="0"/>
    <x v="0"/>
    <x v="5"/>
    <n v="0"/>
    <n v="0"/>
    <x v="452"/>
    <s v="5/27/2015"/>
    <x v="7"/>
    <x v="0"/>
    <n v="5"/>
    <n v="201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d v="2017-02-02T14:46:01"/>
    <d v="2017-01-03T14:46:01"/>
    <b v="0"/>
    <n v="3"/>
    <b v="0"/>
    <x v="0"/>
    <x v="5"/>
    <n v="1"/>
    <n v="68.33"/>
    <x v="453"/>
    <s v="2/2/2017"/>
    <x v="1"/>
    <x v="1"/>
    <n v="2"/>
    <n v="2017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d v="2015-09-06T14:46:00"/>
    <d v="2015-08-07T14:47:04"/>
    <b v="0"/>
    <n v="0"/>
    <b v="0"/>
    <x v="0"/>
    <x v="5"/>
    <n v="0"/>
    <n v="0"/>
    <x v="454"/>
    <s v="9/6/2015"/>
    <x v="10"/>
    <x v="0"/>
    <n v="9"/>
    <n v="201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d v="2012-12-05T09:23:41"/>
    <d v="2012-11-05T09:23:41"/>
    <b v="0"/>
    <n v="70"/>
    <b v="0"/>
    <x v="0"/>
    <x v="5"/>
    <n v="23"/>
    <n v="39.229999999999997"/>
    <x v="455"/>
    <s v="12/5/2012"/>
    <x v="4"/>
    <x v="5"/>
    <n v="12"/>
    <n v="2012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d v="2015-12-10T16:51:01"/>
    <d v="2015-11-10T16:51:01"/>
    <b v="0"/>
    <n v="34"/>
    <b v="1"/>
    <x v="1"/>
    <x v="6"/>
    <n v="102"/>
    <n v="150.15"/>
    <x v="25"/>
    <s v="12/10/2015"/>
    <x v="4"/>
    <x v="0"/>
    <n v="12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d v="2016-11-01T04:59:00"/>
    <d v="2016-10-03T02:13:39"/>
    <b v="0"/>
    <n v="56"/>
    <b v="1"/>
    <x v="1"/>
    <x v="6"/>
    <n v="105"/>
    <n v="93.43"/>
    <x v="456"/>
    <s v="11/1/2016"/>
    <x v="9"/>
    <x v="2"/>
    <n v="11"/>
    <n v="2016"/>
  </r>
  <r>
    <n v="522"/>
    <s v="COMPASS PLAYERS"/>
    <s v="*** TO MAKE DONATIONS IN THE FUTURE                                   GO TO OUR WEBSITE: www.compassplayers.com ***"/>
    <x v="9"/>
    <x v="409"/>
    <x v="0"/>
    <x v="0"/>
    <s v="USD"/>
    <d v="2016-03-20T23:58:45"/>
    <d v="2016-03-01T00:58:45"/>
    <b v="0"/>
    <n v="31"/>
    <b v="1"/>
    <x v="1"/>
    <x v="6"/>
    <n v="115"/>
    <n v="110.97"/>
    <x v="457"/>
    <s v="3/20/2016"/>
    <x v="7"/>
    <x v="2"/>
    <n v="3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d v="2015-09-21T03:11:16"/>
    <d v="2015-08-22T03:11:16"/>
    <b v="0"/>
    <n v="84"/>
    <b v="1"/>
    <x v="1"/>
    <x v="6"/>
    <n v="121"/>
    <n v="71.790000000000006"/>
    <x v="381"/>
    <s v="9/21/2015"/>
    <x v="10"/>
    <x v="0"/>
    <n v="9"/>
    <n v="2015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d v="2016-06-01T17:12:49"/>
    <d v="2016-05-02T17:12:49"/>
    <b v="0"/>
    <n v="130"/>
    <b v="1"/>
    <x v="1"/>
    <x v="6"/>
    <n v="109"/>
    <n v="29.26"/>
    <x v="458"/>
    <s v="6/1/2016"/>
    <x v="5"/>
    <x v="2"/>
    <n v="6"/>
    <n v="201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d v="2014-09-13T09:37:21"/>
    <d v="2014-07-30T09:37:21"/>
    <b v="0"/>
    <n v="12"/>
    <b v="1"/>
    <x v="1"/>
    <x v="6"/>
    <n v="100"/>
    <n v="1000"/>
    <x v="459"/>
    <s v="9/13/2014"/>
    <x v="3"/>
    <x v="3"/>
    <n v="9"/>
    <n v="2014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d v="2015-08-07T17:00:00"/>
    <d v="2015-07-07T14:12:24"/>
    <b v="0"/>
    <n v="23"/>
    <b v="1"/>
    <x v="1"/>
    <x v="6"/>
    <n v="114"/>
    <n v="74.349999999999994"/>
    <x v="460"/>
    <s v="8/7/2015"/>
    <x v="3"/>
    <x v="0"/>
    <n v="8"/>
    <n v="2015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d v="2017-02-17T16:05:00"/>
    <d v="2017-01-18T04:56:06"/>
    <b v="0"/>
    <n v="158"/>
    <b v="1"/>
    <x v="1"/>
    <x v="6"/>
    <n v="101"/>
    <n v="63.83"/>
    <x v="419"/>
    <s v="2/17/2017"/>
    <x v="1"/>
    <x v="1"/>
    <n v="2"/>
    <n v="2017"/>
  </r>
  <r>
    <n v="528"/>
    <s v="Devastated No Matter What"/>
    <s v="A Festival Backed Production of a Full-Length Play."/>
    <x v="146"/>
    <x v="414"/>
    <x v="0"/>
    <x v="0"/>
    <s v="USD"/>
    <d v="2015-06-21T21:20:00"/>
    <d v="2015-05-31T22:05:07"/>
    <b v="0"/>
    <n v="30"/>
    <b v="1"/>
    <x v="1"/>
    <x v="6"/>
    <n v="116"/>
    <n v="44.33"/>
    <x v="461"/>
    <s v="6/21/2015"/>
    <x v="5"/>
    <x v="0"/>
    <n v="6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d v="2017-01-11T05:00:00"/>
    <d v="2016-12-21T00:44:54"/>
    <b v="0"/>
    <n v="18"/>
    <b v="1"/>
    <x v="1"/>
    <x v="6"/>
    <n v="130"/>
    <n v="86.94"/>
    <x v="462"/>
    <s v="1/11/2017"/>
    <x v="11"/>
    <x v="2"/>
    <n v="1"/>
    <n v="2017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d v="2015-06-24T02:00:00"/>
    <d v="2015-06-02T14:11:08"/>
    <b v="0"/>
    <n v="29"/>
    <b v="1"/>
    <x v="1"/>
    <x v="6"/>
    <n v="108"/>
    <n v="126.55"/>
    <x v="463"/>
    <s v="6/24/2015"/>
    <x v="0"/>
    <x v="0"/>
    <n v="6"/>
    <n v="2015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d v="2016-12-17T06:59:00"/>
    <d v="2016-11-02T01:33:49"/>
    <b v="0"/>
    <n v="31"/>
    <b v="1"/>
    <x v="1"/>
    <x v="6"/>
    <n v="100"/>
    <n v="129.03"/>
    <x v="464"/>
    <s v="12/17/2016"/>
    <x v="4"/>
    <x v="2"/>
    <n v="12"/>
    <n v="201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d v="2016-05-13T00:10:08"/>
    <d v="2016-04-13T00:10:08"/>
    <b v="0"/>
    <n v="173"/>
    <b v="1"/>
    <x v="1"/>
    <x v="6"/>
    <n v="123"/>
    <n v="71.239999999999995"/>
    <x v="293"/>
    <s v="5/13/2016"/>
    <x v="6"/>
    <x v="2"/>
    <n v="5"/>
    <n v="201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d v="2016-05-16T10:26:05"/>
    <d v="2016-04-22T10:26:05"/>
    <b v="0"/>
    <n v="17"/>
    <b v="1"/>
    <x v="1"/>
    <x v="6"/>
    <n v="100"/>
    <n v="117.88"/>
    <x v="203"/>
    <s v="5/16/2016"/>
    <x v="6"/>
    <x v="2"/>
    <n v="5"/>
    <n v="201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d v="2015-11-01T23:00:00"/>
    <d v="2015-09-23T19:27:50"/>
    <b v="0"/>
    <n v="48"/>
    <b v="1"/>
    <x v="1"/>
    <x v="6"/>
    <n v="105"/>
    <n v="327.08"/>
    <x v="465"/>
    <s v="11/1/2015"/>
    <x v="8"/>
    <x v="0"/>
    <n v="11"/>
    <n v="2015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d v="2017-01-06T13:05:05"/>
    <d v="2016-12-07T13:05:05"/>
    <b v="0"/>
    <n v="59"/>
    <b v="1"/>
    <x v="1"/>
    <x v="6"/>
    <n v="103"/>
    <n v="34.75"/>
    <x v="330"/>
    <s v="1/6/2017"/>
    <x v="11"/>
    <x v="2"/>
    <n v="1"/>
    <n v="2017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d v="2015-08-03T18:00:00"/>
    <d v="2015-06-24T08:16:47"/>
    <b v="0"/>
    <n v="39"/>
    <b v="1"/>
    <x v="1"/>
    <x v="6"/>
    <n v="118"/>
    <n v="100.06"/>
    <x v="466"/>
    <s v="8/3/2015"/>
    <x v="0"/>
    <x v="0"/>
    <n v="8"/>
    <n v="2015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d v="2015-11-04T19:26:31"/>
    <d v="2015-10-05T18:26:31"/>
    <b v="0"/>
    <n v="59"/>
    <b v="1"/>
    <x v="1"/>
    <x v="6"/>
    <n v="121"/>
    <n v="40.85"/>
    <x v="467"/>
    <s v="11/4/2015"/>
    <x v="9"/>
    <x v="0"/>
    <n v="11"/>
    <n v="2015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d v="2016-05-13T19:04:23"/>
    <d v="2016-04-13T19:04:23"/>
    <b v="0"/>
    <n v="60"/>
    <b v="1"/>
    <x v="1"/>
    <x v="6"/>
    <n v="302"/>
    <n v="252.02"/>
    <x v="293"/>
    <s v="5/13/2016"/>
    <x v="6"/>
    <x v="2"/>
    <n v="5"/>
    <n v="201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d v="2016-07-05T01:11:47"/>
    <d v="2016-06-14T01:11:47"/>
    <b v="0"/>
    <n v="20"/>
    <b v="1"/>
    <x v="1"/>
    <x v="6"/>
    <n v="101"/>
    <n v="25.16"/>
    <x v="468"/>
    <s v="7/5/2016"/>
    <x v="0"/>
    <x v="2"/>
    <n v="7"/>
    <n v="201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d v="2015-02-04T19:36:46"/>
    <d v="2015-01-05T19:36:46"/>
    <b v="0"/>
    <n v="1"/>
    <b v="0"/>
    <x v="2"/>
    <x v="7"/>
    <n v="0"/>
    <n v="1"/>
    <x v="196"/>
    <s v="2/4/2015"/>
    <x v="1"/>
    <x v="0"/>
    <n v="2"/>
    <n v="2015"/>
  </r>
  <r>
    <n v="541"/>
    <s v="Deviations"/>
    <s v="A website dedicated to local Kink Communities; to find others with matching interests and bring them together."/>
    <x v="37"/>
    <x v="379"/>
    <x v="2"/>
    <x v="0"/>
    <s v="USD"/>
    <d v="2015-10-29T01:07:14"/>
    <d v="2015-09-29T01:07:14"/>
    <b v="0"/>
    <n v="1"/>
    <b v="0"/>
    <x v="2"/>
    <x v="7"/>
    <n v="1"/>
    <n v="25"/>
    <x v="469"/>
    <s v="10/29/2015"/>
    <x v="8"/>
    <x v="0"/>
    <n v="10"/>
    <n v="2015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d v="2016-05-03T16:41:56"/>
    <d v="2016-03-04T17:41:56"/>
    <b v="0"/>
    <n v="1"/>
    <b v="0"/>
    <x v="2"/>
    <x v="7"/>
    <n v="0"/>
    <n v="1"/>
    <x v="470"/>
    <s v="5/3/2016"/>
    <x v="7"/>
    <x v="2"/>
    <n v="5"/>
    <n v="2016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d v="2014-11-01T02:12:42"/>
    <d v="2014-10-02T02:12:42"/>
    <b v="0"/>
    <n v="2"/>
    <b v="0"/>
    <x v="2"/>
    <x v="7"/>
    <n v="0"/>
    <n v="35"/>
    <x v="471"/>
    <s v="11/1/2014"/>
    <x v="9"/>
    <x v="3"/>
    <n v="11"/>
    <n v="2014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d v="2016-07-04T15:46:00"/>
    <d v="2016-06-04T15:46:00"/>
    <b v="0"/>
    <n v="2"/>
    <b v="0"/>
    <x v="2"/>
    <x v="7"/>
    <n v="1"/>
    <n v="3"/>
    <x v="472"/>
    <s v="7/4/2016"/>
    <x v="0"/>
    <x v="2"/>
    <n v="7"/>
    <n v="2016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d v="2015-11-15T15:13:09"/>
    <d v="2015-10-06T14:13:09"/>
    <b v="0"/>
    <n v="34"/>
    <b v="0"/>
    <x v="2"/>
    <x v="7"/>
    <n v="27"/>
    <n v="402.71"/>
    <x v="473"/>
    <s v="11/15/2015"/>
    <x v="9"/>
    <x v="0"/>
    <n v="11"/>
    <n v="2015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d v="2015-10-17T16:01:55"/>
    <d v="2015-09-02T16:01:55"/>
    <b v="0"/>
    <n v="2"/>
    <b v="0"/>
    <x v="2"/>
    <x v="7"/>
    <n v="0"/>
    <n v="26"/>
    <x v="192"/>
    <s v="10/17/2015"/>
    <x v="8"/>
    <x v="0"/>
    <n v="10"/>
    <n v="2015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d v="2016-02-10T16:42:44"/>
    <d v="2016-01-11T16:42:44"/>
    <b v="0"/>
    <n v="0"/>
    <b v="0"/>
    <x v="2"/>
    <x v="7"/>
    <n v="0"/>
    <n v="0"/>
    <x v="474"/>
    <s v="2/10/2016"/>
    <x v="1"/>
    <x v="2"/>
    <n v="2"/>
    <n v="2016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d v="2015-10-29T21:40:48"/>
    <d v="2015-09-29T21:40:48"/>
    <b v="0"/>
    <n v="1"/>
    <b v="0"/>
    <x v="2"/>
    <x v="7"/>
    <n v="0"/>
    <n v="9"/>
    <x v="469"/>
    <s v="10/29/2015"/>
    <x v="8"/>
    <x v="0"/>
    <n v="10"/>
    <n v="2015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d v="2015-07-08T15:17:02"/>
    <d v="2015-06-08T15:17:02"/>
    <b v="0"/>
    <n v="8"/>
    <b v="0"/>
    <x v="2"/>
    <x v="7"/>
    <n v="3"/>
    <n v="8.5"/>
    <x v="321"/>
    <s v="7/8/2015"/>
    <x v="0"/>
    <x v="0"/>
    <n v="7"/>
    <n v="2015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d v="2017-01-31T05:00:00"/>
    <d v="2017-01-18T16:17:25"/>
    <b v="0"/>
    <n v="4"/>
    <b v="0"/>
    <x v="2"/>
    <x v="7"/>
    <n v="1"/>
    <n v="8.75"/>
    <x v="419"/>
    <s v="1/31/2017"/>
    <x v="1"/>
    <x v="1"/>
    <n v="1"/>
    <n v="201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d v="2015-08-01T17:53:00"/>
    <d v="2015-06-18T06:37:04"/>
    <b v="0"/>
    <n v="28"/>
    <b v="0"/>
    <x v="2"/>
    <x v="7"/>
    <n v="5"/>
    <n v="135.04"/>
    <x v="475"/>
    <s v="8/1/2015"/>
    <x v="0"/>
    <x v="0"/>
    <n v="8"/>
    <n v="2015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d v="2016-01-09T14:48:16"/>
    <d v="2015-11-10T14:48:16"/>
    <b v="0"/>
    <n v="0"/>
    <b v="0"/>
    <x v="2"/>
    <x v="7"/>
    <n v="0"/>
    <n v="0"/>
    <x v="25"/>
    <s v="1/9/2016"/>
    <x v="4"/>
    <x v="0"/>
    <n v="1"/>
    <n v="2016"/>
  </r>
  <r>
    <n v="553"/>
    <s v="sellorshopusa.com"/>
    <s v="Groundbreaking New Classifieds Website Grows Into Largest Nationwide Coverage By Turning Users Into Entrepreneurs"/>
    <x v="31"/>
    <x v="430"/>
    <x v="2"/>
    <x v="0"/>
    <s v="USD"/>
    <d v="2014-11-14T18:16:31"/>
    <d v="2014-10-15T17:16:31"/>
    <b v="0"/>
    <n v="6"/>
    <b v="0"/>
    <x v="2"/>
    <x v="7"/>
    <n v="0"/>
    <n v="20.5"/>
    <x v="476"/>
    <s v="11/14/2014"/>
    <x v="9"/>
    <x v="3"/>
    <n v="11"/>
    <n v="2014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d v="2014-10-19T16:26:12"/>
    <d v="2014-09-19T16:26:12"/>
    <b v="0"/>
    <n v="22"/>
    <b v="0"/>
    <x v="2"/>
    <x v="7"/>
    <n v="37"/>
    <n v="64.36"/>
    <x v="477"/>
    <s v="10/19/2014"/>
    <x v="8"/>
    <x v="3"/>
    <n v="10"/>
    <n v="2014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d v="2016-06-12T08:29:03"/>
    <d v="2016-05-13T08:29:03"/>
    <b v="0"/>
    <n v="0"/>
    <b v="0"/>
    <x v="2"/>
    <x v="7"/>
    <n v="0"/>
    <n v="0"/>
    <x v="478"/>
    <s v="6/12/2016"/>
    <x v="5"/>
    <x v="2"/>
    <n v="6"/>
    <n v="2016"/>
  </r>
  <r>
    <n v="556"/>
    <s v="Braille Academy"/>
    <s v="An educational platform for learning Unified English Braille Code"/>
    <x v="6"/>
    <x v="148"/>
    <x v="2"/>
    <x v="0"/>
    <s v="USD"/>
    <d v="2016-01-06T20:38:37"/>
    <d v="2015-12-07T20:38:37"/>
    <b v="0"/>
    <n v="1"/>
    <b v="0"/>
    <x v="2"/>
    <x v="7"/>
    <n v="3"/>
    <n v="200"/>
    <x v="479"/>
    <s v="1/6/2016"/>
    <x v="11"/>
    <x v="0"/>
    <n v="1"/>
    <n v="2016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d v="2016-12-02T23:36:43"/>
    <d v="2016-11-02T22:36:43"/>
    <b v="0"/>
    <n v="20"/>
    <b v="0"/>
    <x v="2"/>
    <x v="7"/>
    <n v="1"/>
    <n v="68.3"/>
    <x v="464"/>
    <s v="12/2/2016"/>
    <x v="4"/>
    <x v="2"/>
    <n v="12"/>
    <n v="2016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d v="2015-03-24T20:11:45"/>
    <d v="2015-02-22T21:11:45"/>
    <b v="0"/>
    <n v="0"/>
    <b v="0"/>
    <x v="2"/>
    <x v="7"/>
    <n v="0"/>
    <n v="0"/>
    <x v="480"/>
    <s v="3/24/2015"/>
    <x v="2"/>
    <x v="0"/>
    <n v="3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d v="2015-12-13T06:47:40"/>
    <d v="2015-11-13T06:47:40"/>
    <b v="0"/>
    <n v="1"/>
    <b v="0"/>
    <x v="2"/>
    <x v="7"/>
    <n v="0"/>
    <n v="50"/>
    <x v="212"/>
    <s v="12/13/2015"/>
    <x v="4"/>
    <x v="0"/>
    <n v="12"/>
    <n v="2015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d v="2014-12-17T18:30:45"/>
    <d v="2014-11-17T18:30:45"/>
    <b v="0"/>
    <n v="3"/>
    <b v="0"/>
    <x v="2"/>
    <x v="7"/>
    <n v="0"/>
    <n v="4"/>
    <x v="481"/>
    <s v="12/17/2014"/>
    <x v="4"/>
    <x v="3"/>
    <n v="12"/>
    <n v="2014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d v="2015-10-26T15:48:33"/>
    <d v="2015-09-21T15:48:33"/>
    <b v="0"/>
    <n v="2"/>
    <b v="0"/>
    <x v="2"/>
    <x v="7"/>
    <n v="0"/>
    <n v="27.5"/>
    <x v="482"/>
    <s v="10/26/2015"/>
    <x v="8"/>
    <x v="0"/>
    <n v="10"/>
    <n v="2015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d v="2016-12-18T09:20:15"/>
    <d v="2016-11-18T09:20:15"/>
    <b v="0"/>
    <n v="0"/>
    <b v="0"/>
    <x v="2"/>
    <x v="7"/>
    <n v="0"/>
    <n v="0"/>
    <x v="483"/>
    <s v="12/18/2016"/>
    <x v="4"/>
    <x v="2"/>
    <n v="12"/>
    <n v="2016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d v="2015-02-17T01:40:47"/>
    <d v="2015-01-18T01:40:47"/>
    <b v="0"/>
    <n v="2"/>
    <b v="0"/>
    <x v="2"/>
    <x v="7"/>
    <n v="0"/>
    <n v="34"/>
    <x v="484"/>
    <s v="2/17/2015"/>
    <x v="1"/>
    <x v="0"/>
    <n v="2"/>
    <n v="2015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d v="2016-03-12T22:37:55"/>
    <d v="2016-02-11T22:37:55"/>
    <b v="0"/>
    <n v="1"/>
    <b v="0"/>
    <x v="2"/>
    <x v="7"/>
    <n v="0"/>
    <n v="1"/>
    <x v="485"/>
    <s v="3/12/2016"/>
    <x v="2"/>
    <x v="2"/>
    <n v="3"/>
    <n v="2016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d v="2015-07-10T18:50:49"/>
    <d v="2015-06-10T18:50:49"/>
    <b v="0"/>
    <n v="0"/>
    <b v="0"/>
    <x v="2"/>
    <x v="7"/>
    <n v="0"/>
    <n v="0"/>
    <x v="191"/>
    <s v="7/10/2015"/>
    <x v="0"/>
    <x v="0"/>
    <n v="7"/>
    <n v="2015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d v="2016-07-14T16:25:33"/>
    <d v="2016-06-14T16:25:33"/>
    <b v="0"/>
    <n v="1"/>
    <b v="0"/>
    <x v="2"/>
    <x v="7"/>
    <n v="0"/>
    <n v="1"/>
    <x v="468"/>
    <s v="7/14/2016"/>
    <x v="0"/>
    <x v="2"/>
    <n v="7"/>
    <n v="2016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d v="2015-01-01T20:13:14"/>
    <d v="2014-12-02T20:13:14"/>
    <b v="0"/>
    <n v="0"/>
    <b v="0"/>
    <x v="2"/>
    <x v="7"/>
    <n v="0"/>
    <n v="0"/>
    <x v="486"/>
    <s v="1/1/2015"/>
    <x v="11"/>
    <x v="3"/>
    <n v="1"/>
    <n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d v="2016-01-16T11:00:00"/>
    <d v="2015-12-10T22:07:03"/>
    <b v="0"/>
    <n v="5"/>
    <b v="0"/>
    <x v="2"/>
    <x v="7"/>
    <n v="1"/>
    <n v="49"/>
    <x v="487"/>
    <s v="1/16/2016"/>
    <x v="11"/>
    <x v="0"/>
    <n v="1"/>
    <n v="2016"/>
  </r>
  <r>
    <n v="569"/>
    <s v="Mioti"/>
    <s v="Mioti is an indie game marketplace that doubles as a community for developers to join networks and discuss projects."/>
    <x v="30"/>
    <x v="170"/>
    <x v="2"/>
    <x v="5"/>
    <s v="CAD"/>
    <d v="2016-01-01T20:20:12"/>
    <d v="2015-12-02T20:20:12"/>
    <b v="0"/>
    <n v="1"/>
    <b v="0"/>
    <x v="2"/>
    <x v="7"/>
    <n v="1"/>
    <n v="20"/>
    <x v="488"/>
    <s v="1/1/2016"/>
    <x v="11"/>
    <x v="0"/>
    <n v="1"/>
    <n v="2016"/>
  </r>
  <r>
    <n v="570"/>
    <s v="Relaunching in May"/>
    <s v="Humans have AM/FM/Satellite radio, kids have radio Disney, pets have DogCatRadio."/>
    <x v="94"/>
    <x v="436"/>
    <x v="2"/>
    <x v="0"/>
    <s v="USD"/>
    <d v="2016-02-18T19:09:29"/>
    <d v="2016-01-19T19:09:29"/>
    <b v="0"/>
    <n v="1"/>
    <b v="0"/>
    <x v="2"/>
    <x v="7"/>
    <n v="0"/>
    <n v="142"/>
    <x v="489"/>
    <s v="2/18/2016"/>
    <x v="1"/>
    <x v="2"/>
    <n v="2"/>
    <n v="2016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d v="2015-07-27T03:59:00"/>
    <d v="2015-07-07T19:35:23"/>
    <b v="0"/>
    <n v="2"/>
    <b v="0"/>
    <x v="2"/>
    <x v="7"/>
    <n v="0"/>
    <n v="53"/>
    <x v="460"/>
    <s v="7/27/2015"/>
    <x v="3"/>
    <x v="0"/>
    <n v="7"/>
    <n v="2015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d v="2015-11-04T18:11:28"/>
    <d v="2015-10-05T17:11:28"/>
    <b v="0"/>
    <n v="0"/>
    <b v="0"/>
    <x v="2"/>
    <x v="7"/>
    <n v="0"/>
    <n v="0"/>
    <x v="467"/>
    <s v="11/4/2015"/>
    <x v="9"/>
    <x v="0"/>
    <n v="11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d v="2015-01-18T01:12:00"/>
    <d v="2014-11-20T01:12:11"/>
    <b v="0"/>
    <n v="9"/>
    <b v="0"/>
    <x v="2"/>
    <x v="7"/>
    <n v="0"/>
    <n v="38.44"/>
    <x v="490"/>
    <s v="1/18/2015"/>
    <x v="4"/>
    <x v="3"/>
    <n v="1"/>
    <n v="2015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d v="2016-10-19T10:38:27"/>
    <d v="2016-09-19T10:38:27"/>
    <b v="0"/>
    <n v="4"/>
    <b v="0"/>
    <x v="2"/>
    <x v="7"/>
    <n v="1"/>
    <n v="20"/>
    <x v="491"/>
    <s v="10/19/2016"/>
    <x v="8"/>
    <x v="2"/>
    <n v="10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d v="2015-06-13T16:37:23"/>
    <d v="2015-05-14T16:37:23"/>
    <b v="0"/>
    <n v="4"/>
    <b v="0"/>
    <x v="2"/>
    <x v="7"/>
    <n v="0"/>
    <n v="64.75"/>
    <x v="492"/>
    <s v="6/13/2015"/>
    <x v="5"/>
    <x v="0"/>
    <n v="6"/>
    <n v="2015"/>
  </r>
  <r>
    <n v="576"/>
    <s v="Uthtopia"/>
    <s v="UthTopia Is a social media organization that believes in positive online usage, youth mentorship, and youth empowerment."/>
    <x v="58"/>
    <x v="116"/>
    <x v="2"/>
    <x v="0"/>
    <s v="USD"/>
    <d v="2015-03-28T10:19:12"/>
    <d v="2015-01-27T11:19:12"/>
    <b v="0"/>
    <n v="1"/>
    <b v="0"/>
    <x v="2"/>
    <x v="7"/>
    <n v="0"/>
    <n v="1"/>
    <x v="202"/>
    <s v="3/28/2015"/>
    <x v="1"/>
    <x v="0"/>
    <n v="3"/>
    <n v="2015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d v="2016-05-20T14:08:22"/>
    <d v="2016-03-21T14:08:22"/>
    <b v="0"/>
    <n v="1"/>
    <b v="0"/>
    <x v="2"/>
    <x v="7"/>
    <n v="0"/>
    <n v="10"/>
    <x v="493"/>
    <s v="5/20/2016"/>
    <x v="7"/>
    <x v="2"/>
    <n v="5"/>
    <n v="2016"/>
  </r>
  <r>
    <n v="578"/>
    <s v="weBuy Crowdsourced Shopping"/>
    <s v="weBuy trade built on technology and Crowd Sourced Power"/>
    <x v="152"/>
    <x v="441"/>
    <x v="2"/>
    <x v="1"/>
    <s v="GBP"/>
    <d v="2015-09-07T13:53:13"/>
    <d v="2015-08-14T13:53:13"/>
    <b v="0"/>
    <n v="7"/>
    <b v="0"/>
    <x v="2"/>
    <x v="7"/>
    <n v="0"/>
    <n v="2"/>
    <x v="57"/>
    <s v="9/7/2015"/>
    <x v="10"/>
    <x v="0"/>
    <n v="9"/>
    <n v="2015"/>
  </r>
  <r>
    <n v="579"/>
    <s v="Course: Learn Cryptography"/>
    <s v="Learn classic and public key cryptography with a full proof-of-concept system in JavaScript."/>
    <x v="14"/>
    <x v="442"/>
    <x v="2"/>
    <x v="0"/>
    <s v="USD"/>
    <d v="2014-12-25T20:27:03"/>
    <d v="2014-11-25T20:27:03"/>
    <b v="0"/>
    <n v="5"/>
    <b v="0"/>
    <x v="2"/>
    <x v="7"/>
    <n v="1"/>
    <n v="35"/>
    <x v="143"/>
    <s v="12/25/2014"/>
    <x v="4"/>
    <x v="3"/>
    <n v="12"/>
    <n v="2014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d v="2016-09-22T21:47:47"/>
    <d v="2016-08-23T21:47:47"/>
    <b v="0"/>
    <n v="1"/>
    <b v="0"/>
    <x v="2"/>
    <x v="7"/>
    <n v="0"/>
    <n v="1"/>
    <x v="494"/>
    <s v="9/22/2016"/>
    <x v="10"/>
    <x v="2"/>
    <n v="9"/>
    <n v="2016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d v="2015-08-02T00:18:24"/>
    <d v="2015-07-03T00:18:24"/>
    <b v="0"/>
    <n v="0"/>
    <b v="0"/>
    <x v="2"/>
    <x v="7"/>
    <n v="0"/>
    <n v="0"/>
    <x v="495"/>
    <s v="8/2/2015"/>
    <x v="3"/>
    <x v="0"/>
    <n v="8"/>
    <n v="2015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d v="2015-03-15T18:00:00"/>
    <d v="2015-02-20T17:45:19"/>
    <b v="0"/>
    <n v="0"/>
    <b v="0"/>
    <x v="2"/>
    <x v="7"/>
    <n v="0"/>
    <n v="0"/>
    <x v="496"/>
    <s v="3/15/2015"/>
    <x v="2"/>
    <x v="0"/>
    <n v="3"/>
    <n v="2015"/>
  </r>
  <r>
    <n v="583"/>
    <s v="HackersArchive.com"/>
    <s v="HackersArchive.com will help rid the web of viruses and scams found everywhere else you look!"/>
    <x v="7"/>
    <x v="116"/>
    <x v="2"/>
    <x v="0"/>
    <s v="USD"/>
    <d v="2015-03-19T21:31:27"/>
    <d v="2015-02-17T22:31:27"/>
    <b v="0"/>
    <n v="1"/>
    <b v="0"/>
    <x v="2"/>
    <x v="7"/>
    <n v="0"/>
    <n v="1"/>
    <x v="157"/>
    <s v="3/19/2015"/>
    <x v="2"/>
    <x v="0"/>
    <n v="3"/>
    <n v="2015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d v="2015-03-16T16:11:56"/>
    <d v="2015-02-14T17:11:56"/>
    <b v="0"/>
    <n v="2"/>
    <b v="0"/>
    <x v="2"/>
    <x v="7"/>
    <n v="1"/>
    <n v="5"/>
    <x v="497"/>
    <s v="3/16/2015"/>
    <x v="2"/>
    <x v="0"/>
    <n v="3"/>
    <n v="2015"/>
  </r>
  <r>
    <n v="585"/>
    <s v="Link Card"/>
    <s v="SAVE UP TO 40% WHEN YOU SPEND!_x000a__x000a_PRE-ORDER YOUR LINK CARD TODAY"/>
    <x v="7"/>
    <x v="117"/>
    <x v="2"/>
    <x v="1"/>
    <s v="GBP"/>
    <d v="2015-12-01T00:00:00"/>
    <d v="2015-10-06T09:22:57"/>
    <b v="0"/>
    <n v="0"/>
    <b v="0"/>
    <x v="2"/>
    <x v="7"/>
    <n v="0"/>
    <n v="0"/>
    <x v="473"/>
    <s v="12/1/2015"/>
    <x v="9"/>
    <x v="0"/>
    <n v="12"/>
    <n v="2015"/>
  </r>
  <r>
    <n v="586"/>
    <s v="Employ College 2K"/>
    <s v="Employ College is a movement for companies to hire college graduates from their respected institutions."/>
    <x v="3"/>
    <x v="443"/>
    <x v="2"/>
    <x v="0"/>
    <s v="USD"/>
    <d v="2015-02-15T20:30:07"/>
    <d v="2015-01-16T20:30:07"/>
    <b v="0"/>
    <n v="4"/>
    <b v="0"/>
    <x v="2"/>
    <x v="7"/>
    <n v="1"/>
    <n v="14"/>
    <x v="498"/>
    <s v="2/15/2015"/>
    <x v="1"/>
    <x v="0"/>
    <n v="2"/>
    <n v="2015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d v="2015-04-16T18:10:33"/>
    <d v="2015-03-17T18:10:33"/>
    <b v="0"/>
    <n v="7"/>
    <b v="0"/>
    <x v="2"/>
    <x v="7"/>
    <n v="9"/>
    <n v="389.29"/>
    <x v="499"/>
    <s v="4/16/2015"/>
    <x v="7"/>
    <x v="0"/>
    <n v="4"/>
    <n v="2015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d v="2016-11-17T19:28:06"/>
    <d v="2016-09-18T18:28:06"/>
    <b v="0"/>
    <n v="2"/>
    <b v="0"/>
    <x v="2"/>
    <x v="7"/>
    <n v="3"/>
    <n v="150.5"/>
    <x v="500"/>
    <s v="11/17/2016"/>
    <x v="8"/>
    <x v="2"/>
    <n v="11"/>
    <n v="2016"/>
  </r>
  <r>
    <n v="589"/>
    <s v="Get Neighborly"/>
    <s v="Services closer than you think..."/>
    <x v="51"/>
    <x v="116"/>
    <x v="2"/>
    <x v="0"/>
    <s v="USD"/>
    <d v="2015-07-08T14:44:59"/>
    <d v="2015-06-23T14:44:59"/>
    <b v="0"/>
    <n v="1"/>
    <b v="0"/>
    <x v="2"/>
    <x v="7"/>
    <n v="0"/>
    <n v="1"/>
    <x v="370"/>
    <s v="7/8/2015"/>
    <x v="0"/>
    <x v="0"/>
    <n v="7"/>
    <n v="2015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d v="2016-02-08T13:01:00"/>
    <d v="2016-01-08T13:18:51"/>
    <b v="0"/>
    <n v="9"/>
    <b v="0"/>
    <x v="2"/>
    <x v="7"/>
    <n v="4"/>
    <n v="24.78"/>
    <x v="213"/>
    <s v="2/8/2016"/>
    <x v="1"/>
    <x v="2"/>
    <n v="2"/>
    <n v="2016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d v="2015-07-22T13:02:10"/>
    <d v="2015-06-22T13:02:10"/>
    <b v="0"/>
    <n v="2"/>
    <b v="0"/>
    <x v="2"/>
    <x v="7"/>
    <n v="0"/>
    <n v="30.5"/>
    <x v="0"/>
    <s v="7/22/2015"/>
    <x v="0"/>
    <x v="0"/>
    <n v="7"/>
    <n v="2015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d v="2014-12-03T05:34:20"/>
    <d v="2014-11-03T05:34:20"/>
    <b v="0"/>
    <n v="1"/>
    <b v="0"/>
    <x v="2"/>
    <x v="7"/>
    <n v="3"/>
    <n v="250"/>
    <x v="501"/>
    <s v="12/3/2014"/>
    <x v="4"/>
    <x v="3"/>
    <n v="12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d v="2015-04-06T15:15:45"/>
    <d v="2015-03-07T16:15:45"/>
    <b v="0"/>
    <n v="7"/>
    <b v="0"/>
    <x v="2"/>
    <x v="7"/>
    <n v="23"/>
    <n v="16.43"/>
    <x v="164"/>
    <s v="4/6/2015"/>
    <x v="7"/>
    <x v="0"/>
    <n v="4"/>
    <n v="2015"/>
  </r>
  <r>
    <n v="594"/>
    <s v="Unleashed Fitness"/>
    <s v="Creating a fitness site that will change the fitness game forever!"/>
    <x v="31"/>
    <x v="375"/>
    <x v="2"/>
    <x v="0"/>
    <s v="USD"/>
    <d v="2016-04-16T18:43:26"/>
    <d v="2016-03-17T18:43:26"/>
    <b v="0"/>
    <n v="2"/>
    <b v="0"/>
    <x v="2"/>
    <x v="7"/>
    <n v="0"/>
    <n v="13"/>
    <x v="502"/>
    <s v="4/16/2016"/>
    <x v="7"/>
    <x v="2"/>
    <n v="4"/>
    <n v="2016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d v="2015-05-04T01:40:38"/>
    <d v="2015-03-20T01:40:38"/>
    <b v="0"/>
    <n v="8"/>
    <b v="0"/>
    <x v="2"/>
    <x v="7"/>
    <n v="0"/>
    <n v="53.25"/>
    <x v="503"/>
    <s v="5/4/2015"/>
    <x v="7"/>
    <x v="0"/>
    <n v="5"/>
    <n v="2015"/>
  </r>
  <r>
    <n v="596"/>
    <s v="DigitaliBook free library"/>
    <s v="We present digitaibook,com site which can become a free electronic library with your help,"/>
    <x v="22"/>
    <x v="360"/>
    <x v="2"/>
    <x v="0"/>
    <s v="USD"/>
    <d v="2016-11-02T21:31:32"/>
    <d v="2016-10-03T21:31:32"/>
    <b v="0"/>
    <n v="2"/>
    <b v="0"/>
    <x v="2"/>
    <x v="7"/>
    <n v="0"/>
    <n v="3"/>
    <x v="456"/>
    <s v="11/2/2016"/>
    <x v="9"/>
    <x v="2"/>
    <n v="11"/>
    <n v="2016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d v="2016-07-31T16:00:00"/>
    <d v="2016-06-24T16:55:35"/>
    <b v="0"/>
    <n v="2"/>
    <b v="0"/>
    <x v="2"/>
    <x v="7"/>
    <n v="0"/>
    <n v="10"/>
    <x v="504"/>
    <s v="7/31/2016"/>
    <x v="0"/>
    <x v="2"/>
    <n v="7"/>
    <n v="2016"/>
  </r>
  <r>
    <n v="598"/>
    <s v="Goals not creeds"/>
    <s v="This is a project to create a crowd-funding site for Urantia Book readers worldwide."/>
    <x v="30"/>
    <x v="447"/>
    <x v="2"/>
    <x v="0"/>
    <s v="USD"/>
    <d v="2014-12-05T00:03:01"/>
    <d v="2014-11-05T00:03:01"/>
    <b v="0"/>
    <n v="7"/>
    <b v="0"/>
    <x v="2"/>
    <x v="7"/>
    <n v="34"/>
    <n v="121.43"/>
    <x v="505"/>
    <s v="12/5/2014"/>
    <x v="4"/>
    <x v="3"/>
    <n v="12"/>
    <n v="2014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d v="2015-03-08T15:16:00"/>
    <d v="2015-02-12T19:30:02"/>
    <b v="0"/>
    <n v="2"/>
    <b v="0"/>
    <x v="2"/>
    <x v="7"/>
    <n v="0"/>
    <n v="15.5"/>
    <x v="139"/>
    <s v="3/8/2015"/>
    <x v="2"/>
    <x v="0"/>
    <n v="3"/>
    <n v="2015"/>
  </r>
  <r>
    <n v="600"/>
    <s v="Anaheim California here we come but we need your help."/>
    <s v="Science Technology Engineering and Math + youth = a brighter tomorrow."/>
    <x v="10"/>
    <x v="173"/>
    <x v="1"/>
    <x v="0"/>
    <s v="USD"/>
    <d v="2015-05-09T19:09:22"/>
    <d v="2015-03-10T19:09:22"/>
    <b v="0"/>
    <n v="1"/>
    <b v="0"/>
    <x v="2"/>
    <x v="7"/>
    <n v="2"/>
    <n v="100"/>
    <x v="506"/>
    <s v="5/9/2015"/>
    <x v="7"/>
    <x v="0"/>
    <n v="5"/>
    <n v="2015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d v="2014-12-26T20:35:39"/>
    <d v="2014-11-26T20:35:39"/>
    <b v="0"/>
    <n v="6"/>
    <b v="0"/>
    <x v="2"/>
    <x v="7"/>
    <n v="1"/>
    <n v="23.33"/>
    <x v="141"/>
    <s v="12/26/2014"/>
    <x v="4"/>
    <x v="3"/>
    <n v="12"/>
    <n v="2014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d v="2015-06-18T19:03:35"/>
    <d v="2015-05-19T19:03:35"/>
    <b v="0"/>
    <n v="0"/>
    <b v="0"/>
    <x v="2"/>
    <x v="7"/>
    <n v="0"/>
    <n v="0"/>
    <x v="507"/>
    <s v="6/18/2015"/>
    <x v="5"/>
    <x v="0"/>
    <n v="6"/>
    <n v="2015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d v="2014-08-14T15:20:23"/>
    <d v="2014-07-15T15:20:23"/>
    <b v="0"/>
    <n v="13"/>
    <b v="0"/>
    <x v="2"/>
    <x v="7"/>
    <n v="4"/>
    <n v="45.39"/>
    <x v="63"/>
    <s v="8/14/2014"/>
    <x v="3"/>
    <x v="3"/>
    <n v="8"/>
    <n v="2014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d v="2014-08-28T00:50:56"/>
    <d v="2014-07-29T00:50:56"/>
    <b v="0"/>
    <n v="0"/>
    <b v="0"/>
    <x v="2"/>
    <x v="7"/>
    <n v="0"/>
    <n v="0"/>
    <x v="508"/>
    <s v="8/28/2014"/>
    <x v="3"/>
    <x v="3"/>
    <n v="8"/>
    <n v="2014"/>
  </r>
  <r>
    <n v="605"/>
    <s v="Teach Your Parents iPad (Canceled)"/>
    <s v="An iPad support care package for your parents / seniors."/>
    <x v="10"/>
    <x v="449"/>
    <x v="1"/>
    <x v="0"/>
    <s v="USD"/>
    <d v="2015-08-23T08:35:08"/>
    <d v="2015-07-09T08:35:08"/>
    <b v="0"/>
    <n v="8"/>
    <b v="0"/>
    <x v="2"/>
    <x v="7"/>
    <n v="3"/>
    <n v="16.38"/>
    <x v="509"/>
    <s v="8/23/2015"/>
    <x v="3"/>
    <x v="0"/>
    <n v="8"/>
    <n v="2015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d v="2015-05-24T15:00:00"/>
    <d v="2015-04-08T15:36:49"/>
    <b v="0"/>
    <n v="1"/>
    <b v="0"/>
    <x v="2"/>
    <x v="7"/>
    <n v="0"/>
    <n v="10"/>
    <x v="510"/>
    <s v="5/24/2015"/>
    <x v="6"/>
    <x v="0"/>
    <n v="5"/>
    <n v="2015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d v="2015-11-22T20:48:56"/>
    <d v="2015-10-23T19:48:56"/>
    <b v="0"/>
    <n v="0"/>
    <b v="0"/>
    <x v="2"/>
    <x v="7"/>
    <n v="0"/>
    <n v="0"/>
    <x v="511"/>
    <s v="11/22/2015"/>
    <x v="9"/>
    <x v="0"/>
    <n v="11"/>
    <n v="2015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d v="2015-06-15T22:06:20"/>
    <d v="2015-05-16T22:06:20"/>
    <b v="0"/>
    <n v="5"/>
    <b v="0"/>
    <x v="2"/>
    <x v="7"/>
    <n v="1"/>
    <n v="292.2"/>
    <x v="512"/>
    <s v="6/15/2015"/>
    <x v="5"/>
    <x v="0"/>
    <n v="6"/>
    <n v="2015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d v="2015-11-29T01:49:04"/>
    <d v="2015-10-30T00:49:04"/>
    <b v="0"/>
    <n v="1"/>
    <b v="0"/>
    <x v="2"/>
    <x v="7"/>
    <n v="1"/>
    <n v="5"/>
    <x v="513"/>
    <s v="11/29/2015"/>
    <x v="9"/>
    <x v="0"/>
    <n v="11"/>
    <n v="2015"/>
  </r>
  <r>
    <n v="610"/>
    <s v="UniteChrist (Canceled)"/>
    <s v="We are creating a Christian social network to empower, educate, and connect Christians all over the world."/>
    <x v="154"/>
    <x v="117"/>
    <x v="1"/>
    <x v="0"/>
    <s v="USD"/>
    <d v="2015-04-22T19:56:26"/>
    <d v="2015-03-23T19:56:26"/>
    <b v="0"/>
    <n v="0"/>
    <b v="0"/>
    <x v="2"/>
    <x v="7"/>
    <n v="0"/>
    <n v="0"/>
    <x v="514"/>
    <s v="4/22/2015"/>
    <x v="7"/>
    <x v="0"/>
    <n v="4"/>
    <n v="2015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d v="2016-01-19T13:27:17"/>
    <d v="2015-11-20T13:27:17"/>
    <b v="0"/>
    <n v="0"/>
    <b v="0"/>
    <x v="2"/>
    <x v="7"/>
    <n v="0"/>
    <n v="0"/>
    <x v="515"/>
    <s v="1/19/2016"/>
    <x v="4"/>
    <x v="0"/>
    <n v="1"/>
    <n v="2016"/>
  </r>
  <r>
    <n v="612"/>
    <s v="Web Streaming 2.0 (Canceled)"/>
    <s v="A Fast and Reliable new Web platform to stream videos from Internet"/>
    <x v="3"/>
    <x v="117"/>
    <x v="1"/>
    <x v="13"/>
    <s v="EUR"/>
    <d v="2016-09-02T00:45:46"/>
    <d v="2016-08-03T00:45:46"/>
    <b v="0"/>
    <n v="0"/>
    <b v="0"/>
    <x v="2"/>
    <x v="7"/>
    <n v="0"/>
    <n v="0"/>
    <x v="516"/>
    <s v="9/2/2016"/>
    <x v="10"/>
    <x v="2"/>
    <n v="9"/>
    <n v="2016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d v="2015-10-01T04:59:00"/>
    <d v="2015-08-31T11:55:20"/>
    <b v="0"/>
    <n v="121"/>
    <b v="0"/>
    <x v="2"/>
    <x v="7"/>
    <n v="21"/>
    <n v="105.93"/>
    <x v="517"/>
    <s v="10/1/2015"/>
    <x v="10"/>
    <x v="0"/>
    <n v="10"/>
    <n v="2015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d v="2016-06-24T01:29:00"/>
    <d v="2016-05-25T01:29:00"/>
    <b v="0"/>
    <n v="0"/>
    <b v="0"/>
    <x v="2"/>
    <x v="7"/>
    <n v="0"/>
    <n v="0"/>
    <x v="518"/>
    <s v="6/24/2016"/>
    <x v="5"/>
    <x v="2"/>
    <n v="6"/>
    <n v="2016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d v="2015-09-25T02:55:59"/>
    <d v="2015-08-26T02:55:59"/>
    <b v="0"/>
    <n v="0"/>
    <b v="0"/>
    <x v="2"/>
    <x v="7"/>
    <n v="0"/>
    <n v="0"/>
    <x v="519"/>
    <s v="9/25/2015"/>
    <x v="10"/>
    <x v="0"/>
    <n v="9"/>
    <n v="2015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d v="2017-02-25T09:01:47"/>
    <d v="2017-01-26T09:01:47"/>
    <b v="0"/>
    <n v="0"/>
    <b v="0"/>
    <x v="2"/>
    <x v="7"/>
    <n v="0"/>
    <n v="0"/>
    <x v="520"/>
    <s v="2/25/2017"/>
    <x v="1"/>
    <x v="1"/>
    <n v="2"/>
    <n v="201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d v="2015-05-08T08:14:03"/>
    <d v="2015-03-24T08:14:03"/>
    <b v="0"/>
    <n v="3"/>
    <b v="0"/>
    <x v="2"/>
    <x v="7"/>
    <n v="3"/>
    <n v="20"/>
    <x v="521"/>
    <s v="5/8/2015"/>
    <x v="7"/>
    <x v="0"/>
    <n v="5"/>
    <n v="2015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d v="2015-12-09T19:26:43"/>
    <d v="2015-11-09T19:26:43"/>
    <b v="0"/>
    <n v="0"/>
    <b v="0"/>
    <x v="2"/>
    <x v="7"/>
    <n v="0"/>
    <n v="0"/>
    <x v="522"/>
    <s v="12/9/2015"/>
    <x v="4"/>
    <x v="0"/>
    <n v="12"/>
    <n v="2015"/>
  </r>
  <r>
    <n v="619"/>
    <s v="Big Data (Canceled)"/>
    <s v="Big Data Sets for researchers interested in improving the quality of life."/>
    <x v="156"/>
    <x v="116"/>
    <x v="1"/>
    <x v="0"/>
    <s v="USD"/>
    <d v="2014-11-25T16:36:30"/>
    <d v="2014-09-26T15:36:30"/>
    <b v="0"/>
    <n v="1"/>
    <b v="0"/>
    <x v="2"/>
    <x v="7"/>
    <n v="0"/>
    <n v="1"/>
    <x v="523"/>
    <s v="11/25/2014"/>
    <x v="8"/>
    <x v="3"/>
    <n v="11"/>
    <n v="2014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d v="2014-08-25T17:12:18"/>
    <d v="2014-07-11T17:12:18"/>
    <b v="0"/>
    <n v="1"/>
    <b v="0"/>
    <x v="2"/>
    <x v="7"/>
    <n v="1"/>
    <n v="300"/>
    <x v="524"/>
    <s v="8/25/2014"/>
    <x v="3"/>
    <x v="3"/>
    <n v="8"/>
    <n v="2014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d v="2016-07-07T23:42:17"/>
    <d v="2016-06-07T23:42:17"/>
    <b v="0"/>
    <n v="3"/>
    <b v="0"/>
    <x v="2"/>
    <x v="7"/>
    <n v="1"/>
    <n v="87"/>
    <x v="525"/>
    <s v="7/7/2016"/>
    <x v="0"/>
    <x v="2"/>
    <n v="7"/>
    <n v="2016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d v="2016-07-01T18:35:38"/>
    <d v="2016-06-11T18:35:38"/>
    <b v="0"/>
    <n v="9"/>
    <b v="0"/>
    <x v="2"/>
    <x v="7"/>
    <n v="6"/>
    <n v="37.89"/>
    <x v="526"/>
    <s v="7/1/2016"/>
    <x v="0"/>
    <x v="2"/>
    <n v="7"/>
    <n v="2016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d v="2015-05-28T00:13:17"/>
    <d v="2015-04-28T00:13:17"/>
    <b v="0"/>
    <n v="0"/>
    <b v="0"/>
    <x v="2"/>
    <x v="7"/>
    <n v="0"/>
    <n v="0"/>
    <x v="527"/>
    <s v="5/28/2015"/>
    <x v="6"/>
    <x v="0"/>
    <n v="5"/>
    <n v="2015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d v="2015-05-14T23:44:01"/>
    <d v="2015-04-14T23:44:01"/>
    <b v="0"/>
    <n v="0"/>
    <b v="0"/>
    <x v="2"/>
    <x v="7"/>
    <n v="0"/>
    <n v="0"/>
    <x v="528"/>
    <s v="5/14/2015"/>
    <x v="6"/>
    <x v="0"/>
    <n v="5"/>
    <n v="2015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d v="2017-03-26T20:29:37"/>
    <d v="2017-02-24T21:29:37"/>
    <b v="0"/>
    <n v="0"/>
    <b v="0"/>
    <x v="2"/>
    <x v="7"/>
    <n v="0"/>
    <n v="0"/>
    <x v="529"/>
    <s v="3/26/2017"/>
    <x v="2"/>
    <x v="1"/>
    <n v="3"/>
    <n v="201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d v="2015-08-15T13:22:00"/>
    <d v="2015-07-13T13:25:39"/>
    <b v="0"/>
    <n v="39"/>
    <b v="0"/>
    <x v="2"/>
    <x v="7"/>
    <n v="17"/>
    <n v="111.41"/>
    <x v="530"/>
    <s v="8/15/2015"/>
    <x v="3"/>
    <x v="0"/>
    <n v="8"/>
    <n v="2015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d v="2016-03-14T23:00:00"/>
    <d v="2016-01-15T07:21:51"/>
    <b v="0"/>
    <n v="1"/>
    <b v="0"/>
    <x v="2"/>
    <x v="7"/>
    <n v="0"/>
    <n v="90"/>
    <x v="531"/>
    <s v="3/14/2016"/>
    <x v="1"/>
    <x v="2"/>
    <n v="3"/>
    <n v="2016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d v="2014-07-13T16:37:37"/>
    <d v="2014-06-13T16:37:37"/>
    <b v="0"/>
    <n v="0"/>
    <b v="0"/>
    <x v="2"/>
    <x v="7"/>
    <n v="0"/>
    <n v="0"/>
    <x v="532"/>
    <s v="7/13/2014"/>
    <x v="0"/>
    <x v="3"/>
    <n v="7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d v="2016-05-14T15:18:28"/>
    <d v="2016-04-14T15:18:28"/>
    <b v="0"/>
    <n v="3"/>
    <b v="0"/>
    <x v="2"/>
    <x v="7"/>
    <n v="0"/>
    <n v="116.67"/>
    <x v="533"/>
    <s v="5/14/2016"/>
    <x v="6"/>
    <x v="2"/>
    <n v="5"/>
    <n v="2016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d v="2015-09-06T05:10:00"/>
    <d v="2015-08-07T14:52:01"/>
    <b v="0"/>
    <n v="1"/>
    <b v="0"/>
    <x v="2"/>
    <x v="7"/>
    <n v="0"/>
    <n v="10"/>
    <x v="454"/>
    <s v="9/6/2015"/>
    <x v="10"/>
    <x v="0"/>
    <n v="9"/>
    <n v="2015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d v="2016-05-28T18:32:09"/>
    <d v="2016-04-29T18:32:09"/>
    <b v="0"/>
    <n v="9"/>
    <b v="0"/>
    <x v="2"/>
    <x v="7"/>
    <n v="1"/>
    <n v="76.67"/>
    <x v="534"/>
    <s v="5/28/2016"/>
    <x v="6"/>
    <x v="2"/>
    <n v="5"/>
    <n v="2016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d v="2015-11-25T16:49:25"/>
    <d v="2015-10-26T15:49:25"/>
    <b v="0"/>
    <n v="0"/>
    <b v="0"/>
    <x v="2"/>
    <x v="7"/>
    <n v="0"/>
    <n v="0"/>
    <x v="535"/>
    <s v="11/25/2015"/>
    <x v="9"/>
    <x v="0"/>
    <n v="11"/>
    <n v="2015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d v="2016-06-17T23:00:00"/>
    <d v="2016-05-17T07:11:02"/>
    <b v="0"/>
    <n v="25"/>
    <b v="0"/>
    <x v="2"/>
    <x v="7"/>
    <n v="12"/>
    <n v="49.8"/>
    <x v="301"/>
    <s v="6/17/2016"/>
    <x v="5"/>
    <x v="2"/>
    <n v="6"/>
    <n v="2016"/>
  </r>
  <r>
    <n v="634"/>
    <s v="pitchtograndma (Canceled)"/>
    <s v="We help companies to explain what they do in simple, grandma-would-understand terms."/>
    <x v="10"/>
    <x v="116"/>
    <x v="1"/>
    <x v="0"/>
    <s v="USD"/>
    <d v="2015-02-26T22:17:09"/>
    <d v="2015-01-27T22:17:09"/>
    <b v="0"/>
    <n v="1"/>
    <b v="0"/>
    <x v="2"/>
    <x v="7"/>
    <n v="0"/>
    <n v="1"/>
    <x v="202"/>
    <s v="2/26/2015"/>
    <x v="1"/>
    <x v="0"/>
    <n v="2"/>
    <n v="2015"/>
  </r>
  <r>
    <n v="635"/>
    <s v="Pleero, A Technology Team Building Website (Canceled)"/>
    <s v="Network used for building technology development teams."/>
    <x v="31"/>
    <x v="369"/>
    <x v="1"/>
    <x v="0"/>
    <s v="USD"/>
    <d v="2015-04-12T02:12:42"/>
    <d v="2015-03-13T02:12:42"/>
    <b v="0"/>
    <n v="1"/>
    <b v="0"/>
    <x v="2"/>
    <x v="7"/>
    <n v="0"/>
    <n v="2"/>
    <x v="536"/>
    <s v="4/12/2015"/>
    <x v="7"/>
    <x v="0"/>
    <n v="4"/>
    <n v="2015"/>
  </r>
  <r>
    <n v="636"/>
    <s v="Keto Advice (Canceled)"/>
    <s v="With no central location for keto knowledge, keto advice will be a community run knowledge base."/>
    <x v="13"/>
    <x v="460"/>
    <x v="1"/>
    <x v="1"/>
    <s v="GBP"/>
    <d v="2015-06-06T10:47:00"/>
    <d v="2015-05-07T10:55:50"/>
    <b v="0"/>
    <n v="1"/>
    <b v="0"/>
    <x v="2"/>
    <x v="7"/>
    <n v="0"/>
    <n v="4"/>
    <x v="537"/>
    <s v="6/6/2015"/>
    <x v="5"/>
    <x v="0"/>
    <n v="6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d v="2017-02-25T23:04:00"/>
    <d v="2017-01-27T23:05:18"/>
    <b v="0"/>
    <n v="0"/>
    <b v="0"/>
    <x v="2"/>
    <x v="7"/>
    <n v="0"/>
    <n v="0"/>
    <x v="538"/>
    <s v="2/25/2017"/>
    <x v="1"/>
    <x v="1"/>
    <n v="2"/>
    <n v="2017"/>
  </r>
  <r>
    <n v="638"/>
    <s v="W (Canceled)"/>
    <s v="O0"/>
    <x v="61"/>
    <x v="461"/>
    <x v="1"/>
    <x v="12"/>
    <s v="EUR"/>
    <d v="2017-03-25T13:14:22"/>
    <d v="2017-01-24T14:14:22"/>
    <b v="0"/>
    <n v="6"/>
    <b v="0"/>
    <x v="2"/>
    <x v="7"/>
    <n v="0"/>
    <n v="3"/>
    <x v="253"/>
    <s v="3/25/2017"/>
    <x v="1"/>
    <x v="1"/>
    <n v="3"/>
    <n v="2017"/>
  </r>
  <r>
    <n v="639"/>
    <s v="Kids Educational Social Media Site (Canceled)"/>
    <s v="Development of a Safe and Educational Social Media site for kids."/>
    <x v="80"/>
    <x v="116"/>
    <x v="1"/>
    <x v="0"/>
    <s v="USD"/>
    <d v="2014-10-13T13:59:55"/>
    <d v="2014-08-14T13:59:55"/>
    <b v="0"/>
    <n v="1"/>
    <b v="0"/>
    <x v="2"/>
    <x v="7"/>
    <n v="0"/>
    <n v="1"/>
    <x v="539"/>
    <s v="10/13/2014"/>
    <x v="10"/>
    <x v="3"/>
    <n v="10"/>
    <n v="2014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d v="2016-11-24T23:00:00"/>
    <d v="2016-11-09T10:05:15"/>
    <b v="0"/>
    <n v="2"/>
    <b v="1"/>
    <x v="2"/>
    <x v="8"/>
    <n v="144"/>
    <n v="50.5"/>
    <x v="540"/>
    <s v="11/24/2016"/>
    <x v="4"/>
    <x v="2"/>
    <n v="11"/>
    <n v="2016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d v="2015-08-13T13:40:48"/>
    <d v="2015-07-14T13:40:48"/>
    <b v="0"/>
    <n v="315"/>
    <b v="1"/>
    <x v="2"/>
    <x v="8"/>
    <n v="119"/>
    <n v="151.32"/>
    <x v="541"/>
    <s v="8/13/2015"/>
    <x v="3"/>
    <x v="0"/>
    <n v="8"/>
    <n v="2015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d v="2015-08-19T15:37:54"/>
    <d v="2015-07-14T15:37:54"/>
    <b v="0"/>
    <n v="2174"/>
    <b v="1"/>
    <x v="2"/>
    <x v="8"/>
    <n v="1460"/>
    <n v="134.36000000000001"/>
    <x v="541"/>
    <s v="8/19/2015"/>
    <x v="3"/>
    <x v="0"/>
    <n v="8"/>
    <n v="2015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d v="2015-05-31T15:24:35"/>
    <d v="2015-04-06T15:24:35"/>
    <b v="0"/>
    <n v="152"/>
    <b v="1"/>
    <x v="2"/>
    <x v="8"/>
    <n v="106"/>
    <n v="174.03"/>
    <x v="420"/>
    <s v="5/31/2015"/>
    <x v="6"/>
    <x v="0"/>
    <n v="5"/>
    <n v="2015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d v="2014-10-29T01:00:00"/>
    <d v="2014-09-16T15:58:59"/>
    <b v="0"/>
    <n v="1021"/>
    <b v="1"/>
    <x v="2"/>
    <x v="8"/>
    <n v="300"/>
    <n v="73.489999999999995"/>
    <x v="542"/>
    <s v="10/29/2014"/>
    <x v="8"/>
    <x v="3"/>
    <n v="10"/>
    <n v="2014"/>
  </r>
  <r>
    <n v="645"/>
    <s v="Carbon Fiber Collar Stays"/>
    <s v="Ever wanted to own something made out of carbon fiber? Now you can!"/>
    <x v="13"/>
    <x v="467"/>
    <x v="0"/>
    <x v="0"/>
    <s v="USD"/>
    <d v="2016-08-12T00:37:54"/>
    <d v="2016-07-13T00:37:54"/>
    <b v="0"/>
    <n v="237"/>
    <b v="1"/>
    <x v="2"/>
    <x v="8"/>
    <n v="279"/>
    <n v="23.52"/>
    <x v="543"/>
    <s v="8/12/2016"/>
    <x v="3"/>
    <x v="2"/>
    <n v="8"/>
    <n v="2016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d v="2014-08-11T20:27:47"/>
    <d v="2014-07-12T20:27:47"/>
    <b v="0"/>
    <n v="27"/>
    <b v="1"/>
    <x v="2"/>
    <x v="8"/>
    <n v="132"/>
    <n v="39.07"/>
    <x v="544"/>
    <s v="8/11/2014"/>
    <x v="3"/>
    <x v="3"/>
    <n v="8"/>
    <n v="2014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d v="2016-03-17T17:25:49"/>
    <d v="2016-02-16T18:25:49"/>
    <b v="0"/>
    <n v="17"/>
    <b v="1"/>
    <x v="2"/>
    <x v="8"/>
    <n v="107"/>
    <n v="125.94"/>
    <x v="194"/>
    <s v="3/17/2016"/>
    <x v="2"/>
    <x v="2"/>
    <n v="3"/>
    <n v="2016"/>
  </r>
  <r>
    <n v="648"/>
    <s v="Audio Jacket"/>
    <s v="Get ready for the next product that you canâ€™t live without"/>
    <x v="19"/>
    <x v="470"/>
    <x v="0"/>
    <x v="0"/>
    <s v="USD"/>
    <d v="2014-10-14T16:38:28"/>
    <d v="2014-09-09T16:38:28"/>
    <b v="0"/>
    <n v="27"/>
    <b v="1"/>
    <x v="2"/>
    <x v="8"/>
    <n v="127"/>
    <n v="1644"/>
    <x v="545"/>
    <s v="10/14/2014"/>
    <x v="8"/>
    <x v="3"/>
    <n v="10"/>
    <n v="2014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d v="2014-09-16T21:53:33"/>
    <d v="2014-08-26T21:53:33"/>
    <b v="0"/>
    <n v="82"/>
    <b v="1"/>
    <x v="2"/>
    <x v="8"/>
    <n v="140"/>
    <n v="42.67"/>
    <x v="546"/>
    <s v="9/16/2014"/>
    <x v="10"/>
    <x v="3"/>
    <n v="9"/>
    <n v="2014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d v="2014-12-19T01:53:04"/>
    <d v="2014-10-20T00:53:04"/>
    <b v="0"/>
    <n v="48"/>
    <b v="1"/>
    <x v="2"/>
    <x v="8"/>
    <n v="112"/>
    <n v="35.130000000000003"/>
    <x v="46"/>
    <s v="12/19/2014"/>
    <x v="9"/>
    <x v="3"/>
    <n v="12"/>
    <n v="2014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d v="2014-12-13T00:25:11"/>
    <d v="2014-11-13T00:25:11"/>
    <b v="0"/>
    <n v="105"/>
    <b v="1"/>
    <x v="2"/>
    <x v="8"/>
    <n v="101"/>
    <n v="239.35"/>
    <x v="547"/>
    <s v="12/13/2014"/>
    <x v="4"/>
    <x v="3"/>
    <n v="12"/>
    <n v="2014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d v="2016-12-01T17:34:10"/>
    <d v="2016-11-01T16:34:10"/>
    <b v="0"/>
    <n v="28"/>
    <b v="1"/>
    <x v="2"/>
    <x v="8"/>
    <n v="100"/>
    <n v="107.64"/>
    <x v="548"/>
    <s v="12/1/2016"/>
    <x v="4"/>
    <x v="2"/>
    <n v="12"/>
    <n v="2016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d v="2015-08-20T14:50:40"/>
    <d v="2015-07-14T14:50:40"/>
    <b v="0"/>
    <n v="1107"/>
    <b v="1"/>
    <x v="2"/>
    <x v="8"/>
    <n v="141"/>
    <n v="95.83"/>
    <x v="541"/>
    <s v="8/20/2015"/>
    <x v="3"/>
    <x v="0"/>
    <n v="8"/>
    <n v="2015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d v="2015-07-08T22:58:33"/>
    <d v="2015-06-08T22:58:33"/>
    <b v="0"/>
    <n v="1013"/>
    <b v="1"/>
    <x v="2"/>
    <x v="8"/>
    <n v="267"/>
    <n v="31.66"/>
    <x v="321"/>
    <s v="7/8/2015"/>
    <x v="0"/>
    <x v="0"/>
    <n v="7"/>
    <n v="2015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d v="2015-03-12T21:58:32"/>
    <d v="2015-02-10T22:58:32"/>
    <b v="0"/>
    <n v="274"/>
    <b v="1"/>
    <x v="2"/>
    <x v="8"/>
    <n v="147"/>
    <n v="42.89"/>
    <x v="549"/>
    <s v="3/12/2015"/>
    <x v="2"/>
    <x v="0"/>
    <n v="3"/>
    <n v="2015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d v="2016-04-17T18:18:39"/>
    <d v="2016-02-17T19:18:39"/>
    <b v="0"/>
    <n v="87"/>
    <b v="1"/>
    <x v="2"/>
    <x v="8"/>
    <n v="214"/>
    <n v="122.74"/>
    <x v="351"/>
    <s v="4/17/2016"/>
    <x v="2"/>
    <x v="2"/>
    <n v="4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d v="2015-12-23T20:17:52"/>
    <d v="2015-11-23T20:17:52"/>
    <b v="0"/>
    <n v="99"/>
    <b v="1"/>
    <x v="2"/>
    <x v="8"/>
    <n v="126"/>
    <n v="190.45"/>
    <x v="291"/>
    <s v="12/23/2015"/>
    <x v="4"/>
    <x v="0"/>
    <n v="12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d v="2015-07-26T18:00:00"/>
    <d v="2015-06-24T03:51:29"/>
    <b v="0"/>
    <n v="276"/>
    <b v="1"/>
    <x v="2"/>
    <x v="8"/>
    <n v="104"/>
    <n v="109.34"/>
    <x v="466"/>
    <s v="7/26/2015"/>
    <x v="0"/>
    <x v="0"/>
    <n v="7"/>
    <n v="2015"/>
  </r>
  <r>
    <n v="659"/>
    <s v="Lulu Watch Designs - Apple Watch"/>
    <s v="Sync up your lifestyle"/>
    <x v="9"/>
    <x v="481"/>
    <x v="0"/>
    <x v="0"/>
    <s v="USD"/>
    <d v="2015-08-23T14:14:55"/>
    <d v="2015-07-24T14:14:55"/>
    <b v="0"/>
    <n v="21"/>
    <b v="1"/>
    <x v="2"/>
    <x v="8"/>
    <n v="101"/>
    <n v="143.66999999999999"/>
    <x v="550"/>
    <s v="8/23/2015"/>
    <x v="3"/>
    <x v="0"/>
    <n v="8"/>
    <n v="2015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d v="2014-11-09T18:47:59"/>
    <d v="2014-10-10T17:47:59"/>
    <b v="0"/>
    <n v="18"/>
    <b v="0"/>
    <x v="2"/>
    <x v="8"/>
    <n v="3"/>
    <n v="84.94"/>
    <x v="551"/>
    <s v="11/9/2014"/>
    <x v="9"/>
    <x v="3"/>
    <n v="11"/>
    <n v="2014"/>
  </r>
  <r>
    <n v="661"/>
    <s v="AirString"/>
    <s v="AirString keeps your AirPods from getting lost by keeping the pair together with a  durable and premium quality string."/>
    <x v="3"/>
    <x v="483"/>
    <x v="2"/>
    <x v="0"/>
    <s v="USD"/>
    <d v="2016-10-23T15:29:19"/>
    <d v="2016-09-23T15:29:19"/>
    <b v="0"/>
    <n v="9"/>
    <b v="0"/>
    <x v="2"/>
    <x v="8"/>
    <n v="1"/>
    <n v="10.56"/>
    <x v="552"/>
    <s v="10/23/2016"/>
    <x v="8"/>
    <x v="2"/>
    <n v="10"/>
    <n v="2016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d v="2015-01-16T10:30:47"/>
    <d v="2014-12-17T10:30:47"/>
    <b v="0"/>
    <n v="4"/>
    <b v="0"/>
    <x v="2"/>
    <x v="8"/>
    <n v="0"/>
    <n v="39"/>
    <x v="553"/>
    <s v="1/16/2015"/>
    <x v="11"/>
    <x v="3"/>
    <n v="1"/>
    <n v="2015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d v="2015-07-18T20:14:16"/>
    <d v="2015-06-18T20:14:16"/>
    <b v="0"/>
    <n v="7"/>
    <b v="0"/>
    <x v="2"/>
    <x v="8"/>
    <n v="0"/>
    <n v="100"/>
    <x v="475"/>
    <s v="7/18/2015"/>
    <x v="0"/>
    <x v="0"/>
    <n v="7"/>
    <n v="2015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d v="2015-04-13T15:59:35"/>
    <d v="2015-03-14T15:59:35"/>
    <b v="0"/>
    <n v="29"/>
    <b v="0"/>
    <x v="2"/>
    <x v="8"/>
    <n v="8"/>
    <n v="31.17"/>
    <x v="554"/>
    <s v="4/13/2015"/>
    <x v="7"/>
    <x v="0"/>
    <n v="4"/>
    <n v="2015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d v="2017-01-13T17:04:21"/>
    <d v="2016-11-14T17:04:21"/>
    <b v="0"/>
    <n v="12"/>
    <b v="0"/>
    <x v="2"/>
    <x v="8"/>
    <n v="19"/>
    <n v="155.33000000000001"/>
    <x v="555"/>
    <s v="1/13/2017"/>
    <x v="4"/>
    <x v="2"/>
    <n v="1"/>
    <n v="2017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d v="2014-08-17T19:58:18"/>
    <d v="2014-07-18T19:58:18"/>
    <b v="0"/>
    <n v="4"/>
    <b v="0"/>
    <x v="2"/>
    <x v="8"/>
    <n v="0"/>
    <n v="2"/>
    <x v="556"/>
    <s v="8/17/2014"/>
    <x v="3"/>
    <x v="3"/>
    <n v="8"/>
    <n v="2014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d v="2016-10-29T08:57:43"/>
    <d v="2016-09-19T08:57:43"/>
    <b v="0"/>
    <n v="28"/>
    <b v="0"/>
    <x v="2"/>
    <x v="8"/>
    <n v="10"/>
    <n v="178.93"/>
    <x v="491"/>
    <s v="10/29/2016"/>
    <x v="8"/>
    <x v="2"/>
    <n v="10"/>
    <n v="2016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d v="2015-05-11T19:57:02"/>
    <d v="2015-03-27T19:57:02"/>
    <b v="0"/>
    <n v="25"/>
    <b v="0"/>
    <x v="2"/>
    <x v="8"/>
    <n v="5"/>
    <n v="27.36"/>
    <x v="144"/>
    <s v="5/11/2015"/>
    <x v="7"/>
    <x v="0"/>
    <n v="5"/>
    <n v="2015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d v="2016-07-06T15:00:58"/>
    <d v="2016-06-06T15:00:58"/>
    <b v="0"/>
    <n v="28"/>
    <b v="0"/>
    <x v="2"/>
    <x v="8"/>
    <n v="22"/>
    <n v="1536.25"/>
    <x v="176"/>
    <s v="7/6/2016"/>
    <x v="0"/>
    <x v="2"/>
    <n v="7"/>
    <n v="2016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d v="2016-06-19T08:10:00"/>
    <d v="2016-05-16T17:02:00"/>
    <b v="0"/>
    <n v="310"/>
    <b v="0"/>
    <x v="2"/>
    <x v="8"/>
    <n v="29"/>
    <n v="85"/>
    <x v="557"/>
    <s v="6/19/2016"/>
    <x v="5"/>
    <x v="2"/>
    <n v="6"/>
    <n v="2016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d v="2015-01-14T04:00:00"/>
    <d v="2014-12-11T16:37:32"/>
    <b v="0"/>
    <n v="15"/>
    <b v="0"/>
    <x v="2"/>
    <x v="8"/>
    <n v="39"/>
    <n v="788.53"/>
    <x v="558"/>
    <s v="1/14/2015"/>
    <x v="11"/>
    <x v="3"/>
    <n v="1"/>
    <n v="2015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d v="2015-01-01T04:59:00"/>
    <d v="2014-12-01T05:16:04"/>
    <b v="0"/>
    <n v="215"/>
    <b v="0"/>
    <x v="2"/>
    <x v="8"/>
    <n v="22"/>
    <n v="50.3"/>
    <x v="559"/>
    <s v="1/1/2015"/>
    <x v="11"/>
    <x v="3"/>
    <n v="1"/>
    <n v="2015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d v="2014-09-01T20:10:17"/>
    <d v="2014-07-18T20:10:17"/>
    <b v="0"/>
    <n v="3"/>
    <b v="0"/>
    <x v="2"/>
    <x v="8"/>
    <n v="0"/>
    <n v="68.33"/>
    <x v="556"/>
    <s v="9/1/2014"/>
    <x v="3"/>
    <x v="3"/>
    <n v="9"/>
    <n v="2014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d v="2014-08-12T02:47:07"/>
    <d v="2014-06-13T02:47:07"/>
    <b v="0"/>
    <n v="2"/>
    <b v="0"/>
    <x v="2"/>
    <x v="8"/>
    <n v="0"/>
    <n v="7.5"/>
    <x v="532"/>
    <s v="8/12/2014"/>
    <x v="0"/>
    <x v="3"/>
    <n v="8"/>
    <n v="2014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d v="2015-01-01T06:59:00"/>
    <d v="2014-12-02T22:20:04"/>
    <b v="0"/>
    <n v="26"/>
    <b v="0"/>
    <x v="2"/>
    <x v="8"/>
    <n v="15"/>
    <n v="34.270000000000003"/>
    <x v="486"/>
    <s v="1/1/2015"/>
    <x v="11"/>
    <x v="3"/>
    <n v="1"/>
    <n v="2015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d v="2015-02-07T18:26:21"/>
    <d v="2015-01-08T18:26:21"/>
    <b v="0"/>
    <n v="24"/>
    <b v="0"/>
    <x v="2"/>
    <x v="8"/>
    <n v="1"/>
    <n v="61.29"/>
    <x v="560"/>
    <s v="2/7/2015"/>
    <x v="1"/>
    <x v="0"/>
    <n v="2"/>
    <n v="2015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d v="2016-06-28T09:41:35"/>
    <d v="2016-05-14T09:41:35"/>
    <b v="0"/>
    <n v="96"/>
    <b v="0"/>
    <x v="2"/>
    <x v="8"/>
    <n v="26"/>
    <n v="133.25"/>
    <x v="561"/>
    <s v="6/28/2016"/>
    <x v="5"/>
    <x v="2"/>
    <n v="6"/>
    <n v="2016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d v="2016-05-21T09:02:18"/>
    <d v="2016-04-21T09:02:18"/>
    <b v="0"/>
    <n v="17"/>
    <b v="0"/>
    <x v="2"/>
    <x v="8"/>
    <n v="4"/>
    <n v="65.180000000000007"/>
    <x v="562"/>
    <s v="5/21/2016"/>
    <x v="6"/>
    <x v="2"/>
    <n v="5"/>
    <n v="2016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d v="2016-09-03T16:41:49"/>
    <d v="2016-07-05T16:41:49"/>
    <b v="0"/>
    <n v="94"/>
    <b v="0"/>
    <x v="2"/>
    <x v="8"/>
    <n v="15"/>
    <n v="93.9"/>
    <x v="175"/>
    <s v="9/3/2016"/>
    <x v="3"/>
    <x v="2"/>
    <n v="9"/>
    <n v="2016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d v="2014-09-17T12:02:11"/>
    <d v="2014-08-13T12:02:11"/>
    <b v="0"/>
    <n v="129"/>
    <b v="0"/>
    <x v="2"/>
    <x v="8"/>
    <n v="26"/>
    <n v="150.65"/>
    <x v="563"/>
    <s v="9/17/2014"/>
    <x v="10"/>
    <x v="3"/>
    <n v="9"/>
    <n v="2014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d v="2016-10-26T19:20:04"/>
    <d v="2016-09-26T19:20:04"/>
    <b v="0"/>
    <n v="1"/>
    <b v="0"/>
    <x v="2"/>
    <x v="8"/>
    <n v="0"/>
    <n v="1"/>
    <x v="564"/>
    <s v="10/26/2016"/>
    <x v="8"/>
    <x v="2"/>
    <n v="10"/>
    <n v="2016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d v="2017-03-14T17:22:02"/>
    <d v="2017-02-12T18:22:02"/>
    <b v="0"/>
    <n v="4"/>
    <b v="0"/>
    <x v="2"/>
    <x v="8"/>
    <n v="0"/>
    <n v="13.25"/>
    <x v="565"/>
    <s v="3/14/2017"/>
    <x v="2"/>
    <x v="1"/>
    <n v="3"/>
    <n v="2017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d v="2016-10-31T21:36:04"/>
    <d v="2016-09-21T21:36:04"/>
    <b v="0"/>
    <n v="3"/>
    <b v="0"/>
    <x v="2"/>
    <x v="8"/>
    <n v="1"/>
    <n v="99.33"/>
    <x v="566"/>
    <s v="10/31/2016"/>
    <x v="8"/>
    <x v="2"/>
    <n v="10"/>
    <n v="2016"/>
  </r>
  <r>
    <n v="684"/>
    <s v="Arcus Motion Analyzer | The Versatile Smart Ring"/>
    <s v="Arcus gives your fingers super powers."/>
    <x v="163"/>
    <x v="502"/>
    <x v="2"/>
    <x v="0"/>
    <s v="USD"/>
    <d v="2014-07-25T03:00:00"/>
    <d v="2014-06-19T11:21:31"/>
    <b v="0"/>
    <n v="135"/>
    <b v="0"/>
    <x v="2"/>
    <x v="8"/>
    <n v="7"/>
    <n v="177.39"/>
    <x v="567"/>
    <s v="7/25/2014"/>
    <x v="0"/>
    <x v="3"/>
    <n v="7"/>
    <n v="2014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d v="2015-01-12T20:47:52"/>
    <d v="2014-11-28T20:47:52"/>
    <b v="0"/>
    <n v="10"/>
    <b v="0"/>
    <x v="2"/>
    <x v="8"/>
    <n v="28"/>
    <n v="55.3"/>
    <x v="41"/>
    <s v="1/12/2015"/>
    <x v="4"/>
    <x v="3"/>
    <n v="1"/>
    <n v="2015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d v="2015-08-03T16:09:30"/>
    <d v="2015-07-04T16:09:30"/>
    <b v="0"/>
    <n v="0"/>
    <b v="0"/>
    <x v="2"/>
    <x v="8"/>
    <n v="0"/>
    <n v="0"/>
    <x v="568"/>
    <s v="8/3/2015"/>
    <x v="3"/>
    <x v="0"/>
    <n v="8"/>
    <n v="2015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d v="2017-02-05T18:00:53"/>
    <d v="2016-12-07T18:00:53"/>
    <b v="0"/>
    <n v="6"/>
    <b v="0"/>
    <x v="2"/>
    <x v="8"/>
    <n v="4"/>
    <n v="591.66999999999996"/>
    <x v="330"/>
    <s v="2/5/2017"/>
    <x v="11"/>
    <x v="2"/>
    <n v="2"/>
    <n v="2017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d v="2015-10-15T02:30:53"/>
    <d v="2015-09-15T02:30:53"/>
    <b v="0"/>
    <n v="36"/>
    <b v="0"/>
    <x v="2"/>
    <x v="8"/>
    <n v="73"/>
    <n v="405.5"/>
    <x v="569"/>
    <s v="10/15/2015"/>
    <x v="8"/>
    <x v="0"/>
    <n v="10"/>
    <n v="2015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d v="2016-12-08T04:59:00"/>
    <d v="2016-11-01T16:01:37"/>
    <b v="0"/>
    <n v="336"/>
    <b v="0"/>
    <x v="2"/>
    <x v="8"/>
    <n v="58"/>
    <n v="343.15"/>
    <x v="548"/>
    <s v="12/8/2016"/>
    <x v="4"/>
    <x v="2"/>
    <n v="12"/>
    <n v="2016"/>
  </r>
  <r>
    <n v="690"/>
    <s v="BLOXSHIELD"/>
    <s v="A radiation shield for your fitness tracker, smartwatch or other wearable smart device"/>
    <x v="22"/>
    <x v="507"/>
    <x v="2"/>
    <x v="0"/>
    <s v="USD"/>
    <d v="2016-09-09T06:00:00"/>
    <d v="2016-07-28T15:14:01"/>
    <b v="0"/>
    <n v="34"/>
    <b v="0"/>
    <x v="2"/>
    <x v="8"/>
    <n v="12"/>
    <n v="72.59"/>
    <x v="570"/>
    <s v="9/9/2016"/>
    <x v="3"/>
    <x v="2"/>
    <n v="9"/>
    <n v="2016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d v="2015-07-01T00:40:46"/>
    <d v="2015-06-03T00:40:46"/>
    <b v="0"/>
    <n v="10"/>
    <b v="0"/>
    <x v="2"/>
    <x v="8"/>
    <n v="1"/>
    <n v="26"/>
    <x v="571"/>
    <s v="7/1/2015"/>
    <x v="0"/>
    <x v="0"/>
    <n v="7"/>
    <n v="2015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d v="2016-12-22T09:01:03"/>
    <d v="2016-11-22T09:01:03"/>
    <b v="0"/>
    <n v="201"/>
    <b v="0"/>
    <x v="2"/>
    <x v="8"/>
    <n v="7"/>
    <n v="6.5"/>
    <x v="572"/>
    <s v="12/22/2016"/>
    <x v="4"/>
    <x v="2"/>
    <n v="12"/>
    <n v="2016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d v="2015-04-30T19:23:47"/>
    <d v="2015-03-31T19:23:47"/>
    <b v="0"/>
    <n v="296"/>
    <b v="0"/>
    <x v="2"/>
    <x v="8"/>
    <n v="35"/>
    <n v="119.39"/>
    <x v="573"/>
    <s v="4/30/2015"/>
    <x v="7"/>
    <x v="0"/>
    <n v="4"/>
    <n v="2015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d v="2017-02-01T15:55:59"/>
    <d v="2017-01-02T15:55:59"/>
    <b v="0"/>
    <n v="7"/>
    <b v="0"/>
    <x v="2"/>
    <x v="8"/>
    <n v="0"/>
    <n v="84.29"/>
    <x v="574"/>
    <s v="2/1/2017"/>
    <x v="1"/>
    <x v="1"/>
    <n v="2"/>
    <n v="2017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d v="2014-10-31T12:30:20"/>
    <d v="2014-10-01T12:30:20"/>
    <b v="0"/>
    <n v="7"/>
    <b v="0"/>
    <x v="2"/>
    <x v="8"/>
    <n v="1"/>
    <n v="90.86"/>
    <x v="575"/>
    <s v="10/31/2014"/>
    <x v="9"/>
    <x v="3"/>
    <n v="10"/>
    <n v="2014"/>
  </r>
  <r>
    <n v="696"/>
    <s v="trustee"/>
    <s v="Show your fidelity by wearing the Trustee rings! Show where you are (at)!"/>
    <x v="164"/>
    <x v="116"/>
    <x v="2"/>
    <x v="9"/>
    <s v="EUR"/>
    <d v="2014-07-25T22:15:02"/>
    <d v="2014-06-25T22:15:02"/>
    <b v="0"/>
    <n v="1"/>
    <b v="0"/>
    <x v="2"/>
    <x v="8"/>
    <n v="0"/>
    <n v="1"/>
    <x v="576"/>
    <s v="7/25/2014"/>
    <x v="0"/>
    <x v="3"/>
    <n v="7"/>
    <n v="2014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d v="2016-02-03T12:33:09"/>
    <d v="2016-01-19T12:33:09"/>
    <b v="0"/>
    <n v="114"/>
    <b v="0"/>
    <x v="2"/>
    <x v="8"/>
    <n v="46"/>
    <n v="20.34"/>
    <x v="489"/>
    <s v="2/3/2016"/>
    <x v="1"/>
    <x v="2"/>
    <n v="2"/>
    <n v="2016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d v="2014-09-18T02:00:00"/>
    <d v="2014-08-15T22:20:45"/>
    <b v="0"/>
    <n v="29"/>
    <b v="0"/>
    <x v="2"/>
    <x v="8"/>
    <n v="15"/>
    <n v="530.69000000000005"/>
    <x v="577"/>
    <s v="9/18/2014"/>
    <x v="10"/>
    <x v="3"/>
    <n v="9"/>
    <n v="2014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d v="2013-11-22T16:00:00"/>
    <d v="2013-10-16T11:39:08"/>
    <b v="0"/>
    <n v="890"/>
    <b v="0"/>
    <x v="2"/>
    <x v="8"/>
    <n v="82"/>
    <n v="120.39"/>
    <x v="578"/>
    <s v="11/22/2013"/>
    <x v="9"/>
    <x v="4"/>
    <n v="11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d v="2017-01-10T16:31:21"/>
    <d v="2016-12-11T16:31:21"/>
    <b v="0"/>
    <n v="31"/>
    <b v="0"/>
    <x v="2"/>
    <x v="8"/>
    <n v="3"/>
    <n v="13"/>
    <x v="579"/>
    <s v="1/10/2017"/>
    <x v="11"/>
    <x v="2"/>
    <n v="1"/>
    <n v="2017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d v="2014-07-23T15:54:40"/>
    <d v="2014-06-23T15:54:40"/>
    <b v="0"/>
    <n v="21"/>
    <b v="0"/>
    <x v="2"/>
    <x v="8"/>
    <n v="27"/>
    <n v="291.33"/>
    <x v="580"/>
    <s v="7/23/2014"/>
    <x v="0"/>
    <x v="3"/>
    <n v="7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d v="2016-11-24T18:26:27"/>
    <d v="2016-10-25T17:26:27"/>
    <b v="0"/>
    <n v="37"/>
    <b v="0"/>
    <x v="2"/>
    <x v="8"/>
    <n v="31"/>
    <n v="124.92"/>
    <x v="581"/>
    <s v="11/24/2016"/>
    <x v="9"/>
    <x v="2"/>
    <n v="11"/>
    <n v="2016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d v="2017-01-31T23:32:00"/>
    <d v="2016-12-07T22:49:09"/>
    <b v="0"/>
    <n v="7"/>
    <b v="0"/>
    <x v="2"/>
    <x v="8"/>
    <n v="6"/>
    <n v="119.57"/>
    <x v="330"/>
    <s v="1/31/2017"/>
    <x v="11"/>
    <x v="2"/>
    <n v="1"/>
    <n v="2017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d v="2017-02-20T04:37:48"/>
    <d v="2016-12-22T04:37:48"/>
    <b v="0"/>
    <n v="4"/>
    <b v="0"/>
    <x v="2"/>
    <x v="8"/>
    <n v="1"/>
    <n v="120.25"/>
    <x v="582"/>
    <s v="2/20/2017"/>
    <x v="11"/>
    <x v="2"/>
    <n v="2"/>
    <n v="2017"/>
  </r>
  <r>
    <n v="705"/>
    <s v="SomnoScope"/>
    <s v="The closest thing ever to the Holy Grail of wearables technology"/>
    <x v="57"/>
    <x v="518"/>
    <x v="2"/>
    <x v="9"/>
    <s v="EUR"/>
    <d v="2017-01-21T11:47:58"/>
    <d v="2016-12-22T11:47:58"/>
    <b v="0"/>
    <n v="5"/>
    <b v="0"/>
    <x v="2"/>
    <x v="8"/>
    <n v="1"/>
    <n v="195.4"/>
    <x v="582"/>
    <s v="1/21/2017"/>
    <x v="11"/>
    <x v="2"/>
    <n v="1"/>
    <n v="2017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d v="2016-12-14T18:39:00"/>
    <d v="2016-11-02T23:53:03"/>
    <b v="0"/>
    <n v="0"/>
    <b v="0"/>
    <x v="2"/>
    <x v="8"/>
    <n v="0"/>
    <n v="0"/>
    <x v="464"/>
    <s v="12/14/2016"/>
    <x v="4"/>
    <x v="2"/>
    <n v="12"/>
    <n v="2016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d v="2017-01-01T15:55:27"/>
    <d v="2016-11-22T15:55:27"/>
    <b v="0"/>
    <n v="456"/>
    <b v="0"/>
    <x v="2"/>
    <x v="8"/>
    <n v="79"/>
    <n v="117.7"/>
    <x v="572"/>
    <s v="1/1/2017"/>
    <x v="4"/>
    <x v="2"/>
    <n v="1"/>
    <n v="2017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d v="2014-09-13T13:56:40"/>
    <d v="2014-07-15T13:56:40"/>
    <b v="0"/>
    <n v="369"/>
    <b v="0"/>
    <x v="2"/>
    <x v="8"/>
    <n v="22"/>
    <n v="23.95"/>
    <x v="63"/>
    <s v="9/13/2014"/>
    <x v="3"/>
    <x v="3"/>
    <n v="9"/>
    <n v="2014"/>
  </r>
  <r>
    <n v="709"/>
    <s v="lumiglove"/>
    <s v="A &quot;handheld&quot; light, which eases the way you illuminate objects and/or paths."/>
    <x v="36"/>
    <x v="377"/>
    <x v="2"/>
    <x v="0"/>
    <s v="USD"/>
    <d v="2014-12-05T00:59:19"/>
    <d v="2014-11-05T00:59:19"/>
    <b v="0"/>
    <n v="2"/>
    <b v="0"/>
    <x v="2"/>
    <x v="8"/>
    <n v="0"/>
    <n v="30.5"/>
    <x v="505"/>
    <s v="12/5/2014"/>
    <x v="4"/>
    <x v="3"/>
    <n v="12"/>
    <n v="2014"/>
  </r>
  <r>
    <n v="710"/>
    <s v="Hate York Shirt 2.0"/>
    <s v="Shirts, so technologically advanced, they connect mentally to their audience upon sight."/>
    <x v="38"/>
    <x v="117"/>
    <x v="2"/>
    <x v="5"/>
    <s v="CAD"/>
    <d v="2014-08-20T00:44:00"/>
    <d v="2014-07-17T23:38:22"/>
    <b v="0"/>
    <n v="0"/>
    <b v="0"/>
    <x v="2"/>
    <x v="8"/>
    <n v="0"/>
    <n v="0"/>
    <x v="323"/>
    <s v="8/20/2014"/>
    <x v="3"/>
    <x v="3"/>
    <n v="8"/>
    <n v="2014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d v="2016-12-14T12:01:08"/>
    <d v="2016-11-04T11:01:08"/>
    <b v="0"/>
    <n v="338"/>
    <b v="0"/>
    <x v="2"/>
    <x v="8"/>
    <n v="34"/>
    <n v="99.97"/>
    <x v="583"/>
    <s v="12/14/2016"/>
    <x v="4"/>
    <x v="2"/>
    <n v="12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d v="2016-02-14T16:20:32"/>
    <d v="2016-01-15T16:20:32"/>
    <b v="0"/>
    <n v="4"/>
    <b v="0"/>
    <x v="2"/>
    <x v="8"/>
    <n v="0"/>
    <n v="26.25"/>
    <x v="531"/>
    <s v="2/14/2016"/>
    <x v="1"/>
    <x v="2"/>
    <n v="2"/>
    <n v="2016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d v="2016-06-05T12:42:12"/>
    <d v="2016-05-06T12:42:12"/>
    <b v="0"/>
    <n v="1"/>
    <b v="0"/>
    <x v="2"/>
    <x v="8"/>
    <n v="1"/>
    <n v="199"/>
    <x v="54"/>
    <s v="6/5/2016"/>
    <x v="5"/>
    <x v="2"/>
    <n v="6"/>
    <n v="2016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d v="2017-02-28T18:54:42"/>
    <d v="2016-12-30T18:54:42"/>
    <b v="0"/>
    <n v="28"/>
    <b v="0"/>
    <x v="2"/>
    <x v="8"/>
    <n v="15"/>
    <n v="80.319999999999993"/>
    <x v="584"/>
    <s v="2/28/2017"/>
    <x v="11"/>
    <x v="2"/>
    <n v="2"/>
    <n v="2017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d v="2015-11-05T03:10:40"/>
    <d v="2015-09-26T02:10:40"/>
    <b v="0"/>
    <n v="12"/>
    <b v="0"/>
    <x v="2"/>
    <x v="8"/>
    <n v="5"/>
    <n v="115.75"/>
    <x v="585"/>
    <s v="11/5/2015"/>
    <x v="8"/>
    <x v="0"/>
    <n v="11"/>
    <n v="2015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d v="2014-12-01T00:00:00"/>
    <d v="2014-10-28T15:48:27"/>
    <b v="0"/>
    <n v="16"/>
    <b v="0"/>
    <x v="2"/>
    <x v="8"/>
    <n v="10"/>
    <n v="44.69"/>
    <x v="586"/>
    <s v="12/1/2014"/>
    <x v="9"/>
    <x v="3"/>
    <n v="12"/>
    <n v="2014"/>
  </r>
  <r>
    <n v="717"/>
    <s v="cool air belt"/>
    <s v="Cool air flowing under clothing keeps you cool."/>
    <x v="57"/>
    <x v="527"/>
    <x v="2"/>
    <x v="0"/>
    <s v="USD"/>
    <d v="2014-09-05T20:30:02"/>
    <d v="2014-08-06T20:30:02"/>
    <b v="0"/>
    <n v="4"/>
    <b v="0"/>
    <x v="2"/>
    <x v="8"/>
    <n v="0"/>
    <n v="76.25"/>
    <x v="174"/>
    <s v="9/5/2014"/>
    <x v="10"/>
    <x v="3"/>
    <n v="9"/>
    <n v="2014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d v="2017-02-18T05:59:00"/>
    <d v="2017-01-17T20:17:27"/>
    <b v="0"/>
    <n v="4"/>
    <b v="0"/>
    <x v="2"/>
    <x v="8"/>
    <n v="1"/>
    <n v="22.5"/>
    <x v="587"/>
    <s v="2/18/2017"/>
    <x v="1"/>
    <x v="1"/>
    <n v="2"/>
    <n v="2017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d v="2016-02-23T00:57:56"/>
    <d v="2016-02-09T00:57:56"/>
    <b v="0"/>
    <n v="10"/>
    <b v="0"/>
    <x v="2"/>
    <x v="8"/>
    <n v="1"/>
    <n v="19.399999999999999"/>
    <x v="588"/>
    <s v="2/23/2016"/>
    <x v="2"/>
    <x v="2"/>
    <n v="2"/>
    <n v="2016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d v="2012-01-29T15:34:51"/>
    <d v="2012-01-01T15:34:51"/>
    <b v="0"/>
    <n v="41"/>
    <b v="1"/>
    <x v="3"/>
    <x v="9"/>
    <n v="144"/>
    <n v="66.709999999999994"/>
    <x v="589"/>
    <s v="1/29/2012"/>
    <x v="1"/>
    <x v="5"/>
    <n v="1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d v="2014-08-01T13:43:27"/>
    <d v="2014-06-17T13:43:27"/>
    <b v="0"/>
    <n v="119"/>
    <b v="1"/>
    <x v="3"/>
    <x v="9"/>
    <n v="122"/>
    <n v="84.14"/>
    <x v="51"/>
    <s v="8/1/2014"/>
    <x v="0"/>
    <x v="3"/>
    <n v="8"/>
    <n v="2014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d v="2012-04-08T18:19:38"/>
    <d v="2012-03-09T19:19:38"/>
    <b v="0"/>
    <n v="153"/>
    <b v="1"/>
    <x v="3"/>
    <x v="9"/>
    <n v="132"/>
    <n v="215.73"/>
    <x v="590"/>
    <s v="4/8/2012"/>
    <x v="7"/>
    <x v="5"/>
    <n v="4"/>
    <n v="2012"/>
  </r>
  <r>
    <n v="723"/>
    <s v="The 2015 Pro Football Beast Book"/>
    <s v="The Definitive (and Slightly Ridiculous) Guide to Enjoying the 2015 Pro Football Season"/>
    <x v="10"/>
    <x v="532"/>
    <x v="0"/>
    <x v="0"/>
    <s v="USD"/>
    <d v="2015-07-30T03:59:00"/>
    <d v="2015-06-29T19:35:49"/>
    <b v="0"/>
    <n v="100"/>
    <b v="1"/>
    <x v="3"/>
    <x v="9"/>
    <n v="109"/>
    <n v="54.69"/>
    <x v="295"/>
    <s v="7/30/2015"/>
    <x v="0"/>
    <x v="0"/>
    <n v="7"/>
    <n v="2015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d v="2011-06-30T15:19:23"/>
    <d v="2011-05-31T15:19:23"/>
    <b v="0"/>
    <n v="143"/>
    <b v="1"/>
    <x v="3"/>
    <x v="9"/>
    <n v="105"/>
    <n v="51.63"/>
    <x v="591"/>
    <s v="6/30/2011"/>
    <x v="5"/>
    <x v="6"/>
    <n v="6"/>
    <n v="2011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d v="2015-12-13T15:01:52"/>
    <d v="2015-11-13T15:01:52"/>
    <b v="0"/>
    <n v="140"/>
    <b v="1"/>
    <x v="3"/>
    <x v="9"/>
    <n v="100"/>
    <n v="143.36000000000001"/>
    <x v="212"/>
    <s v="12/13/2015"/>
    <x v="4"/>
    <x v="0"/>
    <n v="12"/>
    <n v="2015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d v="2013-04-12T01:01:27"/>
    <d v="2013-03-13T01:01:27"/>
    <b v="0"/>
    <n v="35"/>
    <b v="1"/>
    <x v="3"/>
    <x v="9"/>
    <n v="101"/>
    <n v="72.430000000000007"/>
    <x v="592"/>
    <s v="4/12/2013"/>
    <x v="7"/>
    <x v="4"/>
    <n v="4"/>
    <n v="2013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d v="2013-01-14T21:20:00"/>
    <d v="2012-12-04T00:29:09"/>
    <b v="0"/>
    <n v="149"/>
    <b v="1"/>
    <x v="3"/>
    <x v="9"/>
    <n v="156"/>
    <n v="36.53"/>
    <x v="593"/>
    <s v="1/14/2013"/>
    <x v="11"/>
    <x v="5"/>
    <n v="1"/>
    <n v="2013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d v="2011-08-21T20:05:57"/>
    <d v="2011-07-07T20:05:57"/>
    <b v="0"/>
    <n v="130"/>
    <b v="1"/>
    <x v="3"/>
    <x v="9"/>
    <n v="106"/>
    <n v="60.9"/>
    <x v="594"/>
    <s v="8/21/2011"/>
    <x v="3"/>
    <x v="6"/>
    <n v="8"/>
    <n v="2011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d v="2012-09-19T04:27:41"/>
    <d v="2012-07-21T04:27:41"/>
    <b v="0"/>
    <n v="120"/>
    <b v="1"/>
    <x v="3"/>
    <x v="9"/>
    <n v="131"/>
    <n v="43.55"/>
    <x v="595"/>
    <s v="9/19/2012"/>
    <x v="3"/>
    <x v="5"/>
    <n v="9"/>
    <n v="2012"/>
  </r>
  <r>
    <n v="730"/>
    <s v="Encyclopedia of Surfing"/>
    <s v="A Massive but Cheerful Online Digital Archive of Surfing"/>
    <x v="22"/>
    <x v="539"/>
    <x v="0"/>
    <x v="0"/>
    <s v="USD"/>
    <d v="2011-12-07T17:53:11"/>
    <d v="2011-11-07T17:53:11"/>
    <b v="0"/>
    <n v="265"/>
    <b v="1"/>
    <x v="3"/>
    <x v="9"/>
    <n v="132"/>
    <n v="99.77"/>
    <x v="596"/>
    <s v="12/7/2011"/>
    <x v="4"/>
    <x v="6"/>
    <n v="12"/>
    <n v="2011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d v="2012-01-22T06:00:00"/>
    <d v="2011-12-02T19:05:47"/>
    <b v="0"/>
    <n v="71"/>
    <b v="1"/>
    <x v="3"/>
    <x v="9"/>
    <n v="126"/>
    <n v="88.73"/>
    <x v="597"/>
    <s v="1/22/2012"/>
    <x v="11"/>
    <x v="6"/>
    <n v="1"/>
    <n v="2012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d v="2013-09-29T10:11:01"/>
    <d v="2013-07-31T10:11:01"/>
    <b v="0"/>
    <n v="13"/>
    <b v="1"/>
    <x v="3"/>
    <x v="9"/>
    <n v="160"/>
    <n v="4.92"/>
    <x v="598"/>
    <s v="9/29/2013"/>
    <x v="3"/>
    <x v="4"/>
    <n v="9"/>
    <n v="2013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d v="2013-12-20T10:04:52"/>
    <d v="2013-11-20T10:04:52"/>
    <b v="0"/>
    <n v="169"/>
    <b v="1"/>
    <x v="3"/>
    <x v="9"/>
    <n v="120"/>
    <n v="17.82"/>
    <x v="364"/>
    <s v="12/20/2013"/>
    <x v="4"/>
    <x v="4"/>
    <n v="12"/>
    <n v="2013"/>
  </r>
  <r>
    <n v="734"/>
    <s v="Sideswiped"/>
    <s v="Sideswiped is my story of growing in and trusting God through the mess and mysteries of life."/>
    <x v="0"/>
    <x v="543"/>
    <x v="0"/>
    <x v="5"/>
    <s v="CAD"/>
    <d v="2015-05-09T05:00:00"/>
    <d v="2015-04-08T03:57:00"/>
    <b v="0"/>
    <n v="57"/>
    <b v="1"/>
    <x v="3"/>
    <x v="9"/>
    <n v="126"/>
    <n v="187.19"/>
    <x v="510"/>
    <s v="5/9/2015"/>
    <x v="6"/>
    <x v="0"/>
    <n v="5"/>
    <n v="2015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d v="2014-12-04T00:39:00"/>
    <d v="2014-11-03T00:42:26"/>
    <b v="0"/>
    <n v="229"/>
    <b v="1"/>
    <x v="3"/>
    <x v="9"/>
    <n v="114"/>
    <n v="234.81"/>
    <x v="501"/>
    <s v="12/4/2014"/>
    <x v="4"/>
    <x v="3"/>
    <n v="12"/>
    <n v="2014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d v="2013-11-21T04:59:00"/>
    <d v="2013-11-01T17:37:20"/>
    <b v="0"/>
    <n v="108"/>
    <b v="1"/>
    <x v="3"/>
    <x v="9"/>
    <n v="315"/>
    <n v="105.05"/>
    <x v="599"/>
    <s v="11/21/2013"/>
    <x v="4"/>
    <x v="4"/>
    <n v="11"/>
    <n v="2013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d v="2014-02-14T20:00:00"/>
    <d v="2014-01-28T06:36:27"/>
    <b v="0"/>
    <n v="108"/>
    <b v="1"/>
    <x v="3"/>
    <x v="9"/>
    <n v="122"/>
    <n v="56.67"/>
    <x v="600"/>
    <s v="2/14/2014"/>
    <x v="1"/>
    <x v="3"/>
    <n v="2"/>
    <n v="2014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d v="2014-12-01T04:59:00"/>
    <d v="2014-10-31T14:29:54"/>
    <b v="0"/>
    <n v="41"/>
    <b v="1"/>
    <x v="3"/>
    <x v="9"/>
    <n v="107"/>
    <n v="39.049999999999997"/>
    <x v="317"/>
    <s v="12/1/2014"/>
    <x v="9"/>
    <x v="3"/>
    <n v="12"/>
    <n v="2014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d v="2014-08-11T12:03:49"/>
    <d v="2014-07-09T12:03:49"/>
    <b v="0"/>
    <n v="139"/>
    <b v="1"/>
    <x v="3"/>
    <x v="9"/>
    <n v="158"/>
    <n v="68.349999999999994"/>
    <x v="601"/>
    <s v="8/11/2014"/>
    <x v="3"/>
    <x v="3"/>
    <n v="8"/>
    <n v="2014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d v="2015-06-21T03:31:22"/>
    <d v="2015-06-07T03:31:22"/>
    <b v="0"/>
    <n v="19"/>
    <b v="1"/>
    <x v="3"/>
    <x v="9"/>
    <n v="107"/>
    <n v="169.58"/>
    <x v="602"/>
    <s v="6/21/2015"/>
    <x v="0"/>
    <x v="0"/>
    <n v="6"/>
    <n v="2015"/>
  </r>
  <r>
    <n v="741"/>
    <s v="reVILNA: the vilna ghetto project"/>
    <s v="A revolutionary digital mapping project of the Vilna Ghetto"/>
    <x v="93"/>
    <x v="550"/>
    <x v="0"/>
    <x v="0"/>
    <s v="USD"/>
    <d v="2013-06-11T15:33:26"/>
    <d v="2013-05-07T15:33:26"/>
    <b v="0"/>
    <n v="94"/>
    <b v="1"/>
    <x v="3"/>
    <x v="9"/>
    <n v="102"/>
    <n v="141.41999999999999"/>
    <x v="226"/>
    <s v="6/11/2013"/>
    <x v="5"/>
    <x v="4"/>
    <n v="6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d v="2014-03-21T21:01:52"/>
    <d v="2014-02-19T22:01:52"/>
    <b v="0"/>
    <n v="23"/>
    <b v="1"/>
    <x v="3"/>
    <x v="9"/>
    <n v="111"/>
    <n v="67.39"/>
    <x v="603"/>
    <s v="3/21/2014"/>
    <x v="2"/>
    <x v="3"/>
    <n v="3"/>
    <n v="2014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d v="2012-04-16T21:00:00"/>
    <d v="2012-03-22T17:01:25"/>
    <b v="0"/>
    <n v="15"/>
    <b v="1"/>
    <x v="3"/>
    <x v="9"/>
    <n v="148"/>
    <n v="54.27"/>
    <x v="352"/>
    <s v="4/16/2012"/>
    <x v="7"/>
    <x v="5"/>
    <n v="4"/>
    <n v="2012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d v="2012-12-13T22:58:23"/>
    <d v="2012-11-13T22:58:23"/>
    <b v="0"/>
    <n v="62"/>
    <b v="1"/>
    <x v="3"/>
    <x v="9"/>
    <n v="102"/>
    <n v="82.52"/>
    <x v="604"/>
    <s v="12/13/2012"/>
    <x v="4"/>
    <x v="5"/>
    <n v="12"/>
    <n v="2012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d v="2013-05-03T13:44:05"/>
    <d v="2013-04-03T13:44:05"/>
    <b v="0"/>
    <n v="74"/>
    <b v="1"/>
    <x v="3"/>
    <x v="9"/>
    <n v="179"/>
    <n v="53.73"/>
    <x v="605"/>
    <s v="5/3/2013"/>
    <x v="6"/>
    <x v="4"/>
    <n v="5"/>
    <n v="2013"/>
  </r>
  <r>
    <n v="746"/>
    <s v="Attention: People With Body Parts"/>
    <s v="This is a book of letters. Letters to our body parts."/>
    <x v="174"/>
    <x v="555"/>
    <x v="0"/>
    <x v="0"/>
    <s v="USD"/>
    <d v="2012-09-23T03:59:00"/>
    <d v="2012-09-05T01:01:49"/>
    <b v="0"/>
    <n v="97"/>
    <b v="1"/>
    <x v="3"/>
    <x v="9"/>
    <n v="111"/>
    <n v="34.21"/>
    <x v="606"/>
    <s v="9/23/2012"/>
    <x v="8"/>
    <x v="5"/>
    <n v="9"/>
    <n v="2012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d v="2015-01-15T10:54:00"/>
    <d v="2014-12-15T13:10:19"/>
    <b v="0"/>
    <n v="55"/>
    <b v="1"/>
    <x v="3"/>
    <x v="9"/>
    <n v="100"/>
    <n v="127.33"/>
    <x v="607"/>
    <s v="1/15/2015"/>
    <x v="11"/>
    <x v="3"/>
    <n v="1"/>
    <n v="2015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d v="2014-08-10T20:19:26"/>
    <d v="2014-07-11T20:19:26"/>
    <b v="0"/>
    <n v="44"/>
    <b v="1"/>
    <x v="3"/>
    <x v="9"/>
    <n v="100"/>
    <n v="45.57"/>
    <x v="524"/>
    <s v="8/10/2014"/>
    <x v="3"/>
    <x v="3"/>
    <n v="8"/>
    <n v="2014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d v="2017-01-28T22:35:30"/>
    <d v="2016-12-29T22:35:30"/>
    <b v="0"/>
    <n v="110"/>
    <b v="1"/>
    <x v="3"/>
    <x v="9"/>
    <n v="106"/>
    <n v="95.96"/>
    <x v="608"/>
    <s v="1/28/2017"/>
    <x v="11"/>
    <x v="2"/>
    <n v="1"/>
    <n v="2017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d v="2013-02-24T21:04:32"/>
    <d v="2013-01-25T21:04:32"/>
    <b v="0"/>
    <n v="59"/>
    <b v="1"/>
    <x v="3"/>
    <x v="9"/>
    <n v="103"/>
    <n v="77.27"/>
    <x v="609"/>
    <s v="2/24/2013"/>
    <x v="1"/>
    <x v="4"/>
    <n v="2"/>
    <n v="2013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d v="2011-08-04T15:07:55"/>
    <d v="2011-06-19T15:07:55"/>
    <b v="0"/>
    <n v="62"/>
    <b v="1"/>
    <x v="3"/>
    <x v="9"/>
    <n v="119"/>
    <n v="57.34"/>
    <x v="610"/>
    <s v="8/4/2011"/>
    <x v="0"/>
    <x v="6"/>
    <n v="8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d v="2016-10-16T11:00:00"/>
    <d v="2016-09-26T10:06:57"/>
    <b v="0"/>
    <n v="105"/>
    <b v="1"/>
    <x v="3"/>
    <x v="9"/>
    <n v="112"/>
    <n v="53.19"/>
    <x v="564"/>
    <s v="10/16/2016"/>
    <x v="8"/>
    <x v="2"/>
    <n v="10"/>
    <n v="2016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d v="2015-02-14T14:09:51"/>
    <d v="2015-01-15T14:09:51"/>
    <b v="0"/>
    <n v="26"/>
    <b v="1"/>
    <x v="3"/>
    <x v="9"/>
    <n v="128"/>
    <n v="492.31"/>
    <x v="611"/>
    <s v="2/14/2015"/>
    <x v="1"/>
    <x v="0"/>
    <n v="2"/>
    <n v="2015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d v="2013-01-05T17:58:41"/>
    <d v="2012-12-06T17:58:41"/>
    <b v="0"/>
    <n v="49"/>
    <b v="1"/>
    <x v="3"/>
    <x v="9"/>
    <n v="104"/>
    <n v="42.35"/>
    <x v="612"/>
    <s v="1/5/2013"/>
    <x v="11"/>
    <x v="5"/>
    <n v="1"/>
    <n v="2013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d v="2013-05-20T00:41:00"/>
    <d v="2013-04-19T14:31:17"/>
    <b v="0"/>
    <n v="68"/>
    <b v="1"/>
    <x v="3"/>
    <x v="9"/>
    <n v="102"/>
    <n v="37.47"/>
    <x v="613"/>
    <s v="5/20/2013"/>
    <x v="6"/>
    <x v="4"/>
    <n v="5"/>
    <n v="2013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d v="2011-04-18T17:24:19"/>
    <d v="2011-02-16T18:24:19"/>
    <b v="0"/>
    <n v="22"/>
    <b v="1"/>
    <x v="3"/>
    <x v="9"/>
    <n v="118"/>
    <n v="37.450000000000003"/>
    <x v="614"/>
    <s v="4/18/2011"/>
    <x v="2"/>
    <x v="6"/>
    <n v="4"/>
    <n v="2011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d v="2012-12-06T01:18:34"/>
    <d v="2012-11-22T01:18:34"/>
    <b v="0"/>
    <n v="18"/>
    <b v="1"/>
    <x v="3"/>
    <x v="9"/>
    <n v="238"/>
    <n v="33.06"/>
    <x v="615"/>
    <s v="12/6/2012"/>
    <x v="4"/>
    <x v="5"/>
    <n v="12"/>
    <n v="2012"/>
  </r>
  <r>
    <n v="758"/>
    <s v="Publish Waiting On Humanity"/>
    <s v="I am publishing my book, Waiting on Humanity and need some finishing funds to do so."/>
    <x v="30"/>
    <x v="567"/>
    <x v="0"/>
    <x v="0"/>
    <s v="USD"/>
    <d v="2010-10-08T20:04:28"/>
    <d v="2010-09-08T20:04:28"/>
    <b v="0"/>
    <n v="19"/>
    <b v="1"/>
    <x v="3"/>
    <x v="9"/>
    <n v="102"/>
    <n v="134.21"/>
    <x v="616"/>
    <s v="10/8/2010"/>
    <x v="8"/>
    <x v="7"/>
    <n v="10"/>
    <n v="2010"/>
  </r>
  <r>
    <n v="759"/>
    <s v="Wild Ruins"/>
    <s v="Help me search for the lost ruins of the UK. A unique guide to  lesser known and somewhat known ruins of Britain."/>
    <x v="10"/>
    <x v="568"/>
    <x v="0"/>
    <x v="1"/>
    <s v="GBP"/>
    <d v="2014-07-09T07:55:39"/>
    <d v="2014-05-30T07:55:39"/>
    <b v="0"/>
    <n v="99"/>
    <b v="1"/>
    <x v="3"/>
    <x v="9"/>
    <n v="102"/>
    <n v="51.47"/>
    <x v="39"/>
    <s v="7/9/2014"/>
    <x v="5"/>
    <x v="3"/>
    <n v="7"/>
    <n v="2014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d v="2016-11-26T19:20:13"/>
    <d v="2016-10-27T18:20:13"/>
    <b v="0"/>
    <n v="0"/>
    <b v="0"/>
    <x v="3"/>
    <x v="10"/>
    <n v="0"/>
    <n v="0"/>
    <x v="617"/>
    <s v="11/26/2016"/>
    <x v="9"/>
    <x v="2"/>
    <n v="11"/>
    <n v="2016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d v="2014-02-02T18:02:06"/>
    <d v="2014-01-03T18:02:06"/>
    <b v="0"/>
    <n v="6"/>
    <b v="0"/>
    <x v="3"/>
    <x v="10"/>
    <n v="5"/>
    <n v="39.17"/>
    <x v="618"/>
    <s v="2/2/2014"/>
    <x v="1"/>
    <x v="3"/>
    <n v="2"/>
    <n v="2014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d v="2016-12-04T06:00:00"/>
    <d v="2016-11-16T20:36:10"/>
    <b v="0"/>
    <n v="0"/>
    <b v="0"/>
    <x v="3"/>
    <x v="10"/>
    <n v="0"/>
    <n v="0"/>
    <x v="619"/>
    <s v="12/4/2016"/>
    <x v="4"/>
    <x v="2"/>
    <n v="12"/>
    <n v="2016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d v="2013-08-15T10:43:28"/>
    <d v="2013-07-16T10:43:28"/>
    <b v="0"/>
    <n v="1"/>
    <b v="0"/>
    <x v="3"/>
    <x v="10"/>
    <n v="0"/>
    <n v="5"/>
    <x v="620"/>
    <s v="8/15/2013"/>
    <x v="3"/>
    <x v="4"/>
    <n v="8"/>
    <n v="2013"/>
  </r>
  <r>
    <n v="764"/>
    <s v="[JOE]KES"/>
    <s v="[JOE]KES is a book full of over 200 original, sometimes funny, pun-ish Joekes. If you hate the book, use it as a coster!"/>
    <x v="10"/>
    <x v="117"/>
    <x v="2"/>
    <x v="0"/>
    <s v="USD"/>
    <d v="2015-09-10T04:09:21"/>
    <d v="2015-08-11T04:09:21"/>
    <b v="0"/>
    <n v="0"/>
    <b v="0"/>
    <x v="3"/>
    <x v="10"/>
    <n v="0"/>
    <n v="0"/>
    <x v="621"/>
    <s v="9/10/2015"/>
    <x v="10"/>
    <x v="0"/>
    <n v="9"/>
    <n v="2015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d v="2014-10-19T13:01:24"/>
    <d v="2014-09-19T13:01:24"/>
    <b v="0"/>
    <n v="44"/>
    <b v="0"/>
    <x v="3"/>
    <x v="10"/>
    <n v="36"/>
    <n v="57.3"/>
    <x v="477"/>
    <s v="10/19/2014"/>
    <x v="8"/>
    <x v="3"/>
    <n v="10"/>
    <n v="2014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d v="2015-02-16T18:48:03"/>
    <d v="2015-01-17T18:48:03"/>
    <b v="0"/>
    <n v="0"/>
    <b v="0"/>
    <x v="3"/>
    <x v="10"/>
    <n v="0"/>
    <n v="0"/>
    <x v="622"/>
    <s v="2/16/2015"/>
    <x v="1"/>
    <x v="0"/>
    <n v="2"/>
    <n v="2015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d v="2015-05-21T03:26:50"/>
    <d v="2015-04-21T03:26:50"/>
    <b v="0"/>
    <n v="3"/>
    <b v="0"/>
    <x v="3"/>
    <x v="10"/>
    <n v="4"/>
    <n v="59"/>
    <x v="148"/>
    <s v="5/21/2015"/>
    <x v="6"/>
    <x v="0"/>
    <n v="5"/>
    <n v="2015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d v="2013-12-16T04:58:10"/>
    <d v="2013-11-16T04:58:10"/>
    <b v="0"/>
    <n v="0"/>
    <b v="0"/>
    <x v="3"/>
    <x v="10"/>
    <n v="0"/>
    <n v="0"/>
    <x v="623"/>
    <s v="12/16/2013"/>
    <x v="4"/>
    <x v="4"/>
    <n v="12"/>
    <n v="2013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d v="2013-12-26T23:54:54"/>
    <d v="2013-11-26T23:54:54"/>
    <b v="0"/>
    <n v="52"/>
    <b v="0"/>
    <x v="3"/>
    <x v="10"/>
    <n v="41"/>
    <n v="31.85"/>
    <x v="624"/>
    <s v="12/26/2013"/>
    <x v="4"/>
    <x v="4"/>
    <n v="12"/>
    <n v="2013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d v="2013-02-24T23:59:29"/>
    <d v="2013-01-15T23:59:29"/>
    <b v="0"/>
    <n v="0"/>
    <b v="0"/>
    <x v="3"/>
    <x v="10"/>
    <n v="0"/>
    <n v="0"/>
    <x v="625"/>
    <s v="2/24/2013"/>
    <x v="1"/>
    <x v="4"/>
    <n v="2"/>
    <n v="2013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d v="2016-01-30T19:46:42"/>
    <d v="2015-12-11T19:46:42"/>
    <b v="0"/>
    <n v="1"/>
    <b v="0"/>
    <x v="3"/>
    <x v="10"/>
    <n v="0"/>
    <n v="10"/>
    <x v="626"/>
    <s v="1/30/2016"/>
    <x v="11"/>
    <x v="0"/>
    <n v="1"/>
    <n v="2016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d v="2009-11-01T03:59:00"/>
    <d v="2009-09-12T01:21:59"/>
    <b v="0"/>
    <n v="1"/>
    <b v="0"/>
    <x v="3"/>
    <x v="10"/>
    <n v="3"/>
    <n v="50"/>
    <x v="627"/>
    <s v="11/1/2009"/>
    <x v="8"/>
    <x v="8"/>
    <n v="11"/>
    <n v="2009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d v="2015-05-10T23:01:00"/>
    <d v="2015-04-06T17:39:45"/>
    <b v="0"/>
    <n v="2"/>
    <b v="0"/>
    <x v="3"/>
    <x v="10"/>
    <n v="1"/>
    <n v="16"/>
    <x v="420"/>
    <s v="5/10/2015"/>
    <x v="6"/>
    <x v="0"/>
    <n v="5"/>
    <n v="2015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d v="2014-02-23T18:43:38"/>
    <d v="2014-01-24T18:43:38"/>
    <b v="0"/>
    <n v="9"/>
    <b v="0"/>
    <x v="3"/>
    <x v="10"/>
    <n v="70"/>
    <n v="39"/>
    <x v="66"/>
    <s v="2/23/2014"/>
    <x v="1"/>
    <x v="3"/>
    <n v="2"/>
    <n v="2014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d v="2011-12-16T01:26:35"/>
    <d v="2011-11-16T01:26:35"/>
    <b v="0"/>
    <n v="5"/>
    <b v="0"/>
    <x v="3"/>
    <x v="10"/>
    <n v="2"/>
    <n v="34"/>
    <x v="628"/>
    <s v="12/16/2011"/>
    <x v="4"/>
    <x v="6"/>
    <n v="12"/>
    <n v="2011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d v="2015-10-11T05:00:00"/>
    <d v="2015-09-03T16:27:25"/>
    <b v="0"/>
    <n v="57"/>
    <b v="0"/>
    <x v="3"/>
    <x v="10"/>
    <n v="51"/>
    <n v="63.12"/>
    <x v="629"/>
    <s v="10/11/2015"/>
    <x v="8"/>
    <x v="0"/>
    <n v="10"/>
    <n v="2015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d v="2013-07-31T23:32:57"/>
    <d v="2013-07-01T23:32:57"/>
    <b v="0"/>
    <n v="3"/>
    <b v="0"/>
    <x v="3"/>
    <x v="10"/>
    <n v="1"/>
    <n v="7"/>
    <x v="385"/>
    <s v="7/31/2013"/>
    <x v="3"/>
    <x v="4"/>
    <n v="7"/>
    <n v="2013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d v="2014-04-30T16:51:20"/>
    <d v="2014-03-31T16:51:20"/>
    <b v="0"/>
    <n v="1"/>
    <b v="0"/>
    <x v="3"/>
    <x v="10"/>
    <n v="0"/>
    <n v="2"/>
    <x v="630"/>
    <s v="4/30/2014"/>
    <x v="7"/>
    <x v="3"/>
    <n v="4"/>
    <n v="2014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d v="2010-10-15T04:00:00"/>
    <d v="2010-09-15T16:25:05"/>
    <b v="0"/>
    <n v="6"/>
    <b v="0"/>
    <x v="3"/>
    <x v="10"/>
    <n v="3"/>
    <n v="66.67"/>
    <x v="631"/>
    <s v="10/15/2010"/>
    <x v="8"/>
    <x v="7"/>
    <n v="10"/>
    <n v="20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d v="2011-05-03T16:10:25"/>
    <d v="2011-04-03T16:10:25"/>
    <b v="0"/>
    <n v="27"/>
    <b v="1"/>
    <x v="4"/>
    <x v="11"/>
    <n v="104"/>
    <n v="38.520000000000003"/>
    <x v="632"/>
    <s v="5/3/2011"/>
    <x v="6"/>
    <x v="6"/>
    <n v="5"/>
    <n v="20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d v="2013-06-08T00:01:14"/>
    <d v="2013-05-09T00:01:14"/>
    <b v="0"/>
    <n v="25"/>
    <b v="1"/>
    <x v="4"/>
    <x v="11"/>
    <n v="133"/>
    <n v="42.61"/>
    <x v="633"/>
    <s v="6/8/2013"/>
    <x v="5"/>
    <x v="4"/>
    <n v="6"/>
    <n v="2013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d v="2012-08-25T18:11:42"/>
    <d v="2012-07-26T18:11:42"/>
    <b v="0"/>
    <n v="14"/>
    <b v="1"/>
    <x v="4"/>
    <x v="11"/>
    <n v="100"/>
    <n v="50"/>
    <x v="634"/>
    <s v="8/25/2012"/>
    <x v="3"/>
    <x v="5"/>
    <n v="8"/>
    <n v="2012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d v="2012-04-27T22:00:00"/>
    <d v="2012-03-19T18:34:09"/>
    <b v="0"/>
    <n v="35"/>
    <b v="1"/>
    <x v="4"/>
    <x v="11"/>
    <n v="148"/>
    <n v="63.49"/>
    <x v="102"/>
    <s v="4/27/2012"/>
    <x v="7"/>
    <x v="5"/>
    <n v="4"/>
    <n v="2012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d v="2014-03-17T02:35:19"/>
    <d v="2014-02-05T03:35:19"/>
    <b v="0"/>
    <n v="10"/>
    <b v="1"/>
    <x v="4"/>
    <x v="11"/>
    <n v="103"/>
    <n v="102.5"/>
    <x v="635"/>
    <s v="3/17/2014"/>
    <x v="2"/>
    <x v="3"/>
    <n v="3"/>
    <n v="2014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d v="2013-02-28T14:15:15"/>
    <d v="2013-01-29T14:15:15"/>
    <b v="0"/>
    <n v="29"/>
    <b v="1"/>
    <x v="4"/>
    <x v="11"/>
    <n v="181"/>
    <n v="31.14"/>
    <x v="636"/>
    <s v="2/28/2013"/>
    <x v="1"/>
    <x v="4"/>
    <n v="2"/>
    <n v="2013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d v="2012-05-11T15:47:00"/>
    <d v="2012-03-15T01:20:34"/>
    <b v="0"/>
    <n v="44"/>
    <b v="1"/>
    <x v="4"/>
    <x v="11"/>
    <n v="143"/>
    <n v="162.27000000000001"/>
    <x v="637"/>
    <s v="5/11/2012"/>
    <x v="7"/>
    <x v="5"/>
    <n v="5"/>
    <n v="2012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d v="2013-11-01T15:03:46"/>
    <d v="2013-10-02T15:03:46"/>
    <b v="0"/>
    <n v="17"/>
    <b v="1"/>
    <x v="4"/>
    <x v="11"/>
    <n v="114"/>
    <n v="80.59"/>
    <x v="638"/>
    <s v="11/1/2013"/>
    <x v="9"/>
    <x v="4"/>
    <n v="11"/>
    <n v="2013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d v="2012-07-07T03:59:00"/>
    <d v="2012-05-30T00:09:48"/>
    <b v="0"/>
    <n v="34"/>
    <b v="1"/>
    <x v="4"/>
    <x v="11"/>
    <n v="204"/>
    <n v="59.85"/>
    <x v="639"/>
    <s v="7/7/2012"/>
    <x v="5"/>
    <x v="5"/>
    <n v="7"/>
    <n v="2012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d v="2013-01-21T07:59:00"/>
    <d v="2013-01-03T04:28:00"/>
    <b v="0"/>
    <n v="14"/>
    <b v="1"/>
    <x v="4"/>
    <x v="11"/>
    <n v="109"/>
    <n v="132.86000000000001"/>
    <x v="640"/>
    <s v="1/21/2013"/>
    <x v="1"/>
    <x v="4"/>
    <n v="1"/>
    <n v="2013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d v="2013-02-01T01:08:59"/>
    <d v="2013-01-02T01:08:59"/>
    <b v="0"/>
    <n v="156"/>
    <b v="1"/>
    <x v="4"/>
    <x v="11"/>
    <n v="144"/>
    <n v="92.55"/>
    <x v="641"/>
    <s v="2/1/2013"/>
    <x v="1"/>
    <x v="4"/>
    <n v="2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d v="2013-11-13T05:59:00"/>
    <d v="2013-10-10T18:44:06"/>
    <b v="0"/>
    <n v="128"/>
    <b v="1"/>
    <x v="4"/>
    <x v="11"/>
    <n v="104"/>
    <n v="60.86"/>
    <x v="106"/>
    <s v="11/13/2013"/>
    <x v="9"/>
    <x v="4"/>
    <n v="11"/>
    <n v="2013"/>
  </r>
  <r>
    <n v="792"/>
    <s v="&quot;Believable Lies&quot; - The Album"/>
    <s v="Rock n' Roll about the intersection of lies and belief: the Believable Lie."/>
    <x v="30"/>
    <x v="589"/>
    <x v="0"/>
    <x v="0"/>
    <s v="USD"/>
    <d v="2013-11-07T21:58:03"/>
    <d v="2013-10-08T20:58:03"/>
    <b v="0"/>
    <n v="60"/>
    <b v="1"/>
    <x v="4"/>
    <x v="11"/>
    <n v="100"/>
    <n v="41.85"/>
    <x v="642"/>
    <s v="11/7/2013"/>
    <x v="9"/>
    <x v="4"/>
    <n v="11"/>
    <n v="2013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d v="2013-07-03T04:59:00"/>
    <d v="2013-06-17T17:47:24"/>
    <b v="0"/>
    <n v="32"/>
    <b v="1"/>
    <x v="4"/>
    <x v="11"/>
    <n v="103"/>
    <n v="88.33"/>
    <x v="643"/>
    <s v="7/3/2013"/>
    <x v="0"/>
    <x v="4"/>
    <n v="7"/>
    <n v="2013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d v="2011-09-05T17:06:00"/>
    <d v="2011-07-12T02:45:37"/>
    <b v="0"/>
    <n v="53"/>
    <b v="1"/>
    <x v="4"/>
    <x v="11"/>
    <n v="105"/>
    <n v="158.96"/>
    <x v="644"/>
    <s v="9/5/2011"/>
    <x v="3"/>
    <x v="6"/>
    <n v="9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d v="2012-04-07T04:59:00"/>
    <d v="2012-02-24T14:42:46"/>
    <b v="0"/>
    <n v="184"/>
    <b v="1"/>
    <x v="4"/>
    <x v="11"/>
    <n v="112"/>
    <n v="85.05"/>
    <x v="645"/>
    <s v="4/7/2012"/>
    <x v="2"/>
    <x v="5"/>
    <n v="4"/>
    <n v="2012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d v="2013-09-15T21:10:00"/>
    <d v="2013-08-16T21:11:25"/>
    <b v="0"/>
    <n v="90"/>
    <b v="1"/>
    <x v="4"/>
    <x v="11"/>
    <n v="101"/>
    <n v="112.61"/>
    <x v="646"/>
    <s v="9/15/2013"/>
    <x v="10"/>
    <x v="4"/>
    <n v="9"/>
    <n v="2013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d v="2012-04-29T04:00:00"/>
    <d v="2012-03-28T23:51:28"/>
    <b v="0"/>
    <n v="71"/>
    <b v="1"/>
    <x v="4"/>
    <x v="11"/>
    <n v="108"/>
    <n v="45.44"/>
    <x v="647"/>
    <s v="4/29/2012"/>
    <x v="7"/>
    <x v="5"/>
    <n v="4"/>
    <n v="2012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d v="2014-09-30T14:09:47"/>
    <d v="2014-08-31T14:09:47"/>
    <b v="0"/>
    <n v="87"/>
    <b v="1"/>
    <x v="4"/>
    <x v="11"/>
    <n v="115"/>
    <n v="46.22"/>
    <x v="125"/>
    <s v="9/30/2014"/>
    <x v="10"/>
    <x v="3"/>
    <n v="9"/>
    <n v="2014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d v="2012-04-27T16:00:46"/>
    <d v="2012-03-28T16:00:46"/>
    <b v="0"/>
    <n v="28"/>
    <b v="1"/>
    <x v="4"/>
    <x v="11"/>
    <n v="100"/>
    <n v="178.61"/>
    <x v="647"/>
    <s v="4/27/2012"/>
    <x v="7"/>
    <x v="5"/>
    <n v="4"/>
    <n v="2012"/>
  </r>
  <r>
    <n v="800"/>
    <s v="LF4 WildFire"/>
    <s v="Scotland's premier classic rock and metal festival, 3 days, 3-4 stages, family friendly,  for people of all ages"/>
    <x v="15"/>
    <x v="597"/>
    <x v="0"/>
    <x v="1"/>
    <s v="GBP"/>
    <d v="2014-09-11T10:24:14"/>
    <d v="2014-08-12T10:24:14"/>
    <b v="0"/>
    <n v="56"/>
    <b v="1"/>
    <x v="4"/>
    <x v="11"/>
    <n v="152"/>
    <n v="40.75"/>
    <x v="372"/>
    <s v="9/11/2014"/>
    <x v="10"/>
    <x v="3"/>
    <n v="9"/>
    <n v="2014"/>
  </r>
  <r>
    <n v="801"/>
    <s v="SLUTEVER DO AMERICA TOUR"/>
    <s v="ALL WE WANT TO DO IS DRIVE AROUND AMERICA AND PLAY A BUNCH OF SHOWS, BUT WE DON'T HAVE ANY MONEY..."/>
    <x v="13"/>
    <x v="598"/>
    <x v="0"/>
    <x v="0"/>
    <s v="USD"/>
    <d v="2011-07-01T19:05:20"/>
    <d v="2011-06-01T19:05:20"/>
    <b v="0"/>
    <n v="51"/>
    <b v="1"/>
    <x v="4"/>
    <x v="11"/>
    <n v="112"/>
    <n v="43.73"/>
    <x v="648"/>
    <s v="7/1/2011"/>
    <x v="0"/>
    <x v="6"/>
    <n v="7"/>
    <n v="20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d v="2012-09-17T04:05:00"/>
    <d v="2012-08-02T00:32:04"/>
    <b v="0"/>
    <n v="75"/>
    <b v="1"/>
    <x v="4"/>
    <x v="11"/>
    <n v="101"/>
    <n v="81.069999999999993"/>
    <x v="649"/>
    <s v="9/17/2012"/>
    <x v="10"/>
    <x v="5"/>
    <n v="9"/>
    <n v="2012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d v="2011-05-29T01:00:00"/>
    <d v="2011-05-02T22:47:58"/>
    <b v="0"/>
    <n v="38"/>
    <b v="1"/>
    <x v="4"/>
    <x v="11"/>
    <n v="123"/>
    <n v="74.61"/>
    <x v="650"/>
    <s v="5/29/2011"/>
    <x v="5"/>
    <x v="6"/>
    <n v="5"/>
    <n v="20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d v="2011-07-23T03:59:00"/>
    <d v="2011-07-06T02:32:06"/>
    <b v="0"/>
    <n v="18"/>
    <b v="1"/>
    <x v="4"/>
    <x v="11"/>
    <n v="100"/>
    <n v="305.56"/>
    <x v="68"/>
    <s v="7/23/2011"/>
    <x v="3"/>
    <x v="6"/>
    <n v="7"/>
    <n v="20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d v="2011-07-16T23:00:00"/>
    <d v="2011-05-27T19:45:12"/>
    <b v="0"/>
    <n v="54"/>
    <b v="1"/>
    <x v="4"/>
    <x v="11"/>
    <n v="105"/>
    <n v="58.33"/>
    <x v="651"/>
    <s v="7/16/2011"/>
    <x v="5"/>
    <x v="6"/>
    <n v="7"/>
    <n v="2011"/>
  </r>
  <r>
    <n v="806"/>
    <s v="Golden Animals NEW Album!"/>
    <s v="Help Golden Animals finish their NEW Album!"/>
    <x v="6"/>
    <x v="603"/>
    <x v="0"/>
    <x v="0"/>
    <s v="USD"/>
    <d v="2011-09-07T16:35:39"/>
    <d v="2011-08-08T16:35:39"/>
    <b v="0"/>
    <n v="71"/>
    <b v="1"/>
    <x v="4"/>
    <x v="11"/>
    <n v="104"/>
    <n v="117.68"/>
    <x v="349"/>
    <s v="9/7/2011"/>
    <x v="10"/>
    <x v="6"/>
    <n v="9"/>
    <n v="2011"/>
  </r>
  <r>
    <n v="807"/>
    <s v="Sic Vita - New EP Release - 2017"/>
    <s v="Join the Sic Vita family and lend a hand as we create a new album!"/>
    <x v="23"/>
    <x v="604"/>
    <x v="0"/>
    <x v="0"/>
    <s v="USD"/>
    <d v="2017-03-01T02:00:00"/>
    <d v="2017-01-24T15:05:11"/>
    <b v="0"/>
    <n v="57"/>
    <b v="1"/>
    <x v="4"/>
    <x v="11"/>
    <n v="105"/>
    <n v="73.77"/>
    <x v="253"/>
    <s v="3/1/2017"/>
    <x v="1"/>
    <x v="1"/>
    <n v="3"/>
    <n v="2017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d v="2014-12-22T04:59:00"/>
    <d v="2014-11-19T02:24:46"/>
    <b v="0"/>
    <n v="43"/>
    <b v="1"/>
    <x v="4"/>
    <x v="11"/>
    <n v="100"/>
    <n v="104.65"/>
    <x v="652"/>
    <s v="12/22/2014"/>
    <x v="4"/>
    <x v="3"/>
    <n v="12"/>
    <n v="2014"/>
  </r>
  <r>
    <n v="809"/>
    <s v="Peter's New Album!!"/>
    <s v="Acknowledged songwriter looking to record album of new songs to secure a Publishing Contract"/>
    <x v="23"/>
    <x v="606"/>
    <x v="0"/>
    <x v="0"/>
    <s v="USD"/>
    <d v="2014-01-19T20:00:30"/>
    <d v="2013-12-20T20:00:30"/>
    <b v="0"/>
    <n v="52"/>
    <b v="1"/>
    <x v="4"/>
    <x v="11"/>
    <n v="104"/>
    <n v="79.83"/>
    <x v="653"/>
    <s v="1/19/2014"/>
    <x v="11"/>
    <x v="4"/>
    <n v="1"/>
    <n v="2014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d v="2012-09-01T01:21:02"/>
    <d v="2012-08-02T01:21:02"/>
    <b v="0"/>
    <n v="27"/>
    <b v="1"/>
    <x v="4"/>
    <x v="11"/>
    <n v="105"/>
    <n v="58.33"/>
    <x v="649"/>
    <s v="9/1/2012"/>
    <x v="10"/>
    <x v="5"/>
    <n v="9"/>
    <n v="2012"/>
  </r>
  <r>
    <n v="811"/>
    <s v="Love Water Tour"/>
    <s v="We need your financial support to cover the tour costs!  (Sound, lights, travel, stage design)"/>
    <x v="28"/>
    <x v="578"/>
    <x v="0"/>
    <x v="0"/>
    <s v="USD"/>
    <d v="2013-07-10T16:52:00"/>
    <d v="2013-06-18T15:26:42"/>
    <b v="0"/>
    <n v="12"/>
    <b v="1"/>
    <x v="4"/>
    <x v="11"/>
    <n v="104"/>
    <n v="86.67"/>
    <x v="654"/>
    <s v="7/10/2013"/>
    <x v="0"/>
    <x v="4"/>
    <n v="7"/>
    <n v="2013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d v="2013-03-01T13:58:00"/>
    <d v="2013-01-08T00:25:52"/>
    <b v="0"/>
    <n v="33"/>
    <b v="1"/>
    <x v="4"/>
    <x v="11"/>
    <n v="152"/>
    <n v="27.61"/>
    <x v="279"/>
    <s v="3/1/2013"/>
    <x v="1"/>
    <x v="4"/>
    <n v="3"/>
    <n v="2013"/>
  </r>
  <r>
    <n v="813"/>
    <s v="Rules of Civility and Decent Behavior"/>
    <s v="A pre order campaign to fund the pressing of our second full length vinyl LP"/>
    <x v="15"/>
    <x v="609"/>
    <x v="0"/>
    <x v="0"/>
    <s v="USD"/>
    <d v="2012-07-20T23:02:45"/>
    <d v="2012-06-20T23:02:45"/>
    <b v="0"/>
    <n v="96"/>
    <b v="1"/>
    <x v="4"/>
    <x v="11"/>
    <n v="160"/>
    <n v="25"/>
    <x v="655"/>
    <s v="7/20/2012"/>
    <x v="0"/>
    <x v="5"/>
    <n v="7"/>
    <n v="2012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d v="2011-05-31T18:04:00"/>
    <d v="2011-05-16T17:50:01"/>
    <b v="0"/>
    <n v="28"/>
    <b v="1"/>
    <x v="4"/>
    <x v="11"/>
    <n v="127"/>
    <n v="45.46"/>
    <x v="656"/>
    <s v="5/31/2011"/>
    <x v="5"/>
    <x v="6"/>
    <n v="5"/>
    <n v="2011"/>
  </r>
  <r>
    <n v="815"/>
    <s v="Some Late Help for The Early Reset"/>
    <s v="Be a part of helping The Early Reset finish their new 7 song EP."/>
    <x v="23"/>
    <x v="611"/>
    <x v="0"/>
    <x v="0"/>
    <s v="USD"/>
    <d v="2014-11-01T22:01:43"/>
    <d v="2014-10-02T22:01:43"/>
    <b v="0"/>
    <n v="43"/>
    <b v="1"/>
    <x v="4"/>
    <x v="11"/>
    <n v="107"/>
    <n v="99.53"/>
    <x v="471"/>
    <s v="11/1/2014"/>
    <x v="9"/>
    <x v="3"/>
    <n v="11"/>
    <n v="2014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d v="2013-04-09T06:30:00"/>
    <d v="2013-03-08T20:54:03"/>
    <b v="0"/>
    <n v="205"/>
    <b v="1"/>
    <x v="4"/>
    <x v="11"/>
    <n v="115"/>
    <n v="39.31"/>
    <x v="657"/>
    <s v="4/9/2013"/>
    <x v="7"/>
    <x v="4"/>
    <n v="4"/>
    <n v="2013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d v="2012-03-11T04:59:00"/>
    <d v="2012-01-17T14:23:31"/>
    <b v="0"/>
    <n v="23"/>
    <b v="1"/>
    <x v="4"/>
    <x v="11"/>
    <n v="137"/>
    <n v="89.42"/>
    <x v="658"/>
    <s v="3/11/2012"/>
    <x v="1"/>
    <x v="5"/>
    <n v="3"/>
    <n v="2012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d v="2012-08-07T17:01:00"/>
    <d v="2012-07-30T21:11:21"/>
    <b v="0"/>
    <n v="19"/>
    <b v="1"/>
    <x v="4"/>
    <x v="11"/>
    <n v="156"/>
    <n v="28.68"/>
    <x v="659"/>
    <s v="8/7/2012"/>
    <x v="3"/>
    <x v="5"/>
    <n v="8"/>
    <n v="2012"/>
  </r>
  <r>
    <n v="819"/>
    <s v="Winter Tour"/>
    <s v="We are touring the Southeast in support of our new EP"/>
    <x v="44"/>
    <x v="140"/>
    <x v="0"/>
    <x v="0"/>
    <s v="USD"/>
    <d v="2013-12-21T04:44:00"/>
    <d v="2013-12-11T23:57:34"/>
    <b v="0"/>
    <n v="14"/>
    <b v="1"/>
    <x v="4"/>
    <x v="11"/>
    <n v="109"/>
    <n v="31.07"/>
    <x v="660"/>
    <s v="12/21/2013"/>
    <x v="11"/>
    <x v="4"/>
    <n v="12"/>
    <n v="2013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d v="2014-06-09T05:00:00"/>
    <d v="2014-05-09T20:12:22"/>
    <b v="0"/>
    <n v="38"/>
    <b v="1"/>
    <x v="4"/>
    <x v="11"/>
    <n v="134"/>
    <n v="70.55"/>
    <x v="661"/>
    <s v="6/9/2014"/>
    <x v="5"/>
    <x v="3"/>
    <n v="6"/>
    <n v="2014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d v="2015-05-04T04:01:00"/>
    <d v="2015-03-30T22:07:45"/>
    <b v="0"/>
    <n v="78"/>
    <b v="1"/>
    <x v="4"/>
    <x v="11"/>
    <n v="100"/>
    <n v="224.13"/>
    <x v="304"/>
    <s v="5/4/2015"/>
    <x v="7"/>
    <x v="0"/>
    <n v="5"/>
    <n v="2015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d v="2012-10-05T22:44:10"/>
    <d v="2012-09-05T22:44:10"/>
    <b v="0"/>
    <n v="69"/>
    <b v="1"/>
    <x v="4"/>
    <x v="11"/>
    <n v="119"/>
    <n v="51.81"/>
    <x v="606"/>
    <s v="10/5/2012"/>
    <x v="8"/>
    <x v="5"/>
    <n v="10"/>
    <n v="2012"/>
  </r>
  <r>
    <n v="823"/>
    <s v="Debut Album"/>
    <s v="Eyes For Fire is finally ready to release their Debut Album but we need YOU to help us put the final touches on it."/>
    <x v="134"/>
    <x v="618"/>
    <x v="0"/>
    <x v="0"/>
    <s v="USD"/>
    <d v="2015-03-22T22:20:52"/>
    <d v="2015-02-20T23:20:52"/>
    <b v="0"/>
    <n v="33"/>
    <b v="1"/>
    <x v="4"/>
    <x v="11"/>
    <n v="180"/>
    <n v="43.52"/>
    <x v="496"/>
    <s v="3/22/2015"/>
    <x v="2"/>
    <x v="0"/>
    <n v="3"/>
    <n v="2015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d v="2010-04-18T06:59:00"/>
    <d v="2010-03-13T05:48:38"/>
    <b v="0"/>
    <n v="54"/>
    <b v="1"/>
    <x v="4"/>
    <x v="11"/>
    <n v="134"/>
    <n v="39.82"/>
    <x v="662"/>
    <s v="4/18/2010"/>
    <x v="7"/>
    <x v="7"/>
    <n v="4"/>
    <n v="2010"/>
  </r>
  <r>
    <n v="825"/>
    <s v="KILL FREEMAN"/>
    <s v="Kickstarting Kill Freeman independently. Help fund the New Record, Video and Live Shows."/>
    <x v="78"/>
    <x v="620"/>
    <x v="0"/>
    <x v="0"/>
    <s v="USD"/>
    <d v="2012-10-29T07:21:24"/>
    <d v="2012-10-04T07:21:24"/>
    <b v="0"/>
    <n v="99"/>
    <b v="1"/>
    <x v="4"/>
    <x v="11"/>
    <n v="100"/>
    <n v="126.81"/>
    <x v="663"/>
    <s v="10/29/2012"/>
    <x v="9"/>
    <x v="5"/>
    <n v="10"/>
    <n v="2012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d v="2012-03-25T23:55:30"/>
    <d v="2012-03-05T00:55:30"/>
    <b v="0"/>
    <n v="49"/>
    <b v="1"/>
    <x v="4"/>
    <x v="11"/>
    <n v="101"/>
    <n v="113.88"/>
    <x v="664"/>
    <s v="3/25/2012"/>
    <x v="7"/>
    <x v="5"/>
    <n v="3"/>
    <n v="2012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d v="2012-02-14T19:49:00"/>
    <d v="2012-01-19T11:21:47"/>
    <b v="0"/>
    <n v="11"/>
    <b v="1"/>
    <x v="4"/>
    <x v="11"/>
    <n v="103"/>
    <n v="28.18"/>
    <x v="665"/>
    <s v="2/14/2012"/>
    <x v="1"/>
    <x v="5"/>
    <n v="2"/>
    <n v="2012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d v="2012-06-25T16:24:00"/>
    <d v="2012-06-13T01:13:02"/>
    <b v="0"/>
    <n v="38"/>
    <b v="1"/>
    <x v="4"/>
    <x v="11"/>
    <n v="107"/>
    <n v="36.61"/>
    <x v="666"/>
    <s v="6/25/2012"/>
    <x v="0"/>
    <x v="5"/>
    <n v="6"/>
    <n v="2012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d v="2016-07-13T19:14:00"/>
    <d v="2016-05-14T19:14:00"/>
    <b v="0"/>
    <n v="16"/>
    <b v="1"/>
    <x v="4"/>
    <x v="11"/>
    <n v="104"/>
    <n v="32.5"/>
    <x v="561"/>
    <s v="7/13/2016"/>
    <x v="5"/>
    <x v="2"/>
    <n v="7"/>
    <n v="2016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d v="2013-03-22T11:37:05"/>
    <d v="2013-02-20T12:37:05"/>
    <b v="0"/>
    <n v="32"/>
    <b v="1"/>
    <x v="4"/>
    <x v="11"/>
    <n v="108"/>
    <n v="60.66"/>
    <x v="667"/>
    <s v="3/22/2013"/>
    <x v="2"/>
    <x v="4"/>
    <n v="3"/>
    <n v="2013"/>
  </r>
  <r>
    <n v="831"/>
    <s v="Let The 7Horse Run!"/>
    <s v="7Horse is a new band with a self-funded album and a show they want to rock in your town!"/>
    <x v="15"/>
    <x v="98"/>
    <x v="0"/>
    <x v="0"/>
    <s v="USD"/>
    <d v="2012-04-27T15:31:34"/>
    <d v="2012-03-28T15:31:34"/>
    <b v="0"/>
    <n v="20"/>
    <b v="1"/>
    <x v="4"/>
    <x v="11"/>
    <n v="233"/>
    <n v="175"/>
    <x v="647"/>
    <s v="4/27/2012"/>
    <x v="7"/>
    <x v="5"/>
    <n v="4"/>
    <n v="2012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d v="2012-01-21T08:13:00"/>
    <d v="2011-11-22T16:12:15"/>
    <b v="0"/>
    <n v="154"/>
    <b v="1"/>
    <x v="4"/>
    <x v="11"/>
    <n v="101"/>
    <n v="97.99"/>
    <x v="668"/>
    <s v="1/21/2012"/>
    <x v="4"/>
    <x v="6"/>
    <n v="1"/>
    <n v="2012"/>
  </r>
  <r>
    <n v="833"/>
    <s v="Ragman Rolls"/>
    <s v="This is an American rock album."/>
    <x v="12"/>
    <x v="627"/>
    <x v="0"/>
    <x v="0"/>
    <s v="USD"/>
    <d v="2014-04-19T21:04:35"/>
    <d v="2014-03-20T21:04:35"/>
    <b v="0"/>
    <n v="41"/>
    <b v="1"/>
    <x v="4"/>
    <x v="11"/>
    <n v="102"/>
    <n v="148.78"/>
    <x v="108"/>
    <s v="4/19/2014"/>
    <x v="7"/>
    <x v="3"/>
    <n v="4"/>
    <n v="2014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d v="2013-07-01T03:59:00"/>
    <d v="2013-05-28T19:44:52"/>
    <b v="0"/>
    <n v="75"/>
    <b v="1"/>
    <x v="4"/>
    <x v="11"/>
    <n v="131"/>
    <n v="96.08"/>
    <x v="669"/>
    <s v="7/1/2013"/>
    <x v="5"/>
    <x v="4"/>
    <n v="7"/>
    <n v="2013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d v="2012-05-19T03:00:00"/>
    <d v="2012-04-06T10:59:18"/>
    <b v="0"/>
    <n v="40"/>
    <b v="1"/>
    <x v="4"/>
    <x v="11"/>
    <n v="117"/>
    <n v="58.63"/>
    <x v="670"/>
    <s v="5/19/2012"/>
    <x v="6"/>
    <x v="5"/>
    <n v="5"/>
    <n v="2012"/>
  </r>
  <r>
    <n v="836"/>
    <s v="DESMADRE Full Album + Press Kit"/>
    <s v="An album you can bring home to mom."/>
    <x v="10"/>
    <x v="630"/>
    <x v="0"/>
    <x v="0"/>
    <s v="USD"/>
    <d v="2013-10-07T01:21:58"/>
    <d v="2013-09-07T01:21:58"/>
    <b v="0"/>
    <n v="46"/>
    <b v="1"/>
    <x v="4"/>
    <x v="11"/>
    <n v="101"/>
    <n v="109.71"/>
    <x v="671"/>
    <s v="10/7/2013"/>
    <x v="8"/>
    <x v="4"/>
    <n v="10"/>
    <n v="2013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d v="2014-05-01T23:57:42"/>
    <d v="2014-04-01T23:57:42"/>
    <b v="0"/>
    <n v="62"/>
    <b v="1"/>
    <x v="4"/>
    <x v="11"/>
    <n v="122"/>
    <n v="49.11"/>
    <x v="672"/>
    <s v="5/1/2014"/>
    <x v="6"/>
    <x v="3"/>
    <n v="5"/>
    <n v="2014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d v="2012-01-17T21:33:05"/>
    <d v="2011-12-18T21:33:05"/>
    <b v="0"/>
    <n v="61"/>
    <b v="1"/>
    <x v="4"/>
    <x v="11"/>
    <n v="145"/>
    <n v="47.67"/>
    <x v="673"/>
    <s v="1/17/2012"/>
    <x v="11"/>
    <x v="6"/>
    <n v="1"/>
    <n v="2012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d v="2012-09-22T18:19:16"/>
    <d v="2012-08-23T18:19:16"/>
    <b v="0"/>
    <n v="96"/>
    <b v="1"/>
    <x v="4"/>
    <x v="11"/>
    <n v="117"/>
    <n v="60.74"/>
    <x v="340"/>
    <s v="9/22/2012"/>
    <x v="10"/>
    <x v="5"/>
    <n v="9"/>
    <n v="2012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d v="2016-09-24T05:26:27"/>
    <d v="2016-08-25T05:26:27"/>
    <b v="0"/>
    <n v="190"/>
    <b v="1"/>
    <x v="4"/>
    <x v="12"/>
    <n v="120"/>
    <n v="63.38"/>
    <x v="674"/>
    <s v="9/24/2016"/>
    <x v="10"/>
    <x v="2"/>
    <n v="9"/>
    <n v="2016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d v="2014-11-10T21:07:43"/>
    <d v="2014-10-11T20:07:43"/>
    <b v="1"/>
    <n v="94"/>
    <b v="1"/>
    <x v="4"/>
    <x v="12"/>
    <n v="101"/>
    <n v="53.89"/>
    <x v="675"/>
    <s v="11/10/2014"/>
    <x v="9"/>
    <x v="3"/>
    <n v="11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d v="2013-10-14T03:59:00"/>
    <d v="2013-09-09T14:13:03"/>
    <b v="1"/>
    <n v="39"/>
    <b v="1"/>
    <x v="4"/>
    <x v="12"/>
    <n v="104"/>
    <n v="66.87"/>
    <x v="350"/>
    <s v="10/14/2013"/>
    <x v="8"/>
    <x v="4"/>
    <n v="10"/>
    <n v="2013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d v="2016-12-08T08:00:00"/>
    <d v="2016-11-21T06:11:20"/>
    <b v="0"/>
    <n v="127"/>
    <b v="1"/>
    <x v="4"/>
    <x v="12"/>
    <n v="267"/>
    <n v="63.1"/>
    <x v="676"/>
    <s v="12/8/2016"/>
    <x v="4"/>
    <x v="2"/>
    <n v="12"/>
    <n v="2016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d v="2014-11-01T04:59:00"/>
    <d v="2014-09-23T16:25:52"/>
    <b v="1"/>
    <n v="159"/>
    <b v="1"/>
    <x v="4"/>
    <x v="12"/>
    <n v="194"/>
    <n v="36.630000000000003"/>
    <x v="128"/>
    <s v="11/1/2014"/>
    <x v="8"/>
    <x v="3"/>
    <n v="11"/>
    <n v="2014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d v="2016-09-05T03:59:00"/>
    <d v="2016-07-27T04:56:36"/>
    <b v="0"/>
    <n v="177"/>
    <b v="1"/>
    <x v="4"/>
    <x v="12"/>
    <n v="120"/>
    <n v="34.01"/>
    <x v="677"/>
    <s v="9/5/2016"/>
    <x v="3"/>
    <x v="2"/>
    <n v="9"/>
    <n v="2016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d v="2014-03-10T14:00:00"/>
    <d v="2014-02-24T09:24:15"/>
    <b v="0"/>
    <n v="47"/>
    <b v="1"/>
    <x v="4"/>
    <x v="12"/>
    <n v="122"/>
    <n v="28.55"/>
    <x v="678"/>
    <s v="3/10/2014"/>
    <x v="2"/>
    <x v="3"/>
    <n v="3"/>
    <n v="2014"/>
  </r>
  <r>
    <n v="847"/>
    <s v="CENTROPYMUSIC"/>
    <s v="MUSIC WITH MEANING!  MUSIC THAT MATTERS!!!"/>
    <x v="185"/>
    <x v="115"/>
    <x v="0"/>
    <x v="0"/>
    <s v="USD"/>
    <d v="2015-07-10T19:09:36"/>
    <d v="2015-06-10T19:09:36"/>
    <b v="0"/>
    <n v="1"/>
    <b v="1"/>
    <x v="4"/>
    <x v="12"/>
    <n v="100"/>
    <n v="10"/>
    <x v="191"/>
    <s v="7/10/2015"/>
    <x v="0"/>
    <x v="0"/>
    <n v="7"/>
    <n v="2015"/>
  </r>
  <r>
    <n v="848"/>
    <s v="God Am"/>
    <s v="God Am, a Grunge/Doom metal band, who have been trying to fund the production of our EP to bring you a unique aural assault."/>
    <x v="43"/>
    <x v="452"/>
    <x v="0"/>
    <x v="0"/>
    <s v="USD"/>
    <d v="2015-04-14T19:00:33"/>
    <d v="2015-03-15T19:00:33"/>
    <b v="0"/>
    <n v="16"/>
    <b v="1"/>
    <x v="4"/>
    <x v="12"/>
    <n v="100"/>
    <n v="18.75"/>
    <x v="319"/>
    <s v="4/14/2015"/>
    <x v="7"/>
    <x v="0"/>
    <n v="4"/>
    <n v="2015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d v="2015-03-16T02:34:24"/>
    <d v="2015-02-16T03:34:24"/>
    <b v="0"/>
    <n v="115"/>
    <b v="1"/>
    <x v="4"/>
    <x v="12"/>
    <n v="120"/>
    <n v="41.7"/>
    <x v="679"/>
    <s v="3/16/2015"/>
    <x v="2"/>
    <x v="0"/>
    <n v="3"/>
    <n v="2015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d v="2016-04-25T04:59:00"/>
    <d v="2016-03-23T19:51:57"/>
    <b v="0"/>
    <n v="133"/>
    <b v="1"/>
    <x v="4"/>
    <x v="12"/>
    <n v="155"/>
    <n v="46.67"/>
    <x v="680"/>
    <s v="4/25/2016"/>
    <x v="7"/>
    <x v="2"/>
    <n v="4"/>
    <n v="2016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d v="2016-07-31T19:45:00"/>
    <d v="2016-06-01T21:07:33"/>
    <b v="0"/>
    <n v="70"/>
    <b v="1"/>
    <x v="4"/>
    <x v="12"/>
    <n v="130"/>
    <n v="37.270000000000003"/>
    <x v="681"/>
    <s v="7/31/2016"/>
    <x v="0"/>
    <x v="2"/>
    <n v="7"/>
    <n v="2016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d v="2016-10-24T21:00:00"/>
    <d v="2016-10-13T19:19:55"/>
    <b v="0"/>
    <n v="62"/>
    <b v="1"/>
    <x v="4"/>
    <x v="12"/>
    <n v="105"/>
    <n v="59.26"/>
    <x v="682"/>
    <s v="10/24/2016"/>
    <x v="9"/>
    <x v="2"/>
    <n v="10"/>
    <n v="2016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d v="2015-02-16T19:58:29"/>
    <d v="2015-01-17T19:58:29"/>
    <b v="0"/>
    <n v="10"/>
    <b v="1"/>
    <x v="4"/>
    <x v="12"/>
    <n v="100"/>
    <n v="30"/>
    <x v="622"/>
    <s v="2/16/2015"/>
    <x v="1"/>
    <x v="0"/>
    <n v="2"/>
    <n v="2015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d v="2016-12-28T05:05:46"/>
    <d v="2016-11-28T05:05:46"/>
    <b v="0"/>
    <n v="499"/>
    <b v="1"/>
    <x v="4"/>
    <x v="12"/>
    <n v="118"/>
    <n v="65.86"/>
    <x v="683"/>
    <s v="12/28/2016"/>
    <x v="4"/>
    <x v="2"/>
    <n v="12"/>
    <n v="2016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d v="2016-07-24T03:00:17"/>
    <d v="2016-06-24T03:00:17"/>
    <b v="0"/>
    <n v="47"/>
    <b v="1"/>
    <x v="4"/>
    <x v="12"/>
    <n v="103"/>
    <n v="31.91"/>
    <x v="504"/>
    <s v="7/24/2016"/>
    <x v="0"/>
    <x v="2"/>
    <n v="7"/>
    <n v="2016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d v="2016-10-25T19:00:00"/>
    <d v="2016-08-27T07:29:16"/>
    <b v="0"/>
    <n v="28"/>
    <b v="1"/>
    <x v="4"/>
    <x v="12"/>
    <n v="218"/>
    <n v="19.46"/>
    <x v="684"/>
    <s v="10/25/2016"/>
    <x v="10"/>
    <x v="2"/>
    <n v="10"/>
    <n v="2016"/>
  </r>
  <r>
    <n v="857"/>
    <s v="A Reason To Breathe - DEBUT ALBUM"/>
    <s v="Modern Post-Hardcore/Electro music (Hardstyle, EDM, Trap, Dubstep, Dembow, House)."/>
    <x v="38"/>
    <x v="647"/>
    <x v="0"/>
    <x v="3"/>
    <s v="EUR"/>
    <d v="2015-11-25T14:57:11"/>
    <d v="2015-10-14T13:57:11"/>
    <b v="0"/>
    <n v="24"/>
    <b v="1"/>
    <x v="4"/>
    <x v="12"/>
    <n v="100"/>
    <n v="50"/>
    <x v="83"/>
    <s v="11/25/2015"/>
    <x v="9"/>
    <x v="0"/>
    <n v="11"/>
    <n v="2015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d v="2015-04-15T22:59:00"/>
    <d v="2015-03-16T17:53:38"/>
    <b v="0"/>
    <n v="76"/>
    <b v="1"/>
    <x v="4"/>
    <x v="12"/>
    <n v="144"/>
    <n v="22.74"/>
    <x v="199"/>
    <s v="4/15/2015"/>
    <x v="7"/>
    <x v="0"/>
    <n v="4"/>
    <n v="2015"/>
  </r>
  <r>
    <n v="859"/>
    <s v="Rise With Us Campaign"/>
    <s v="We are heading to the studio to create our second album and we want you to be right there with us!"/>
    <x v="23"/>
    <x v="649"/>
    <x v="0"/>
    <x v="0"/>
    <s v="USD"/>
    <d v="2015-06-04T00:00:00"/>
    <d v="2015-05-04T19:41:08"/>
    <b v="0"/>
    <n v="98"/>
    <b v="1"/>
    <x v="4"/>
    <x v="12"/>
    <n v="105"/>
    <n v="42.72"/>
    <x v="685"/>
    <s v="6/4/2015"/>
    <x v="5"/>
    <x v="0"/>
    <n v="6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d v="2013-11-22T12:35:13"/>
    <d v="2013-10-23T11:35:13"/>
    <b v="0"/>
    <n v="48"/>
    <b v="0"/>
    <x v="4"/>
    <x v="13"/>
    <n v="18"/>
    <n v="52.92"/>
    <x v="686"/>
    <s v="11/22/2013"/>
    <x v="9"/>
    <x v="4"/>
    <n v="11"/>
    <n v="20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d v="2016-09-16T23:10:04"/>
    <d v="2016-08-17T23:10:04"/>
    <b v="0"/>
    <n v="2"/>
    <b v="0"/>
    <x v="4"/>
    <x v="13"/>
    <n v="2"/>
    <n v="50.5"/>
    <x v="687"/>
    <s v="9/16/2016"/>
    <x v="10"/>
    <x v="2"/>
    <n v="9"/>
    <n v="2016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d v="2013-11-11T14:19:08"/>
    <d v="2013-10-12T13:19:08"/>
    <b v="0"/>
    <n v="4"/>
    <b v="0"/>
    <x v="4"/>
    <x v="13"/>
    <n v="0"/>
    <n v="42.5"/>
    <x v="688"/>
    <s v="11/11/2013"/>
    <x v="9"/>
    <x v="4"/>
    <n v="11"/>
    <n v="20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d v="2012-02-12T02:49:26"/>
    <d v="2012-01-13T02:49:26"/>
    <b v="0"/>
    <n v="5"/>
    <b v="0"/>
    <x v="4"/>
    <x v="13"/>
    <n v="5"/>
    <n v="18"/>
    <x v="689"/>
    <s v="2/12/2012"/>
    <x v="1"/>
    <x v="5"/>
    <n v="2"/>
    <n v="2012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d v="2013-10-16T09:59:00"/>
    <d v="2013-09-24T02:33:58"/>
    <b v="0"/>
    <n v="79"/>
    <b v="0"/>
    <x v="4"/>
    <x v="13"/>
    <n v="42"/>
    <n v="34.18"/>
    <x v="690"/>
    <s v="10/16/2013"/>
    <x v="8"/>
    <x v="4"/>
    <n v="10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d v="2013-01-16T18:33:17"/>
    <d v="2012-11-17T18:33:17"/>
    <b v="0"/>
    <n v="2"/>
    <b v="0"/>
    <x v="4"/>
    <x v="13"/>
    <n v="2"/>
    <n v="22.5"/>
    <x v="691"/>
    <s v="1/16/2013"/>
    <x v="4"/>
    <x v="5"/>
    <n v="1"/>
    <n v="20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d v="2015-02-28T15:10:00"/>
    <d v="2015-01-21T15:18:38"/>
    <b v="0"/>
    <n v="11"/>
    <b v="0"/>
    <x v="4"/>
    <x v="13"/>
    <n v="18"/>
    <n v="58.18"/>
    <x v="692"/>
    <s v="2/28/2015"/>
    <x v="1"/>
    <x v="0"/>
    <n v="2"/>
    <n v="2015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d v="2009-12-01T04:59:00"/>
    <d v="2009-10-02T02:31:46"/>
    <b v="0"/>
    <n v="11"/>
    <b v="0"/>
    <x v="4"/>
    <x v="13"/>
    <n v="24"/>
    <n v="109.18"/>
    <x v="693"/>
    <s v="12/1/2009"/>
    <x v="9"/>
    <x v="8"/>
    <n v="12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d v="2014-01-07T00:39:58"/>
    <d v="2013-12-08T00:39:58"/>
    <b v="0"/>
    <n v="1"/>
    <b v="0"/>
    <x v="4"/>
    <x v="13"/>
    <n v="0"/>
    <n v="50"/>
    <x v="694"/>
    <s v="1/7/2014"/>
    <x v="11"/>
    <x v="4"/>
    <n v="1"/>
    <n v="2014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d v="2013-04-08T19:17:37"/>
    <d v="2013-03-09T20:17:37"/>
    <b v="0"/>
    <n v="3"/>
    <b v="0"/>
    <x v="4"/>
    <x v="13"/>
    <n v="12"/>
    <n v="346.67"/>
    <x v="695"/>
    <s v="4/8/2013"/>
    <x v="7"/>
    <x v="4"/>
    <n v="4"/>
    <n v="20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d v="2013-09-01T00:32:03"/>
    <d v="2013-08-02T00:32:03"/>
    <b v="0"/>
    <n v="5"/>
    <b v="0"/>
    <x v="4"/>
    <x v="13"/>
    <n v="0"/>
    <n v="12.4"/>
    <x v="696"/>
    <s v="9/1/2013"/>
    <x v="10"/>
    <x v="4"/>
    <n v="9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d v="2013-11-29T14:28:15"/>
    <d v="2013-10-30T13:28:15"/>
    <b v="0"/>
    <n v="12"/>
    <b v="0"/>
    <x v="4"/>
    <x v="13"/>
    <n v="5"/>
    <n v="27.08"/>
    <x v="697"/>
    <s v="11/29/2013"/>
    <x v="9"/>
    <x v="4"/>
    <n v="11"/>
    <n v="20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d v="2011-03-10T19:48:47"/>
    <d v="2011-01-24T19:48:47"/>
    <b v="0"/>
    <n v="2"/>
    <b v="0"/>
    <x v="4"/>
    <x v="13"/>
    <n v="1"/>
    <n v="32.5"/>
    <x v="280"/>
    <s v="3/10/2011"/>
    <x v="1"/>
    <x v="6"/>
    <n v="3"/>
    <n v="2011"/>
  </r>
  <r>
    <n v="873"/>
    <s v="The Dreamer-An Original Jazz CD"/>
    <s v="Fall in love with &quot;The Dreamer&quot;, new original music from trumpeter Freddie Dunn!"/>
    <x v="8"/>
    <x v="372"/>
    <x v="2"/>
    <x v="0"/>
    <s v="USD"/>
    <d v="2012-11-11T05:00:40"/>
    <d v="2012-10-02T04:00:40"/>
    <b v="0"/>
    <n v="5"/>
    <b v="0"/>
    <x v="4"/>
    <x v="13"/>
    <n v="1"/>
    <n v="9"/>
    <x v="261"/>
    <s v="11/11/2012"/>
    <x v="9"/>
    <x v="5"/>
    <n v="11"/>
    <n v="2012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d v="2013-05-04T14:00:34"/>
    <d v="2013-04-04T14:00:34"/>
    <b v="0"/>
    <n v="21"/>
    <b v="0"/>
    <x v="4"/>
    <x v="13"/>
    <n v="24"/>
    <n v="34.76"/>
    <x v="698"/>
    <s v="5/4/2013"/>
    <x v="6"/>
    <x v="4"/>
    <n v="5"/>
    <n v="20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d v="2015-09-21T17:22:11"/>
    <d v="2015-09-01T17:22:11"/>
    <b v="0"/>
    <n v="0"/>
    <b v="0"/>
    <x v="4"/>
    <x v="13"/>
    <n v="0"/>
    <n v="0"/>
    <x v="187"/>
    <s v="9/21/2015"/>
    <x v="8"/>
    <x v="0"/>
    <n v="9"/>
    <n v="2015"/>
  </r>
  <r>
    <n v="876"/>
    <s v="Sound Of Dobells"/>
    <s v="What was the greatest record shop ever?  DOBELLS!"/>
    <x v="189"/>
    <x v="656"/>
    <x v="2"/>
    <x v="1"/>
    <s v="GBP"/>
    <d v="2013-02-04T11:55:27"/>
    <d v="2013-01-02T11:55:27"/>
    <b v="0"/>
    <n v="45"/>
    <b v="0"/>
    <x v="4"/>
    <x v="13"/>
    <n v="41"/>
    <n v="28.58"/>
    <x v="641"/>
    <s v="2/4/2013"/>
    <x v="1"/>
    <x v="4"/>
    <n v="2"/>
    <n v="20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d v="2013-12-19T18:56:00"/>
    <d v="2013-11-19T18:56:00"/>
    <b v="0"/>
    <n v="29"/>
    <b v="0"/>
    <x v="4"/>
    <x v="13"/>
    <n v="68"/>
    <n v="46.59"/>
    <x v="699"/>
    <s v="12/19/2013"/>
    <x v="4"/>
    <x v="4"/>
    <n v="12"/>
    <n v="20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d v="2010-12-23T05:35:24"/>
    <d v="2010-11-23T05:35:24"/>
    <b v="0"/>
    <n v="2"/>
    <b v="0"/>
    <x v="4"/>
    <x v="13"/>
    <n v="1"/>
    <n v="32.5"/>
    <x v="98"/>
    <s v="12/23/2010"/>
    <x v="4"/>
    <x v="7"/>
    <n v="12"/>
    <n v="2010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d v="2012-05-29T19:55:05"/>
    <d v="2012-05-08T19:55:05"/>
    <b v="0"/>
    <n v="30"/>
    <b v="0"/>
    <x v="4"/>
    <x v="13"/>
    <n v="31"/>
    <n v="21.47"/>
    <x v="700"/>
    <s v="5/29/2012"/>
    <x v="5"/>
    <x v="5"/>
    <n v="5"/>
    <n v="2012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d v="2012-10-30T07:42:18"/>
    <d v="2012-09-27T07:42:18"/>
    <b v="0"/>
    <n v="8"/>
    <b v="0"/>
    <x v="4"/>
    <x v="14"/>
    <n v="3"/>
    <n v="14.13"/>
    <x v="701"/>
    <s v="10/30/2012"/>
    <x v="8"/>
    <x v="5"/>
    <n v="10"/>
    <n v="2012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d v="2012-01-14T06:01:26"/>
    <d v="2011-11-30T06:01:26"/>
    <b v="0"/>
    <n v="1"/>
    <b v="0"/>
    <x v="4"/>
    <x v="14"/>
    <n v="1"/>
    <n v="30"/>
    <x v="702"/>
    <s v="1/14/2012"/>
    <x v="4"/>
    <x v="6"/>
    <n v="1"/>
    <n v="2012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d v="2011-09-06T20:39:10"/>
    <d v="2011-08-04T20:39:10"/>
    <b v="0"/>
    <n v="14"/>
    <b v="0"/>
    <x v="4"/>
    <x v="14"/>
    <n v="20"/>
    <n v="21.57"/>
    <x v="703"/>
    <s v="9/6/2011"/>
    <x v="10"/>
    <x v="6"/>
    <n v="9"/>
    <n v="2011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d v="2016-03-02T22:27:15"/>
    <d v="2016-01-02T22:27:15"/>
    <b v="0"/>
    <n v="24"/>
    <b v="0"/>
    <x v="4"/>
    <x v="14"/>
    <n v="40"/>
    <n v="83.38"/>
    <x v="704"/>
    <s v="3/2/2016"/>
    <x v="1"/>
    <x v="2"/>
    <n v="3"/>
    <n v="2016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d v="2012-05-12T02:31:00"/>
    <d v="2012-03-13T19:15:46"/>
    <b v="0"/>
    <n v="2"/>
    <b v="0"/>
    <x v="4"/>
    <x v="14"/>
    <n v="1"/>
    <n v="10"/>
    <x v="705"/>
    <s v="5/12/2012"/>
    <x v="7"/>
    <x v="5"/>
    <n v="5"/>
    <n v="2012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d v="2016-12-30T22:35:11"/>
    <d v="2016-12-09T22:35:11"/>
    <b v="0"/>
    <n v="21"/>
    <b v="0"/>
    <x v="4"/>
    <x v="14"/>
    <n v="75"/>
    <n v="35.71"/>
    <x v="214"/>
    <s v="12/30/2016"/>
    <x v="11"/>
    <x v="2"/>
    <n v="12"/>
    <n v="2016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d v="2016-09-15T20:53:33"/>
    <d v="2016-08-21T20:53:33"/>
    <b v="0"/>
    <n v="7"/>
    <b v="0"/>
    <x v="4"/>
    <x v="14"/>
    <n v="41"/>
    <n v="29.29"/>
    <x v="706"/>
    <s v="9/15/2016"/>
    <x v="10"/>
    <x v="2"/>
    <n v="9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d v="2012-05-27T23:00:55"/>
    <d v="2012-04-27T23:00:55"/>
    <b v="0"/>
    <n v="0"/>
    <b v="0"/>
    <x v="4"/>
    <x v="14"/>
    <n v="0"/>
    <n v="0"/>
    <x v="707"/>
    <s v="5/27/2012"/>
    <x v="6"/>
    <x v="5"/>
    <n v="5"/>
    <n v="2012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d v="2011-09-01T06:00:00"/>
    <d v="2011-07-27T18:04:45"/>
    <b v="0"/>
    <n v="4"/>
    <b v="0"/>
    <x v="4"/>
    <x v="14"/>
    <n v="7"/>
    <n v="18"/>
    <x v="708"/>
    <s v="9/1/2011"/>
    <x v="3"/>
    <x v="6"/>
    <n v="9"/>
    <n v="2011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d v="2014-10-05T18:49:03"/>
    <d v="2014-09-05T18:49:03"/>
    <b v="0"/>
    <n v="32"/>
    <b v="0"/>
    <x v="4"/>
    <x v="14"/>
    <n v="9"/>
    <n v="73.760000000000005"/>
    <x v="40"/>
    <s v="10/5/2014"/>
    <x v="8"/>
    <x v="3"/>
    <n v="10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d v="2013-11-21T17:46:19"/>
    <d v="2013-10-22T16:46:19"/>
    <b v="0"/>
    <n v="4"/>
    <b v="0"/>
    <x v="4"/>
    <x v="14"/>
    <n v="4"/>
    <n v="31.25"/>
    <x v="709"/>
    <s v="11/21/2013"/>
    <x v="9"/>
    <x v="4"/>
    <n v="11"/>
    <n v="2013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d v="2014-08-21T00:45:30"/>
    <d v="2014-07-22T00:45:30"/>
    <b v="0"/>
    <n v="9"/>
    <b v="0"/>
    <x v="4"/>
    <x v="14"/>
    <n v="3"/>
    <n v="28.89"/>
    <x v="29"/>
    <s v="8/21/2014"/>
    <x v="3"/>
    <x v="3"/>
    <n v="8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d v="2010-08-01T04:00:00"/>
    <d v="2010-05-06T04:48:03"/>
    <b v="0"/>
    <n v="17"/>
    <b v="0"/>
    <x v="4"/>
    <x v="14"/>
    <n v="41"/>
    <n v="143.82"/>
    <x v="710"/>
    <s v="8/1/2010"/>
    <x v="5"/>
    <x v="7"/>
    <n v="8"/>
    <n v="2010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d v="2015-04-01T20:32:43"/>
    <d v="2015-03-02T21:32:43"/>
    <b v="0"/>
    <n v="5"/>
    <b v="0"/>
    <x v="4"/>
    <x v="14"/>
    <n v="10"/>
    <n v="40"/>
    <x v="422"/>
    <s v="4/1/2015"/>
    <x v="7"/>
    <x v="0"/>
    <n v="4"/>
    <n v="2015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d v="2016-06-05T23:33:30"/>
    <d v="2016-05-06T23:33:30"/>
    <b v="0"/>
    <n v="53"/>
    <b v="0"/>
    <x v="4"/>
    <x v="14"/>
    <n v="39"/>
    <n v="147.81"/>
    <x v="54"/>
    <s v="6/5/2016"/>
    <x v="5"/>
    <x v="2"/>
    <n v="6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d v="2010-10-25T03:03:49"/>
    <d v="2010-09-10T03:03:49"/>
    <b v="0"/>
    <n v="7"/>
    <b v="0"/>
    <x v="4"/>
    <x v="14"/>
    <n v="2"/>
    <n v="27.86"/>
    <x v="711"/>
    <s v="10/25/2010"/>
    <x v="8"/>
    <x v="7"/>
    <n v="10"/>
    <n v="2010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d v="2015-08-28T04:00:00"/>
    <d v="2015-08-02T20:57:06"/>
    <b v="0"/>
    <n v="72"/>
    <b v="0"/>
    <x v="4"/>
    <x v="14"/>
    <n v="40"/>
    <n v="44.44"/>
    <x v="712"/>
    <s v="8/28/2015"/>
    <x v="10"/>
    <x v="0"/>
    <n v="8"/>
    <n v="2015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d v="2012-11-28T17:31:48"/>
    <d v="2012-10-29T16:31:48"/>
    <b v="0"/>
    <n v="0"/>
    <b v="0"/>
    <x v="4"/>
    <x v="14"/>
    <n v="0"/>
    <n v="0"/>
    <x v="713"/>
    <s v="11/28/2012"/>
    <x v="9"/>
    <x v="5"/>
    <n v="11"/>
    <n v="2012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d v="2012-01-15T18:11:50"/>
    <d v="2011-12-01T18:11:50"/>
    <b v="0"/>
    <n v="2"/>
    <b v="0"/>
    <x v="4"/>
    <x v="14"/>
    <n v="3"/>
    <n v="35"/>
    <x v="714"/>
    <s v="1/15/2012"/>
    <x v="11"/>
    <x v="6"/>
    <n v="1"/>
    <n v="2012"/>
  </r>
  <r>
    <n v="899"/>
    <s v="Lets get 48/14 pressed!!!"/>
    <s v="Lets get 48/14 pressed and in your cd players,ipods,blogs, and facebook status'. Lets get it everywhere!"/>
    <x v="47"/>
    <x v="668"/>
    <x v="2"/>
    <x v="0"/>
    <s v="USD"/>
    <d v="2011-05-28T02:22:42"/>
    <d v="2011-04-13T02:22:42"/>
    <b v="0"/>
    <n v="8"/>
    <b v="0"/>
    <x v="4"/>
    <x v="14"/>
    <n v="37"/>
    <n v="35"/>
    <x v="715"/>
    <s v="5/28/2011"/>
    <x v="6"/>
    <x v="6"/>
    <n v="5"/>
    <n v="2011"/>
  </r>
  <r>
    <n v="900"/>
    <s v="Project Revive: Protecting the Creative Impulse"/>
    <s v="With Project Revive, I aim to protect and nurture the creative impulse through music."/>
    <x v="10"/>
    <x v="577"/>
    <x v="2"/>
    <x v="0"/>
    <s v="USD"/>
    <d v="2016-03-30T19:23:22"/>
    <d v="2016-02-29T20:23:22"/>
    <b v="0"/>
    <n v="2"/>
    <b v="0"/>
    <x v="4"/>
    <x v="13"/>
    <n v="0"/>
    <n v="10.5"/>
    <x v="200"/>
    <s v="3/30/2016"/>
    <x v="2"/>
    <x v="2"/>
    <n v="3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d v="2010-06-08T19:11:00"/>
    <d v="2010-04-23T19:28:34"/>
    <b v="0"/>
    <n v="0"/>
    <b v="0"/>
    <x v="4"/>
    <x v="13"/>
    <n v="0"/>
    <n v="0"/>
    <x v="716"/>
    <s v="6/8/2010"/>
    <x v="6"/>
    <x v="7"/>
    <n v="6"/>
    <n v="2010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d v="2014-08-30T15:30:00"/>
    <d v="2014-07-09T23:10:22"/>
    <b v="0"/>
    <n v="3"/>
    <b v="0"/>
    <x v="4"/>
    <x v="13"/>
    <n v="0"/>
    <n v="30"/>
    <x v="601"/>
    <s v="8/30/2014"/>
    <x v="3"/>
    <x v="3"/>
    <n v="8"/>
    <n v="2014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d v="2012-09-23T02:25:00"/>
    <d v="2012-08-28T19:06:20"/>
    <b v="0"/>
    <n v="4"/>
    <b v="0"/>
    <x v="4"/>
    <x v="13"/>
    <n v="3"/>
    <n v="40"/>
    <x v="238"/>
    <s v="9/23/2012"/>
    <x v="10"/>
    <x v="5"/>
    <n v="9"/>
    <n v="2012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d v="2016-01-03T01:55:37"/>
    <d v="2015-12-04T01:55:37"/>
    <b v="0"/>
    <n v="3"/>
    <b v="0"/>
    <x v="4"/>
    <x v="13"/>
    <n v="0"/>
    <n v="50.33"/>
    <x v="717"/>
    <s v="1/3/2016"/>
    <x v="11"/>
    <x v="0"/>
    <n v="1"/>
    <n v="2016"/>
  </r>
  <r>
    <n v="905"/>
    <s v="Jazz For Everyone!"/>
    <s v="Working hard to get into the studio to record, produce, and edit my break out CD. I hope to realize my vision!"/>
    <x v="115"/>
    <x v="670"/>
    <x v="2"/>
    <x v="0"/>
    <s v="USD"/>
    <d v="2011-01-24T05:45:26"/>
    <d v="2010-11-25T05:45:26"/>
    <b v="0"/>
    <n v="6"/>
    <b v="0"/>
    <x v="4"/>
    <x v="13"/>
    <n v="3"/>
    <n v="32.67"/>
    <x v="718"/>
    <s v="1/24/2011"/>
    <x v="4"/>
    <x v="7"/>
    <n v="1"/>
    <n v="2011"/>
  </r>
  <r>
    <n v="906"/>
    <s v="24th Music Presents Channeling Motown (Live)"/>
    <s v="The DMV's most respected saxophonist pay tribute to Motown."/>
    <x v="36"/>
    <x v="117"/>
    <x v="2"/>
    <x v="0"/>
    <s v="USD"/>
    <d v="2014-03-13T03:33:10"/>
    <d v="2014-02-11T04:33:10"/>
    <b v="0"/>
    <n v="0"/>
    <b v="0"/>
    <x v="4"/>
    <x v="13"/>
    <n v="0"/>
    <n v="0"/>
    <x v="719"/>
    <s v="3/13/2014"/>
    <x v="2"/>
    <x v="3"/>
    <n v="3"/>
    <n v="2014"/>
  </r>
  <r>
    <n v="907"/>
    <s v="Greg Chambers Saxophone CD"/>
    <s v="Greg Chambers' self-titled CD needs support for post production, replication, and promotion."/>
    <x v="193"/>
    <x v="117"/>
    <x v="2"/>
    <x v="0"/>
    <s v="USD"/>
    <d v="2011-09-11T04:37:03"/>
    <d v="2011-08-12T04:37:03"/>
    <b v="0"/>
    <n v="0"/>
    <b v="0"/>
    <x v="4"/>
    <x v="13"/>
    <n v="0"/>
    <n v="0"/>
    <x v="720"/>
    <s v="9/11/2011"/>
    <x v="10"/>
    <x v="6"/>
    <n v="9"/>
    <n v="2011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d v="2010-07-27T04:59:00"/>
    <d v="2010-06-11T19:14:15"/>
    <b v="0"/>
    <n v="0"/>
    <b v="0"/>
    <x v="4"/>
    <x v="13"/>
    <n v="0"/>
    <n v="0"/>
    <x v="721"/>
    <s v="7/27/2010"/>
    <x v="0"/>
    <x v="7"/>
    <n v="7"/>
    <n v="201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d v="2012-07-23T04:00:00"/>
    <d v="2012-06-21T16:34:00"/>
    <b v="0"/>
    <n v="8"/>
    <b v="0"/>
    <x v="4"/>
    <x v="13"/>
    <n v="3"/>
    <n v="65"/>
    <x v="722"/>
    <s v="7/23/2012"/>
    <x v="0"/>
    <x v="5"/>
    <n v="7"/>
    <n v="2012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d v="2017-03-03T13:05:19"/>
    <d v="2017-01-02T13:05:19"/>
    <b v="0"/>
    <n v="5"/>
    <b v="0"/>
    <x v="4"/>
    <x v="13"/>
    <n v="22"/>
    <n v="24.6"/>
    <x v="574"/>
    <s v="3/3/2017"/>
    <x v="1"/>
    <x v="1"/>
    <n v="3"/>
    <n v="2017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d v="2014-01-24T00:07:25"/>
    <d v="2014-01-03T00:07:25"/>
    <b v="0"/>
    <n v="0"/>
    <b v="0"/>
    <x v="4"/>
    <x v="13"/>
    <n v="0"/>
    <n v="0"/>
    <x v="618"/>
    <s v="1/24/2014"/>
    <x v="1"/>
    <x v="3"/>
    <n v="1"/>
    <n v="2014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d v="2012-12-11T03:37:27"/>
    <d v="2012-10-12T02:37:27"/>
    <b v="0"/>
    <n v="2"/>
    <b v="0"/>
    <x v="4"/>
    <x v="13"/>
    <n v="1"/>
    <n v="15"/>
    <x v="723"/>
    <s v="12/11/2012"/>
    <x v="9"/>
    <x v="5"/>
    <n v="12"/>
    <n v="2012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d v="2012-05-05T03:20:19"/>
    <d v="2012-04-05T03:20:19"/>
    <b v="0"/>
    <n v="24"/>
    <b v="0"/>
    <x v="4"/>
    <x v="13"/>
    <n v="7"/>
    <n v="82.58"/>
    <x v="724"/>
    <s v="5/5/2012"/>
    <x v="6"/>
    <x v="5"/>
    <n v="5"/>
    <n v="2012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d v="2012-08-25T18:19:07"/>
    <d v="2012-07-26T18:19:07"/>
    <b v="0"/>
    <n v="0"/>
    <b v="0"/>
    <x v="4"/>
    <x v="13"/>
    <n v="0"/>
    <n v="0"/>
    <x v="634"/>
    <s v="8/25/2012"/>
    <x v="3"/>
    <x v="5"/>
    <n v="8"/>
    <n v="2012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d v="2012-03-01T04:59:00"/>
    <d v="2012-01-29T16:18:34"/>
    <b v="0"/>
    <n v="9"/>
    <b v="0"/>
    <x v="4"/>
    <x v="13"/>
    <n v="6"/>
    <n v="41.67"/>
    <x v="725"/>
    <s v="3/1/2012"/>
    <x v="1"/>
    <x v="5"/>
    <n v="3"/>
    <n v="2012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d v="2010-10-22T05:00:00"/>
    <d v="2010-09-13T20:28:54"/>
    <b v="0"/>
    <n v="0"/>
    <b v="0"/>
    <x v="4"/>
    <x v="13"/>
    <n v="0"/>
    <n v="0"/>
    <x v="726"/>
    <s v="10/22/2010"/>
    <x v="8"/>
    <x v="7"/>
    <n v="10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d v="2014-07-14T02:30:00"/>
    <d v="2014-06-12T22:38:50"/>
    <b v="0"/>
    <n v="1"/>
    <b v="0"/>
    <x v="4"/>
    <x v="13"/>
    <n v="1"/>
    <n v="30"/>
    <x v="42"/>
    <s v="7/14/2014"/>
    <x v="0"/>
    <x v="3"/>
    <n v="7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d v="2014-12-01T22:59:21"/>
    <d v="2014-11-01T21:59:21"/>
    <b v="0"/>
    <n v="10"/>
    <b v="0"/>
    <x v="4"/>
    <x v="13"/>
    <n v="5"/>
    <n v="19.600000000000001"/>
    <x v="727"/>
    <s v="12/1/2014"/>
    <x v="4"/>
    <x v="3"/>
    <n v="12"/>
    <n v="2014"/>
  </r>
  <r>
    <n v="919"/>
    <s v="Jazz CD:  Out of The Blue"/>
    <s v="Cool jazz with a New Orleans flavor."/>
    <x v="22"/>
    <x v="173"/>
    <x v="2"/>
    <x v="0"/>
    <s v="USD"/>
    <d v="2012-12-19T15:24:05"/>
    <d v="2012-11-14T15:24:05"/>
    <b v="0"/>
    <n v="1"/>
    <b v="0"/>
    <x v="4"/>
    <x v="13"/>
    <n v="1"/>
    <n v="100"/>
    <x v="728"/>
    <s v="12/19/2012"/>
    <x v="4"/>
    <x v="5"/>
    <n v="12"/>
    <n v="2012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d v="2013-11-14T17:07:02"/>
    <d v="2013-10-15T16:07:02"/>
    <b v="0"/>
    <n v="0"/>
    <b v="0"/>
    <x v="4"/>
    <x v="13"/>
    <n v="0"/>
    <n v="0"/>
    <x v="729"/>
    <s v="11/14/2013"/>
    <x v="9"/>
    <x v="4"/>
    <n v="11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d v="2011-12-12T05:06:16"/>
    <d v="2011-10-31T04:06:16"/>
    <b v="0"/>
    <n v="20"/>
    <b v="0"/>
    <x v="4"/>
    <x v="13"/>
    <n v="31"/>
    <n v="231.75"/>
    <x v="730"/>
    <s v="12/12/2011"/>
    <x v="9"/>
    <x v="6"/>
    <n v="12"/>
    <n v="2011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d v="2014-10-01T12:43:13"/>
    <d v="2014-08-27T12:43:13"/>
    <b v="0"/>
    <n v="30"/>
    <b v="0"/>
    <x v="4"/>
    <x v="13"/>
    <n v="21"/>
    <n v="189.33"/>
    <x v="21"/>
    <s v="10/1/2014"/>
    <x v="10"/>
    <x v="3"/>
    <n v="10"/>
    <n v="2014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d v="2014-11-22T00:02:03"/>
    <d v="2014-10-22T23:02:03"/>
    <b v="0"/>
    <n v="6"/>
    <b v="0"/>
    <x v="4"/>
    <x v="13"/>
    <n v="2"/>
    <n v="55"/>
    <x v="343"/>
    <s v="11/22/2014"/>
    <x v="9"/>
    <x v="3"/>
    <n v="11"/>
    <n v="2014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d v="2013-02-13T22:37:49"/>
    <d v="2013-01-14T22:37:49"/>
    <b v="0"/>
    <n v="15"/>
    <b v="0"/>
    <x v="4"/>
    <x v="13"/>
    <n v="11"/>
    <n v="21.8"/>
    <x v="731"/>
    <s v="2/13/2013"/>
    <x v="1"/>
    <x v="4"/>
    <n v="2"/>
    <n v="20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d v="2013-11-27T22:08:31"/>
    <d v="2013-10-28T21:08:31"/>
    <b v="0"/>
    <n v="5"/>
    <b v="0"/>
    <x v="4"/>
    <x v="13"/>
    <n v="3"/>
    <n v="32"/>
    <x v="732"/>
    <s v="11/27/2013"/>
    <x v="9"/>
    <x v="4"/>
    <n v="11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d v="2010-07-08T22:40:00"/>
    <d v="2010-06-09T00:28:50"/>
    <b v="0"/>
    <n v="0"/>
    <b v="0"/>
    <x v="4"/>
    <x v="13"/>
    <n v="0"/>
    <n v="0"/>
    <x v="733"/>
    <s v="7/8/2010"/>
    <x v="0"/>
    <x v="7"/>
    <n v="7"/>
    <n v="2010"/>
  </r>
  <r>
    <n v="927"/>
    <s v="JETRO DA SILVA FUNK PROJECT"/>
    <s v="Studio CD/DVD Solo project of Pianist &amp; Keyboardist Jetro da Silva"/>
    <x v="22"/>
    <x v="117"/>
    <x v="2"/>
    <x v="0"/>
    <s v="USD"/>
    <d v="2012-05-14T19:44:55"/>
    <d v="2012-04-14T19:44:55"/>
    <b v="0"/>
    <n v="0"/>
    <b v="0"/>
    <x v="4"/>
    <x v="13"/>
    <n v="0"/>
    <n v="0"/>
    <x v="227"/>
    <s v="5/14/2012"/>
    <x v="6"/>
    <x v="5"/>
    <n v="5"/>
    <n v="2012"/>
  </r>
  <r>
    <n v="928"/>
    <s v="In a Jazzy Motown"/>
    <s v="A real Motown Backup singer on 22 gold and platinum albums headlines her own Jazz CD of Motown songs."/>
    <x v="107"/>
    <x v="607"/>
    <x v="2"/>
    <x v="0"/>
    <s v="USD"/>
    <d v="2012-11-18T00:00:00"/>
    <d v="2012-09-28T20:41:53"/>
    <b v="0"/>
    <n v="28"/>
    <b v="0"/>
    <x v="4"/>
    <x v="13"/>
    <n v="11"/>
    <n v="56.25"/>
    <x v="734"/>
    <s v="11/18/2012"/>
    <x v="8"/>
    <x v="5"/>
    <n v="11"/>
    <n v="2012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d v="2012-04-09T04:42:49"/>
    <d v="2012-03-10T05:42:49"/>
    <b v="0"/>
    <n v="0"/>
    <b v="0"/>
    <x v="4"/>
    <x v="13"/>
    <n v="0"/>
    <n v="0"/>
    <x v="735"/>
    <s v="4/9/2012"/>
    <x v="7"/>
    <x v="5"/>
    <n v="4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d v="2010-06-25T21:32:00"/>
    <d v="2010-05-14T21:58:26"/>
    <b v="0"/>
    <n v="5"/>
    <b v="0"/>
    <x v="4"/>
    <x v="13"/>
    <n v="38"/>
    <n v="69"/>
    <x v="736"/>
    <s v="6/25/2010"/>
    <x v="5"/>
    <x v="7"/>
    <n v="6"/>
    <n v="201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d v="2014-03-16T22:00:00"/>
    <d v="2014-02-10T08:38:22"/>
    <b v="0"/>
    <n v="7"/>
    <b v="0"/>
    <x v="4"/>
    <x v="13"/>
    <n v="7"/>
    <n v="18.71"/>
    <x v="737"/>
    <s v="3/16/2014"/>
    <x v="2"/>
    <x v="3"/>
    <n v="3"/>
    <n v="2014"/>
  </r>
  <r>
    <n v="932"/>
    <s v="Mandy Harvey Christmas Album"/>
    <s v="Help me to create my 3rd album, a Christmas CD with 16 Holiday/Original favorites!"/>
    <x v="196"/>
    <x v="677"/>
    <x v="2"/>
    <x v="0"/>
    <s v="USD"/>
    <d v="2013-03-22T22:15:45"/>
    <d v="2013-02-05T23:15:45"/>
    <b v="0"/>
    <n v="30"/>
    <b v="0"/>
    <x v="4"/>
    <x v="13"/>
    <n v="15"/>
    <n v="46.03"/>
    <x v="738"/>
    <s v="3/22/2013"/>
    <x v="2"/>
    <x v="4"/>
    <n v="3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d v="2014-05-12T04:03:29"/>
    <d v="2014-03-13T04:03:29"/>
    <b v="0"/>
    <n v="2"/>
    <b v="0"/>
    <x v="4"/>
    <x v="13"/>
    <n v="6"/>
    <n v="60"/>
    <x v="739"/>
    <s v="5/12/2014"/>
    <x v="7"/>
    <x v="3"/>
    <n v="5"/>
    <n v="2014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d v="2014-05-04T06:00:00"/>
    <d v="2014-04-04T17:41:24"/>
    <b v="0"/>
    <n v="30"/>
    <b v="0"/>
    <x v="4"/>
    <x v="13"/>
    <n v="30"/>
    <n v="50.67"/>
    <x v="740"/>
    <s v="5/4/2014"/>
    <x v="6"/>
    <x v="3"/>
    <n v="5"/>
    <n v="2014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d v="2016-01-29T08:00:29"/>
    <d v="2015-12-30T08:00:29"/>
    <b v="0"/>
    <n v="2"/>
    <b v="0"/>
    <x v="4"/>
    <x v="13"/>
    <n v="1"/>
    <n v="25"/>
    <x v="741"/>
    <s v="1/29/2016"/>
    <x v="11"/>
    <x v="0"/>
    <n v="1"/>
    <n v="2016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d v="2012-01-18T20:00:00"/>
    <d v="2011-12-06T00:34:49"/>
    <b v="0"/>
    <n v="0"/>
    <b v="0"/>
    <x v="4"/>
    <x v="13"/>
    <n v="0"/>
    <n v="0"/>
    <x v="742"/>
    <s v="1/18/2012"/>
    <x v="11"/>
    <x v="6"/>
    <n v="1"/>
    <n v="2012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d v="2013-11-03T20:09:17"/>
    <d v="2013-10-04T19:09:17"/>
    <b v="0"/>
    <n v="2"/>
    <b v="0"/>
    <x v="4"/>
    <x v="13"/>
    <n v="1"/>
    <n v="20"/>
    <x v="743"/>
    <s v="11/3/2013"/>
    <x v="9"/>
    <x v="4"/>
    <n v="11"/>
    <n v="20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d v="2012-09-02T11:30:48"/>
    <d v="2012-08-03T11:30:48"/>
    <b v="0"/>
    <n v="1"/>
    <b v="0"/>
    <x v="4"/>
    <x v="13"/>
    <n v="0"/>
    <n v="25"/>
    <x v="744"/>
    <s v="9/2/2012"/>
    <x v="10"/>
    <x v="5"/>
    <n v="9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d v="2013-06-30T19:58:00"/>
    <d v="2013-05-22T18:18:58"/>
    <b v="0"/>
    <n v="2"/>
    <b v="0"/>
    <x v="4"/>
    <x v="13"/>
    <n v="1"/>
    <n v="20"/>
    <x v="745"/>
    <s v="6/30/2013"/>
    <x v="5"/>
    <x v="4"/>
    <n v="6"/>
    <n v="20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d v="2015-08-11T00:12:06"/>
    <d v="2015-06-27T00:12:06"/>
    <b v="0"/>
    <n v="14"/>
    <b v="0"/>
    <x v="2"/>
    <x v="8"/>
    <n v="17"/>
    <n v="110.29"/>
    <x v="173"/>
    <s v="8/11/2015"/>
    <x v="0"/>
    <x v="0"/>
    <n v="8"/>
    <n v="2015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d v="2017-02-10T02:19:05"/>
    <d v="2017-01-11T02:19:05"/>
    <b v="0"/>
    <n v="31"/>
    <b v="0"/>
    <x v="2"/>
    <x v="8"/>
    <n v="2"/>
    <n v="37.450000000000003"/>
    <x v="746"/>
    <s v="2/10/2017"/>
    <x v="1"/>
    <x v="1"/>
    <n v="2"/>
    <n v="2017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d v="2016-02-18T20:14:20"/>
    <d v="2016-01-13T20:14:20"/>
    <b v="0"/>
    <n v="16"/>
    <b v="0"/>
    <x v="2"/>
    <x v="8"/>
    <n v="9"/>
    <n v="41.75"/>
    <x v="747"/>
    <s v="2/18/2016"/>
    <x v="1"/>
    <x v="2"/>
    <n v="2"/>
    <n v="2016"/>
  </r>
  <r>
    <n v="943"/>
    <s v="SleepMode"/>
    <s v="A mask for home or travel that will give you the best, undisturbed sleep of your life."/>
    <x v="9"/>
    <x v="683"/>
    <x v="2"/>
    <x v="0"/>
    <s v="USD"/>
    <d v="2016-11-29T17:01:45"/>
    <d v="2016-10-30T16:01:45"/>
    <b v="0"/>
    <n v="12"/>
    <b v="0"/>
    <x v="2"/>
    <x v="8"/>
    <n v="10"/>
    <n v="24.08"/>
    <x v="748"/>
    <s v="11/29/2016"/>
    <x v="9"/>
    <x v="2"/>
    <n v="11"/>
    <n v="2016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d v="2016-04-18T14:00:00"/>
    <d v="2016-03-15T14:00:50"/>
    <b v="0"/>
    <n v="96"/>
    <b v="0"/>
    <x v="2"/>
    <x v="8"/>
    <n v="13"/>
    <n v="69.41"/>
    <x v="749"/>
    <s v="4/18/2016"/>
    <x v="7"/>
    <x v="2"/>
    <n v="4"/>
    <n v="2016"/>
  </r>
  <r>
    <n v="945"/>
    <s v="CT BAND"/>
    <s v="Make your watch Smart ! CT Band is an ultra-thin, high-tech smart watch-strap awarded twice at CES 2017 las vegas"/>
    <x v="57"/>
    <x v="685"/>
    <x v="2"/>
    <x v="6"/>
    <s v="EUR"/>
    <d v="2017-02-18T23:59:00"/>
    <d v="2016-12-28T20:57:06"/>
    <b v="0"/>
    <n v="16"/>
    <b v="0"/>
    <x v="2"/>
    <x v="8"/>
    <n v="2"/>
    <n v="155.25"/>
    <x v="750"/>
    <s v="2/18/2017"/>
    <x v="11"/>
    <x v="2"/>
    <n v="2"/>
    <n v="2017"/>
  </r>
  <r>
    <n v="946"/>
    <s v="OmniTrade Apron"/>
    <s v="Soft edged-Hard working. The perfect wearable organization for the home and professional shop."/>
    <x v="36"/>
    <x v="686"/>
    <x v="2"/>
    <x v="0"/>
    <s v="USD"/>
    <d v="2016-09-09T18:00:48"/>
    <d v="2016-08-10T18:00:48"/>
    <b v="0"/>
    <n v="5"/>
    <b v="0"/>
    <x v="2"/>
    <x v="8"/>
    <n v="2"/>
    <n v="57.2"/>
    <x v="751"/>
    <s v="9/9/2016"/>
    <x v="10"/>
    <x v="2"/>
    <n v="9"/>
    <n v="2016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d v="2016-06-30T18:45:06"/>
    <d v="2016-05-01T18:45:06"/>
    <b v="0"/>
    <n v="0"/>
    <b v="0"/>
    <x v="2"/>
    <x v="8"/>
    <n v="0"/>
    <n v="0"/>
    <x v="129"/>
    <s v="6/30/2016"/>
    <x v="5"/>
    <x v="2"/>
    <n v="6"/>
    <n v="2016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d v="2016-03-12T19:52:44"/>
    <d v="2016-02-11T19:52:44"/>
    <b v="0"/>
    <n v="8"/>
    <b v="0"/>
    <x v="2"/>
    <x v="8"/>
    <n v="12"/>
    <n v="60"/>
    <x v="485"/>
    <s v="3/12/2016"/>
    <x v="2"/>
    <x v="2"/>
    <n v="3"/>
    <n v="2016"/>
  </r>
  <r>
    <n v="949"/>
    <s v="INBED"/>
    <s v="Der INBED ist ein innovatives Multisensor-Wearable fÃ¼r die SturzprÃ¤vention motorisch eingeschrÃ¤nkter Personen."/>
    <x v="22"/>
    <x v="687"/>
    <x v="2"/>
    <x v="12"/>
    <s v="EUR"/>
    <d v="2016-02-21T01:02:56"/>
    <d v="2015-12-23T01:02:56"/>
    <b v="0"/>
    <n v="7"/>
    <b v="0"/>
    <x v="2"/>
    <x v="8"/>
    <n v="1"/>
    <n v="39"/>
    <x v="752"/>
    <s v="2/21/2016"/>
    <x v="11"/>
    <x v="0"/>
    <n v="2"/>
    <n v="2016"/>
  </r>
  <r>
    <n v="950"/>
    <s v="EZC Smartlight"/>
    <s v="Rider worn tail light brake light. Adheres to virtually any coat, jacket or vest. Stays on even when you get off."/>
    <x v="10"/>
    <x v="688"/>
    <x v="2"/>
    <x v="5"/>
    <s v="CAD"/>
    <d v="2016-01-17T18:01:01"/>
    <d v="2015-12-18T18:01:01"/>
    <b v="0"/>
    <n v="24"/>
    <b v="0"/>
    <x v="2"/>
    <x v="8"/>
    <n v="28"/>
    <n v="58.42"/>
    <x v="753"/>
    <s v="1/17/2016"/>
    <x v="11"/>
    <x v="0"/>
    <n v="1"/>
    <n v="2016"/>
  </r>
  <r>
    <n v="951"/>
    <s v="Smart Harness"/>
    <s v="Revolutionizing the way we walk our dogs!"/>
    <x v="63"/>
    <x v="689"/>
    <x v="2"/>
    <x v="0"/>
    <s v="USD"/>
    <d v="2016-06-04T15:41:12"/>
    <d v="2016-04-20T15:41:12"/>
    <b v="0"/>
    <n v="121"/>
    <b v="0"/>
    <x v="2"/>
    <x v="8"/>
    <n v="38"/>
    <n v="158.63999999999999"/>
    <x v="754"/>
    <s v="6/4/2016"/>
    <x v="6"/>
    <x v="2"/>
    <n v="6"/>
    <n v="2016"/>
  </r>
  <r>
    <n v="952"/>
    <s v="Audionoggin - Join the Earvolution"/>
    <s v="Audionoggin: Wireless personal surround sound for the athlete in everyone."/>
    <x v="197"/>
    <x v="690"/>
    <x v="2"/>
    <x v="0"/>
    <s v="USD"/>
    <d v="2016-11-18T15:43:32"/>
    <d v="2016-10-19T14:43:32"/>
    <b v="0"/>
    <n v="196"/>
    <b v="0"/>
    <x v="2"/>
    <x v="8"/>
    <n v="40"/>
    <n v="99.86"/>
    <x v="755"/>
    <s v="11/18/2016"/>
    <x v="9"/>
    <x v="2"/>
    <n v="11"/>
    <n v="2016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d v="2015-01-25T03:56:39"/>
    <d v="2014-12-26T03:56:39"/>
    <b v="0"/>
    <n v="5"/>
    <b v="0"/>
    <x v="2"/>
    <x v="8"/>
    <n v="1"/>
    <n v="25.2"/>
    <x v="756"/>
    <s v="1/25/2015"/>
    <x v="11"/>
    <x v="3"/>
    <n v="1"/>
    <n v="2015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d v="2015-08-20T20:00:39"/>
    <d v="2015-07-09T20:00:39"/>
    <b v="0"/>
    <n v="73"/>
    <b v="0"/>
    <x v="2"/>
    <x v="8"/>
    <n v="43"/>
    <n v="89.19"/>
    <x v="509"/>
    <s v="8/20/2015"/>
    <x v="3"/>
    <x v="0"/>
    <n v="8"/>
    <n v="2015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d v="2016-09-13T07:05:00"/>
    <d v="2016-08-04T07:05:00"/>
    <b v="0"/>
    <n v="93"/>
    <b v="0"/>
    <x v="2"/>
    <x v="8"/>
    <n v="6"/>
    <n v="182.62"/>
    <x v="314"/>
    <s v="9/13/2016"/>
    <x v="10"/>
    <x v="2"/>
    <n v="9"/>
    <n v="2016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d v="2015-04-26T20:55:59"/>
    <d v="2015-02-25T21:55:59"/>
    <b v="0"/>
    <n v="17"/>
    <b v="0"/>
    <x v="2"/>
    <x v="8"/>
    <n v="2"/>
    <n v="50.65"/>
    <x v="757"/>
    <s v="4/26/2015"/>
    <x v="2"/>
    <x v="0"/>
    <n v="4"/>
    <n v="2015"/>
  </r>
  <r>
    <n v="957"/>
    <s v="DUALBAND, the Leather NFC Smart Watch Band"/>
    <s v="A Leather Smart watch Band, that NEVER needs to be charged for only $37!"/>
    <x v="14"/>
    <x v="694"/>
    <x v="2"/>
    <x v="0"/>
    <s v="USD"/>
    <d v="2016-11-17T14:15:33"/>
    <d v="2016-10-17T13:15:33"/>
    <b v="0"/>
    <n v="7"/>
    <b v="0"/>
    <x v="2"/>
    <x v="8"/>
    <n v="2"/>
    <n v="33.29"/>
    <x v="758"/>
    <s v="11/17/2016"/>
    <x v="9"/>
    <x v="2"/>
    <n v="11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d v="2015-04-10T04:59:00"/>
    <d v="2015-03-19T19:16:03"/>
    <b v="0"/>
    <n v="17"/>
    <b v="0"/>
    <x v="2"/>
    <x v="8"/>
    <n v="11"/>
    <n v="51.82"/>
    <x v="759"/>
    <s v="4/10/2015"/>
    <x v="7"/>
    <x v="0"/>
    <n v="4"/>
    <n v="2015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d v="2015-01-19T04:11:05"/>
    <d v="2014-12-20T04:11:05"/>
    <b v="0"/>
    <n v="171"/>
    <b v="0"/>
    <x v="2"/>
    <x v="8"/>
    <n v="39"/>
    <n v="113.63"/>
    <x v="760"/>
    <s v="1/19/2015"/>
    <x v="11"/>
    <x v="3"/>
    <n v="1"/>
    <n v="2015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d v="2017-03-14T14:02:35"/>
    <d v="2017-01-31T15:02:35"/>
    <b v="0"/>
    <n v="188"/>
    <b v="0"/>
    <x v="2"/>
    <x v="8"/>
    <n v="46"/>
    <n v="136.46"/>
    <x v="1"/>
    <s v="3/14/2017"/>
    <x v="1"/>
    <x v="1"/>
    <n v="3"/>
    <n v="2017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d v="2017-02-20T19:00:00"/>
    <d v="2017-01-05T16:38:55"/>
    <b v="0"/>
    <n v="110"/>
    <b v="0"/>
    <x v="2"/>
    <x v="8"/>
    <n v="42"/>
    <n v="364.35"/>
    <x v="761"/>
    <s v="2/20/2017"/>
    <x v="1"/>
    <x v="1"/>
    <n v="2"/>
    <n v="2017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d v="2016-02-11T17:05:53"/>
    <d v="2016-01-04T17:05:53"/>
    <b v="0"/>
    <n v="37"/>
    <b v="0"/>
    <x v="2"/>
    <x v="8"/>
    <n v="28"/>
    <n v="19.239999999999998"/>
    <x v="762"/>
    <s v="2/11/2016"/>
    <x v="1"/>
    <x v="2"/>
    <n v="2"/>
    <n v="2016"/>
  </r>
  <r>
    <n v="963"/>
    <s v="The Ultimate Learning Center"/>
    <s v="WE are molding an educated, motivated, non violent GENERATION!"/>
    <x v="19"/>
    <x v="700"/>
    <x v="2"/>
    <x v="0"/>
    <s v="USD"/>
    <d v="2016-10-17T15:15:19"/>
    <d v="2016-09-12T15:15:19"/>
    <b v="0"/>
    <n v="9"/>
    <b v="0"/>
    <x v="2"/>
    <x v="8"/>
    <n v="1"/>
    <n v="41.89"/>
    <x v="763"/>
    <s v="10/17/2016"/>
    <x v="8"/>
    <x v="2"/>
    <n v="10"/>
    <n v="2016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d v="2015-09-01T15:05:19"/>
    <d v="2015-07-23T15:05:19"/>
    <b v="0"/>
    <n v="29"/>
    <b v="0"/>
    <x v="2"/>
    <x v="8"/>
    <n v="1"/>
    <n v="30.31"/>
    <x v="764"/>
    <s v="9/1/2015"/>
    <x v="3"/>
    <x v="0"/>
    <n v="9"/>
    <n v="2015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d v="2016-10-26T03:59:00"/>
    <d v="2016-09-24T00:24:06"/>
    <b v="0"/>
    <n v="6"/>
    <b v="0"/>
    <x v="2"/>
    <x v="8"/>
    <n v="1"/>
    <n v="49.67"/>
    <x v="765"/>
    <s v="10/26/2016"/>
    <x v="8"/>
    <x v="2"/>
    <n v="10"/>
    <n v="2016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d v="2016-10-06T15:15:32"/>
    <d v="2016-09-06T15:15:32"/>
    <b v="0"/>
    <n v="30"/>
    <b v="0"/>
    <x v="2"/>
    <x v="8"/>
    <n v="15"/>
    <n v="59.2"/>
    <x v="766"/>
    <s v="10/6/2016"/>
    <x v="8"/>
    <x v="2"/>
    <n v="10"/>
    <n v="2016"/>
  </r>
  <r>
    <n v="967"/>
    <s v="Better Beanie"/>
    <s v="Better Beanie is the new therapeutic wearable designed to assist you while keeping your hands free."/>
    <x v="22"/>
    <x v="703"/>
    <x v="2"/>
    <x v="0"/>
    <s v="USD"/>
    <d v="2016-04-22T05:06:14"/>
    <d v="2016-02-22T06:06:14"/>
    <b v="0"/>
    <n v="81"/>
    <b v="0"/>
    <x v="2"/>
    <x v="8"/>
    <n v="18"/>
    <n v="43.98"/>
    <x v="767"/>
    <s v="4/22/2016"/>
    <x v="2"/>
    <x v="2"/>
    <n v="4"/>
    <n v="2016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d v="2014-08-15T20:20:34"/>
    <d v="2014-07-16T20:20:34"/>
    <b v="0"/>
    <n v="4"/>
    <b v="0"/>
    <x v="2"/>
    <x v="8"/>
    <n v="1"/>
    <n v="26.5"/>
    <x v="768"/>
    <s v="8/15/2014"/>
    <x v="3"/>
    <x v="3"/>
    <n v="8"/>
    <n v="2014"/>
  </r>
  <r>
    <n v="969"/>
    <s v="Make 100 | Geek &amp; Chic: Smart Safety Jewelry."/>
    <s v="Geek &amp; Chic Smart Jewelry Collection, Wearables Meet Style!"/>
    <x v="11"/>
    <x v="704"/>
    <x v="2"/>
    <x v="14"/>
    <s v="MXN"/>
    <d v="2017-02-09T07:16:47"/>
    <d v="2017-01-07T07:16:47"/>
    <b v="0"/>
    <n v="11"/>
    <b v="0"/>
    <x v="2"/>
    <x v="8"/>
    <n v="47"/>
    <n v="1272.73"/>
    <x v="769"/>
    <s v="2/9/2017"/>
    <x v="1"/>
    <x v="1"/>
    <n v="2"/>
    <n v="2017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d v="2017-01-23T04:59:00"/>
    <d v="2016-12-17T05:17:33"/>
    <b v="0"/>
    <n v="14"/>
    <b v="0"/>
    <x v="2"/>
    <x v="8"/>
    <n v="46"/>
    <n v="164"/>
    <x v="89"/>
    <s v="1/23/2017"/>
    <x v="11"/>
    <x v="2"/>
    <n v="1"/>
    <n v="2017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d v="2015-06-01T17:01:00"/>
    <d v="2015-04-17T17:01:00"/>
    <b v="0"/>
    <n v="5"/>
    <b v="0"/>
    <x v="2"/>
    <x v="8"/>
    <n v="0"/>
    <n v="45.2"/>
    <x v="309"/>
    <s v="6/1/2015"/>
    <x v="6"/>
    <x v="0"/>
    <n v="6"/>
    <n v="2015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d v="2014-09-04T06:59:00"/>
    <d v="2014-08-05T20:46:38"/>
    <b v="0"/>
    <n v="45"/>
    <b v="0"/>
    <x v="2"/>
    <x v="8"/>
    <n v="35"/>
    <n v="153.88999999999999"/>
    <x v="770"/>
    <s v="9/4/2014"/>
    <x v="10"/>
    <x v="3"/>
    <n v="9"/>
    <n v="2014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d v="2015-11-09T01:21:33"/>
    <d v="2015-09-10T00:21:33"/>
    <b v="0"/>
    <n v="8"/>
    <b v="0"/>
    <x v="2"/>
    <x v="8"/>
    <n v="2"/>
    <n v="51.38"/>
    <x v="771"/>
    <s v="11/9/2015"/>
    <x v="8"/>
    <x v="0"/>
    <n v="11"/>
    <n v="2015"/>
  </r>
  <r>
    <n v="974"/>
    <s v="KneeJack"/>
    <s v="The device that allows those with artificial knees or arthritic knees to kneel down without putting pressure on their knees."/>
    <x v="63"/>
    <x v="668"/>
    <x v="2"/>
    <x v="0"/>
    <s v="USD"/>
    <d v="2016-03-25T16:59:16"/>
    <d v="2016-02-24T17:59:16"/>
    <b v="0"/>
    <n v="3"/>
    <b v="0"/>
    <x v="2"/>
    <x v="8"/>
    <n v="1"/>
    <n v="93.33"/>
    <x v="772"/>
    <s v="3/25/2016"/>
    <x v="2"/>
    <x v="2"/>
    <n v="3"/>
    <n v="2016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d v="2016-06-28T16:43:05"/>
    <d v="2016-04-29T16:43:05"/>
    <b v="0"/>
    <n v="24"/>
    <b v="0"/>
    <x v="2"/>
    <x v="8"/>
    <n v="3"/>
    <n v="108.63"/>
    <x v="534"/>
    <s v="6/28/2016"/>
    <x v="6"/>
    <x v="2"/>
    <n v="6"/>
    <n v="2016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d v="2015-08-14T01:24:57"/>
    <d v="2015-06-30T01:24:57"/>
    <b v="0"/>
    <n v="18"/>
    <b v="0"/>
    <x v="2"/>
    <x v="8"/>
    <n v="2"/>
    <n v="160.5"/>
    <x v="773"/>
    <s v="8/14/2015"/>
    <x v="0"/>
    <x v="0"/>
    <n v="8"/>
    <n v="2015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d v="2016-02-21T22:36:37"/>
    <d v="2016-01-22T22:36:37"/>
    <b v="0"/>
    <n v="12"/>
    <b v="0"/>
    <x v="2"/>
    <x v="8"/>
    <n v="34"/>
    <n v="75.75"/>
    <x v="774"/>
    <s v="2/21/2016"/>
    <x v="1"/>
    <x v="2"/>
    <n v="2"/>
    <n v="2016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d v="2016-02-25T07:25:01"/>
    <d v="2016-01-26T07:25:01"/>
    <b v="0"/>
    <n v="123"/>
    <b v="0"/>
    <x v="2"/>
    <x v="8"/>
    <n v="56"/>
    <n v="790.84"/>
    <x v="775"/>
    <s v="2/25/2016"/>
    <x v="1"/>
    <x v="2"/>
    <n v="2"/>
    <n v="2016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d v="2016-06-20T18:59:00"/>
    <d v="2016-05-16T10:00:28"/>
    <b v="0"/>
    <n v="96"/>
    <b v="0"/>
    <x v="2"/>
    <x v="8"/>
    <n v="83"/>
    <n v="301.94"/>
    <x v="557"/>
    <s v="6/20/2016"/>
    <x v="5"/>
    <x v="2"/>
    <n v="6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d v="2014-11-30T22:42:02"/>
    <d v="2014-10-16T21:42:02"/>
    <b v="0"/>
    <n v="31"/>
    <b v="0"/>
    <x v="2"/>
    <x v="8"/>
    <n v="15"/>
    <n v="47.94"/>
    <x v="776"/>
    <s v="11/30/2014"/>
    <x v="9"/>
    <x v="3"/>
    <n v="11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d v="2014-08-09T22:43:42"/>
    <d v="2014-07-10T22:43:42"/>
    <b v="0"/>
    <n v="4"/>
    <b v="0"/>
    <x v="2"/>
    <x v="8"/>
    <n v="0"/>
    <n v="2.75"/>
    <x v="451"/>
    <s v="8/9/2014"/>
    <x v="3"/>
    <x v="3"/>
    <n v="8"/>
    <n v="2014"/>
  </r>
  <r>
    <n v="982"/>
    <s v="Smart 2-in-1 I-PHONE HANDLE/WALLETtm"/>
    <s v="revolutonary ultra-slim 2-in-1 Smart  2-in-1 I-PHONE handle/WALLETtm with 360 rotatiion"/>
    <x v="178"/>
    <x v="158"/>
    <x v="2"/>
    <x v="0"/>
    <s v="USD"/>
    <d v="2016-10-02T18:04:46"/>
    <d v="2016-09-02T18:04:46"/>
    <b v="0"/>
    <n v="3"/>
    <b v="0"/>
    <x v="2"/>
    <x v="8"/>
    <n v="0"/>
    <n v="1"/>
    <x v="777"/>
    <s v="10/2/2016"/>
    <x v="8"/>
    <x v="2"/>
    <n v="10"/>
    <n v="2016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d v="2016-08-23T20:54:00"/>
    <d v="2016-07-23T16:01:25"/>
    <b v="0"/>
    <n v="179"/>
    <b v="0"/>
    <x v="2"/>
    <x v="8"/>
    <n v="30"/>
    <n v="171.79"/>
    <x v="778"/>
    <s v="8/23/2016"/>
    <x v="3"/>
    <x v="2"/>
    <n v="8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d v="2015-03-28T01:46:48"/>
    <d v="2015-02-26T02:46:48"/>
    <b v="0"/>
    <n v="3"/>
    <b v="0"/>
    <x v="2"/>
    <x v="8"/>
    <n v="1"/>
    <n v="35.33"/>
    <x v="779"/>
    <s v="3/28/2015"/>
    <x v="2"/>
    <x v="0"/>
    <n v="3"/>
    <n v="2015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d v="2015-12-31T23:00:00"/>
    <d v="2015-12-01T23:13:30"/>
    <b v="0"/>
    <n v="23"/>
    <b v="0"/>
    <x v="2"/>
    <x v="8"/>
    <n v="6"/>
    <n v="82.09"/>
    <x v="780"/>
    <s v="12/31/2015"/>
    <x v="11"/>
    <x v="0"/>
    <n v="12"/>
    <n v="2015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d v="2016-01-10T00:00:00"/>
    <d v="2015-11-16T18:25:00"/>
    <b v="0"/>
    <n v="23"/>
    <b v="0"/>
    <x v="2"/>
    <x v="8"/>
    <n v="13"/>
    <n v="110.87"/>
    <x v="27"/>
    <s v="1/10/2016"/>
    <x v="4"/>
    <x v="0"/>
    <n v="1"/>
    <n v="2016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d v="2014-06-23T07:04:10"/>
    <d v="2014-05-14T07:04:10"/>
    <b v="0"/>
    <n v="41"/>
    <b v="0"/>
    <x v="2"/>
    <x v="8"/>
    <n v="13"/>
    <n v="161.22"/>
    <x v="781"/>
    <s v="6/23/2014"/>
    <x v="5"/>
    <x v="3"/>
    <n v="6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d v="2016-10-01T08:33:45"/>
    <d v="2016-09-01T08:33:45"/>
    <b v="0"/>
    <n v="0"/>
    <b v="0"/>
    <x v="2"/>
    <x v="8"/>
    <n v="0"/>
    <n v="0"/>
    <x v="782"/>
    <s v="10/1/2016"/>
    <x v="8"/>
    <x v="2"/>
    <n v="10"/>
    <n v="2016"/>
  </r>
  <r>
    <n v="989"/>
    <s v="Power Rope"/>
    <s v="The most useful phone charger you will ever buy"/>
    <x v="3"/>
    <x v="718"/>
    <x v="2"/>
    <x v="0"/>
    <s v="USD"/>
    <d v="2016-09-28T22:24:55"/>
    <d v="2016-08-29T22:24:55"/>
    <b v="0"/>
    <n v="32"/>
    <b v="0"/>
    <x v="2"/>
    <x v="8"/>
    <n v="17"/>
    <n v="52.41"/>
    <x v="783"/>
    <s v="9/28/2016"/>
    <x v="10"/>
    <x v="2"/>
    <n v="9"/>
    <n v="2016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d v="2014-09-03T18:49:24"/>
    <d v="2014-08-04T18:49:24"/>
    <b v="0"/>
    <n v="2"/>
    <b v="0"/>
    <x v="2"/>
    <x v="8"/>
    <n v="0"/>
    <n v="13"/>
    <x v="162"/>
    <s v="9/3/2014"/>
    <x v="10"/>
    <x v="3"/>
    <n v="9"/>
    <n v="2014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d v="2016-07-12T18:51:00"/>
    <d v="2016-06-17T18:09:48"/>
    <b v="0"/>
    <n v="7"/>
    <b v="0"/>
    <x v="2"/>
    <x v="8"/>
    <n v="4"/>
    <n v="30.29"/>
    <x v="784"/>
    <s v="7/12/2016"/>
    <x v="0"/>
    <x v="2"/>
    <n v="7"/>
    <n v="2016"/>
  </r>
  <r>
    <n v="992"/>
    <s v="WairConditioning"/>
    <s v="The HOTTEST and COOLEST thing yet! WairConditioning... an entirely new level of comfortability!"/>
    <x v="57"/>
    <x v="720"/>
    <x v="2"/>
    <x v="0"/>
    <s v="USD"/>
    <d v="2016-05-07T21:11:59"/>
    <d v="2016-03-08T22:11:59"/>
    <b v="0"/>
    <n v="4"/>
    <b v="0"/>
    <x v="2"/>
    <x v="8"/>
    <n v="0"/>
    <n v="116.75"/>
    <x v="302"/>
    <s v="5/7/2016"/>
    <x v="7"/>
    <x v="2"/>
    <n v="5"/>
    <n v="2016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d v="2016-11-12T05:00:00"/>
    <d v="2016-10-09T23:09:28"/>
    <b v="0"/>
    <n v="196"/>
    <b v="0"/>
    <x v="2"/>
    <x v="8"/>
    <n v="25"/>
    <n v="89.6"/>
    <x v="785"/>
    <s v="11/12/2016"/>
    <x v="9"/>
    <x v="2"/>
    <n v="11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d v="2014-11-30T22:59:00"/>
    <d v="2014-10-09T06:18:50"/>
    <b v="0"/>
    <n v="11"/>
    <b v="0"/>
    <x v="2"/>
    <x v="8"/>
    <n v="2"/>
    <n v="424.45"/>
    <x v="786"/>
    <s v="11/30/2014"/>
    <x v="9"/>
    <x v="3"/>
    <n v="11"/>
    <n v="2014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d v="2014-11-29T16:00:00"/>
    <d v="2014-11-04T22:34:40"/>
    <b v="0"/>
    <n v="9"/>
    <b v="0"/>
    <x v="2"/>
    <x v="8"/>
    <n v="7"/>
    <n v="80.67"/>
    <x v="787"/>
    <s v="11/29/2014"/>
    <x v="4"/>
    <x v="3"/>
    <n v="11"/>
    <n v="2014"/>
  </r>
  <r>
    <n v="996"/>
    <s v="Social behavior in technical communities"/>
    <s v="Study the behaviour of technical communities by tracking their movement  through wearables"/>
    <x v="23"/>
    <x v="654"/>
    <x v="2"/>
    <x v="0"/>
    <s v="USD"/>
    <d v="2014-07-27T15:27:00"/>
    <d v="2014-06-27T20:47:40"/>
    <b v="0"/>
    <n v="5"/>
    <b v="0"/>
    <x v="2"/>
    <x v="8"/>
    <n v="2"/>
    <n v="13"/>
    <x v="788"/>
    <s v="7/27/2014"/>
    <x v="0"/>
    <x v="3"/>
    <n v="7"/>
    <n v="2014"/>
  </r>
  <r>
    <n v="997"/>
    <s v="iPhanny"/>
    <s v="The iPhanny keeps your iPhone 6 safe from bending in those dangerous pants pockets."/>
    <x v="10"/>
    <x v="654"/>
    <x v="2"/>
    <x v="0"/>
    <s v="USD"/>
    <d v="2014-11-28T03:28:17"/>
    <d v="2014-10-29T02:28:17"/>
    <b v="0"/>
    <n v="8"/>
    <b v="0"/>
    <x v="2"/>
    <x v="8"/>
    <n v="1"/>
    <n v="8.1300000000000008"/>
    <x v="789"/>
    <s v="11/28/2014"/>
    <x v="9"/>
    <x v="3"/>
    <n v="11"/>
    <n v="2014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d v="2015-11-19T05:03:21"/>
    <d v="2015-10-05T04:03:21"/>
    <b v="0"/>
    <n v="229"/>
    <b v="0"/>
    <x v="2"/>
    <x v="8"/>
    <n v="59"/>
    <n v="153.43"/>
    <x v="467"/>
    <s v="11/19/2015"/>
    <x v="9"/>
    <x v="0"/>
    <n v="11"/>
    <n v="2015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d v="2014-11-13T08:02:00"/>
    <d v="2014-10-14T07:11:30"/>
    <b v="0"/>
    <n v="40"/>
    <b v="0"/>
    <x v="2"/>
    <x v="8"/>
    <n v="8"/>
    <n v="292.08"/>
    <x v="308"/>
    <s v="11/13/2014"/>
    <x v="9"/>
    <x v="3"/>
    <n v="11"/>
    <n v="2014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d v="2017-03-15T00:26:00"/>
    <d v="2017-01-14T01:26:00"/>
    <b v="0"/>
    <n v="6"/>
    <b v="0"/>
    <x v="2"/>
    <x v="8"/>
    <n v="2"/>
    <n v="3304"/>
    <x v="790"/>
    <s v="3/15/2017"/>
    <x v="1"/>
    <x v="1"/>
    <n v="3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d v="2017-01-30T17:16:53"/>
    <d v="2016-12-16T17:16:53"/>
    <b v="0"/>
    <n v="4"/>
    <b v="0"/>
    <x v="2"/>
    <x v="8"/>
    <n v="104"/>
    <n v="1300"/>
    <x v="791"/>
    <s v="1/30/2017"/>
    <x v="11"/>
    <x v="2"/>
    <n v="1"/>
    <n v="2017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d v="2015-12-17T05:59:00"/>
    <d v="2015-11-17T16:25:14"/>
    <b v="0"/>
    <n v="22"/>
    <b v="0"/>
    <x v="2"/>
    <x v="8"/>
    <n v="30"/>
    <n v="134.55000000000001"/>
    <x v="792"/>
    <s v="12/17/2015"/>
    <x v="4"/>
    <x v="0"/>
    <n v="12"/>
    <n v="2015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d v="2017-03-16T16:01:01"/>
    <d v="2017-02-14T17:01:01"/>
    <b v="0"/>
    <n v="15"/>
    <b v="0"/>
    <x v="2"/>
    <x v="8"/>
    <n v="16"/>
    <n v="214.07"/>
    <x v="793"/>
    <s v="3/16/2017"/>
    <x v="2"/>
    <x v="1"/>
    <n v="3"/>
    <n v="2017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d v="2016-02-18T17:00:27"/>
    <d v="2016-01-19T17:00:27"/>
    <b v="0"/>
    <n v="95"/>
    <b v="0"/>
    <x v="2"/>
    <x v="8"/>
    <n v="82"/>
    <n v="216.34"/>
    <x v="489"/>
    <s v="2/18/2016"/>
    <x v="1"/>
    <x v="2"/>
    <n v="2"/>
    <n v="2016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d v="2015-10-30T14:59:43"/>
    <d v="2015-09-29T14:59:43"/>
    <b v="0"/>
    <n v="161"/>
    <b v="0"/>
    <x v="2"/>
    <x v="8"/>
    <n v="75"/>
    <n v="932.31"/>
    <x v="469"/>
    <s v="10/30/2015"/>
    <x v="8"/>
    <x v="0"/>
    <n v="10"/>
    <n v="2015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d v="2014-12-12T07:11:00"/>
    <d v="2014-12-04T00:57:52"/>
    <b v="0"/>
    <n v="8"/>
    <b v="0"/>
    <x v="2"/>
    <x v="8"/>
    <n v="6"/>
    <n v="29.25"/>
    <x v="794"/>
    <s v="12/12/2014"/>
    <x v="11"/>
    <x v="3"/>
    <n v="12"/>
    <n v="2014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d v="2016-12-14T15:00:23"/>
    <d v="2016-11-02T14:00:23"/>
    <b v="0"/>
    <n v="76"/>
    <b v="0"/>
    <x v="2"/>
    <x v="8"/>
    <n v="44"/>
    <n v="174.95"/>
    <x v="464"/>
    <s v="12/14/2016"/>
    <x v="4"/>
    <x v="2"/>
    <n v="12"/>
    <n v="2016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d v="2016-12-28T19:25:15"/>
    <d v="2016-11-28T19:25:15"/>
    <b v="0"/>
    <n v="1"/>
    <b v="0"/>
    <x v="2"/>
    <x v="8"/>
    <n v="0"/>
    <n v="250"/>
    <x v="683"/>
    <s v="12/28/2016"/>
    <x v="4"/>
    <x v="2"/>
    <n v="12"/>
    <n v="2016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d v="2016-06-19T14:30:46"/>
    <d v="2016-05-20T14:30:46"/>
    <b v="0"/>
    <n v="101"/>
    <b v="0"/>
    <x v="2"/>
    <x v="8"/>
    <n v="13"/>
    <n v="65"/>
    <x v="795"/>
    <s v="6/19/2016"/>
    <x v="5"/>
    <x v="2"/>
    <n v="6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d v="2016-09-05T02:59:00"/>
    <d v="2016-07-10T19:54:22"/>
    <b v="0"/>
    <n v="4"/>
    <b v="0"/>
    <x v="2"/>
    <x v="8"/>
    <n v="0"/>
    <n v="55"/>
    <x v="796"/>
    <s v="9/5/2016"/>
    <x v="3"/>
    <x v="2"/>
    <n v="9"/>
    <n v="2016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d v="2014-12-18T21:33:15"/>
    <d v="2014-11-03T21:33:15"/>
    <b v="0"/>
    <n v="1"/>
    <b v="0"/>
    <x v="2"/>
    <x v="8"/>
    <n v="0"/>
    <n v="75"/>
    <x v="501"/>
    <s v="12/18/2014"/>
    <x v="4"/>
    <x v="3"/>
    <n v="12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d v="2017-01-24T10:34:12"/>
    <d v="2016-12-10T10:34:12"/>
    <b v="0"/>
    <n v="775"/>
    <b v="0"/>
    <x v="2"/>
    <x v="8"/>
    <n v="21535"/>
    <n v="1389.36"/>
    <x v="430"/>
    <s v="1/24/2017"/>
    <x v="11"/>
    <x v="2"/>
    <n v="1"/>
    <n v="2017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d v="2015-12-29T20:00:00"/>
    <d v="2015-12-01T20:00:56"/>
    <b v="0"/>
    <n v="90"/>
    <b v="0"/>
    <x v="2"/>
    <x v="8"/>
    <n v="35"/>
    <n v="95.91"/>
    <x v="780"/>
    <s v="12/29/2015"/>
    <x v="11"/>
    <x v="0"/>
    <n v="12"/>
    <n v="2015"/>
  </r>
  <r>
    <n v="1014"/>
    <s v="CHEMION: The World's First Smart Glasses (Canceled)"/>
    <s v="CHEMION is an eyewear device that lets you show your creativity to the world."/>
    <x v="3"/>
    <x v="738"/>
    <x v="1"/>
    <x v="0"/>
    <s v="USD"/>
    <d v="2015-01-01T00:03:35"/>
    <d v="2014-11-12T00:03:35"/>
    <b v="0"/>
    <n v="16"/>
    <b v="0"/>
    <x v="2"/>
    <x v="8"/>
    <n v="31"/>
    <n v="191.25"/>
    <x v="797"/>
    <s v="1/1/2015"/>
    <x v="4"/>
    <x v="3"/>
    <n v="1"/>
    <n v="2015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d v="2015-11-25T22:04:55"/>
    <d v="2015-10-26T21:04:55"/>
    <b v="0"/>
    <n v="6"/>
    <b v="0"/>
    <x v="2"/>
    <x v="8"/>
    <n v="3"/>
    <n v="40"/>
    <x v="535"/>
    <s v="11/25/2015"/>
    <x v="9"/>
    <x v="0"/>
    <n v="11"/>
    <n v="2015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d v="2016-04-07T01:34:16"/>
    <d v="2016-02-22T02:34:16"/>
    <b v="0"/>
    <n v="38"/>
    <b v="0"/>
    <x v="2"/>
    <x v="8"/>
    <n v="3"/>
    <n v="74.790000000000006"/>
    <x v="767"/>
    <s v="4/7/2016"/>
    <x v="2"/>
    <x v="2"/>
    <n v="4"/>
    <n v="2016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d v="2015-11-21T17:12:15"/>
    <d v="2015-10-12T16:12:15"/>
    <b v="0"/>
    <n v="355"/>
    <b v="0"/>
    <x v="2"/>
    <x v="8"/>
    <n v="23"/>
    <n v="161.12"/>
    <x v="798"/>
    <s v="11/21/2015"/>
    <x v="9"/>
    <x v="0"/>
    <n v="11"/>
    <n v="2015"/>
  </r>
  <r>
    <n v="1018"/>
    <s v="Owl (Canceled)"/>
    <s v="Owl is a fitness tracker along with an accompanying iOS app, that is both fun and interactive for children."/>
    <x v="22"/>
    <x v="742"/>
    <x v="1"/>
    <x v="0"/>
    <s v="USD"/>
    <d v="2016-07-14T11:48:53"/>
    <d v="2016-06-14T11:48:53"/>
    <b v="0"/>
    <n v="7"/>
    <b v="0"/>
    <x v="2"/>
    <x v="8"/>
    <n v="3"/>
    <n v="88.71"/>
    <x v="468"/>
    <s v="7/14/2016"/>
    <x v="0"/>
    <x v="2"/>
    <n v="7"/>
    <n v="2016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d v="2015-02-04T23:22:29"/>
    <d v="2015-01-05T23:22:29"/>
    <b v="0"/>
    <n v="400"/>
    <b v="0"/>
    <x v="2"/>
    <x v="8"/>
    <n v="47"/>
    <n v="53.25"/>
    <x v="196"/>
    <s v="2/4/2015"/>
    <x v="1"/>
    <x v="0"/>
    <n v="2"/>
    <n v="2015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d v="2015-06-02T00:47:00"/>
    <d v="2015-05-03T01:40:09"/>
    <b v="0"/>
    <n v="30"/>
    <b v="1"/>
    <x v="4"/>
    <x v="15"/>
    <n v="206"/>
    <n v="106.2"/>
    <x v="799"/>
    <s v="6/2/2015"/>
    <x v="5"/>
    <x v="0"/>
    <n v="6"/>
    <n v="20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d v="2015-10-17T04:00:00"/>
    <d v="2015-09-24T06:02:51"/>
    <b v="1"/>
    <n v="478"/>
    <b v="1"/>
    <x v="4"/>
    <x v="15"/>
    <n v="352"/>
    <n v="22.08"/>
    <x v="48"/>
    <s v="10/17/2015"/>
    <x v="8"/>
    <x v="0"/>
    <n v="10"/>
    <n v="2015"/>
  </r>
  <r>
    <n v="1022"/>
    <s v="Sammy Bananas - Bootlegs Vol. 2!!"/>
    <s v="Help get four new bootlegs onto vinyl in the second installment of my series!"/>
    <x v="13"/>
    <x v="746"/>
    <x v="0"/>
    <x v="0"/>
    <s v="USD"/>
    <d v="2015-05-17T15:31:17"/>
    <d v="2015-04-17T15:31:17"/>
    <b v="1"/>
    <n v="74"/>
    <b v="1"/>
    <x v="4"/>
    <x v="15"/>
    <n v="115"/>
    <n v="31.05"/>
    <x v="309"/>
    <s v="5/17/2015"/>
    <x v="6"/>
    <x v="0"/>
    <n v="5"/>
    <n v="20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d v="2015-06-20T22:04:21"/>
    <d v="2015-05-21T22:04:21"/>
    <b v="0"/>
    <n v="131"/>
    <b v="1"/>
    <x v="4"/>
    <x v="15"/>
    <n v="237"/>
    <n v="36.21"/>
    <x v="800"/>
    <s v="6/20/2015"/>
    <x v="5"/>
    <x v="0"/>
    <n v="6"/>
    <n v="20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d v="2016-01-31T13:56:03"/>
    <d v="2016-01-01T13:56:03"/>
    <b v="1"/>
    <n v="61"/>
    <b v="1"/>
    <x v="4"/>
    <x v="15"/>
    <n v="119"/>
    <n v="388.98"/>
    <x v="337"/>
    <s v="1/31/2016"/>
    <x v="1"/>
    <x v="2"/>
    <n v="1"/>
    <n v="2016"/>
  </r>
  <r>
    <n v="1025"/>
    <s v="[NUREN] The New Renaissance"/>
    <s v="Jake Kaufman and Jessie Seely present THE WORLD'S FIRST VIRTUAL REALITY ROCK OPERA."/>
    <x v="54"/>
    <x v="749"/>
    <x v="0"/>
    <x v="0"/>
    <s v="USD"/>
    <d v="2015-03-16T19:00:37"/>
    <d v="2015-02-14T20:00:37"/>
    <b v="1"/>
    <n v="1071"/>
    <b v="1"/>
    <x v="4"/>
    <x v="15"/>
    <n v="110"/>
    <n v="71.849999999999994"/>
    <x v="497"/>
    <s v="3/16/2015"/>
    <x v="2"/>
    <x v="0"/>
    <n v="3"/>
    <n v="20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d v="2016-03-31T08:46:56"/>
    <d v="2016-02-26T09:46:56"/>
    <b v="1"/>
    <n v="122"/>
    <b v="1"/>
    <x v="4"/>
    <x v="15"/>
    <n v="100"/>
    <n v="57.38"/>
    <x v="801"/>
    <s v="3/31/2016"/>
    <x v="2"/>
    <x v="2"/>
    <n v="3"/>
    <n v="2016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d v="2014-10-23T00:49:07"/>
    <d v="2014-09-23T00:49:07"/>
    <b v="1"/>
    <n v="111"/>
    <b v="1"/>
    <x v="4"/>
    <x v="15"/>
    <n v="103"/>
    <n v="69.67"/>
    <x v="128"/>
    <s v="10/23/2014"/>
    <x v="8"/>
    <x v="3"/>
    <n v="10"/>
    <n v="2014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d v="2017-03-06T20:00:00"/>
    <d v="2017-01-20T15:03:25"/>
    <b v="1"/>
    <n v="255"/>
    <b v="1"/>
    <x v="4"/>
    <x v="15"/>
    <n v="117"/>
    <n v="45.99"/>
    <x v="802"/>
    <s v="3/6/2017"/>
    <x v="1"/>
    <x v="1"/>
    <n v="3"/>
    <n v="2017"/>
  </r>
  <r>
    <n v="1029"/>
    <s v="StrobeHouse presents Valborg 2015"/>
    <s v="We want to recreate last years massive Valborgparty in Lund but this time even bigger!"/>
    <x v="3"/>
    <x v="753"/>
    <x v="0"/>
    <x v="11"/>
    <s v="SEK"/>
    <d v="2015-04-04T21:59:00"/>
    <d v="2015-02-09T17:05:07"/>
    <b v="0"/>
    <n v="141"/>
    <b v="1"/>
    <x v="4"/>
    <x v="15"/>
    <n v="112"/>
    <n v="79.260000000000005"/>
    <x v="803"/>
    <s v="4/4/2015"/>
    <x v="2"/>
    <x v="0"/>
    <n v="4"/>
    <n v="2015"/>
  </r>
  <r>
    <n v="1030"/>
    <s v="The Gothsicles - I FEEL SICLE"/>
    <s v="Help fund the latest Gothsicles mega-album, I FEEL SICLE!"/>
    <x v="13"/>
    <x v="754"/>
    <x v="0"/>
    <x v="0"/>
    <s v="USD"/>
    <d v="2016-09-12T11:35:49"/>
    <d v="2016-08-29T11:35:49"/>
    <b v="0"/>
    <n v="159"/>
    <b v="1"/>
    <x v="4"/>
    <x v="15"/>
    <n v="342"/>
    <n v="43.03"/>
    <x v="783"/>
    <s v="9/12/2016"/>
    <x v="10"/>
    <x v="2"/>
    <n v="9"/>
    <n v="2016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d v="2015-12-16T18:20:10"/>
    <d v="2015-11-16T18:20:10"/>
    <b v="0"/>
    <n v="99"/>
    <b v="1"/>
    <x v="4"/>
    <x v="15"/>
    <n v="107"/>
    <n v="108.48"/>
    <x v="27"/>
    <s v="12/16/2015"/>
    <x v="4"/>
    <x v="0"/>
    <n v="12"/>
    <n v="2015"/>
  </r>
  <r>
    <n v="1032"/>
    <s v="Phantom Ship / Coastal (Album Preorder)"/>
    <s v="Ideal for living rooms and open spaces."/>
    <x v="105"/>
    <x v="756"/>
    <x v="0"/>
    <x v="0"/>
    <s v="USD"/>
    <d v="2016-06-23T16:00:25"/>
    <d v="2016-05-24T16:00:25"/>
    <b v="0"/>
    <n v="96"/>
    <b v="1"/>
    <x v="4"/>
    <x v="15"/>
    <n v="108"/>
    <n v="61.03"/>
    <x v="151"/>
    <s v="6/23/2016"/>
    <x v="5"/>
    <x v="2"/>
    <n v="6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d v="2016-12-12T17:34:40"/>
    <d v="2016-11-14T17:34:40"/>
    <b v="0"/>
    <n v="27"/>
    <b v="1"/>
    <x v="4"/>
    <x v="15"/>
    <n v="103"/>
    <n v="50.59"/>
    <x v="555"/>
    <s v="12/12/2016"/>
    <x v="4"/>
    <x v="2"/>
    <n v="12"/>
    <n v="2016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d v="2016-08-05T03:59:00"/>
    <d v="2016-07-04T04:00:04"/>
    <b v="0"/>
    <n v="166"/>
    <b v="1"/>
    <x v="4"/>
    <x v="15"/>
    <n v="130"/>
    <n v="39.159999999999997"/>
    <x v="804"/>
    <s v="8/5/2016"/>
    <x v="3"/>
    <x v="2"/>
    <n v="8"/>
    <n v="2016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d v="2015-02-11T15:23:40"/>
    <d v="2015-01-12T15:23:40"/>
    <b v="0"/>
    <n v="76"/>
    <b v="1"/>
    <x v="4"/>
    <x v="15"/>
    <n v="108"/>
    <n v="65.16"/>
    <x v="805"/>
    <s v="2/11/2015"/>
    <x v="1"/>
    <x v="0"/>
    <n v="2"/>
    <n v="20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d v="2013-01-07T08:00:00"/>
    <d v="2012-12-06T10:46:30"/>
    <b v="0"/>
    <n v="211"/>
    <b v="1"/>
    <x v="4"/>
    <x v="15"/>
    <n v="112"/>
    <n v="23.96"/>
    <x v="612"/>
    <s v="1/7/2013"/>
    <x v="11"/>
    <x v="5"/>
    <n v="1"/>
    <n v="2013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d v="2015-05-18T05:00:00"/>
    <d v="2015-04-25T19:44:22"/>
    <b v="0"/>
    <n v="21"/>
    <b v="1"/>
    <x v="4"/>
    <x v="15"/>
    <n v="102"/>
    <n v="48.62"/>
    <x v="806"/>
    <s v="5/18/2015"/>
    <x v="6"/>
    <x v="0"/>
    <n v="5"/>
    <n v="20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d v="2016-03-19T04:33:43"/>
    <d v="2016-02-18T05:33:43"/>
    <b v="0"/>
    <n v="61"/>
    <b v="1"/>
    <x v="4"/>
    <x v="15"/>
    <n v="145"/>
    <n v="35.74"/>
    <x v="807"/>
    <s v="3/19/2016"/>
    <x v="2"/>
    <x v="2"/>
    <n v="3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d v="2016-12-13T07:59:00"/>
    <d v="2016-11-18T02:37:26"/>
    <b v="0"/>
    <n v="30"/>
    <b v="1"/>
    <x v="4"/>
    <x v="15"/>
    <n v="128"/>
    <n v="21.37"/>
    <x v="483"/>
    <s v="12/13/2016"/>
    <x v="4"/>
    <x v="2"/>
    <n v="12"/>
    <n v="2016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d v="2016-08-27T17:00:09"/>
    <d v="2016-07-28T17:00:09"/>
    <b v="0"/>
    <n v="1"/>
    <b v="0"/>
    <x v="5"/>
    <x v="16"/>
    <n v="0"/>
    <n v="250"/>
    <x v="570"/>
    <s v="8/27/2016"/>
    <x v="3"/>
    <x v="2"/>
    <n v="8"/>
    <n v="20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d v="2014-07-31T01:26:32"/>
    <d v="2014-07-11T01:26:32"/>
    <b v="0"/>
    <n v="0"/>
    <b v="0"/>
    <x v="5"/>
    <x v="16"/>
    <n v="0"/>
    <n v="0"/>
    <x v="524"/>
    <s v="7/31/2014"/>
    <x v="3"/>
    <x v="3"/>
    <n v="7"/>
    <n v="2014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d v="2014-09-12T10:00:00"/>
    <d v="2014-07-31T16:42:28"/>
    <b v="0"/>
    <n v="1"/>
    <b v="0"/>
    <x v="5"/>
    <x v="16"/>
    <n v="2"/>
    <n v="10"/>
    <x v="808"/>
    <s v="9/12/2014"/>
    <x v="3"/>
    <x v="3"/>
    <n v="9"/>
    <n v="2014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d v="2015-05-20T06:04:15"/>
    <d v="2015-04-20T06:04:15"/>
    <b v="0"/>
    <n v="292"/>
    <b v="0"/>
    <x v="5"/>
    <x v="16"/>
    <n v="9"/>
    <n v="29.24"/>
    <x v="120"/>
    <s v="5/20/2015"/>
    <x v="6"/>
    <x v="0"/>
    <n v="5"/>
    <n v="2015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d v="2015-03-05T20:27:00"/>
    <d v="2015-01-07T22:13:21"/>
    <b v="0"/>
    <n v="2"/>
    <b v="0"/>
    <x v="5"/>
    <x v="16"/>
    <n v="0"/>
    <n v="3"/>
    <x v="809"/>
    <s v="3/5/2015"/>
    <x v="1"/>
    <x v="0"/>
    <n v="3"/>
    <n v="2015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d v="2014-08-23T20:59:10"/>
    <d v="2014-07-24T20:59:10"/>
    <b v="0"/>
    <n v="8"/>
    <b v="0"/>
    <x v="5"/>
    <x v="16"/>
    <n v="3"/>
    <n v="33.25"/>
    <x v="418"/>
    <s v="8/23/2014"/>
    <x v="3"/>
    <x v="3"/>
    <n v="8"/>
    <n v="2014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d v="2015-12-26T20:26:00"/>
    <d v="2015-11-11T20:26:00"/>
    <b v="0"/>
    <n v="0"/>
    <b v="0"/>
    <x v="5"/>
    <x v="16"/>
    <n v="0"/>
    <n v="0"/>
    <x v="810"/>
    <s v="12/26/2015"/>
    <x v="4"/>
    <x v="0"/>
    <n v="12"/>
    <n v="2015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d v="2014-11-05T20:38:35"/>
    <d v="2014-10-06T19:38:35"/>
    <b v="0"/>
    <n v="1"/>
    <b v="0"/>
    <x v="5"/>
    <x v="16"/>
    <n v="0"/>
    <n v="1"/>
    <x v="811"/>
    <s v="11/5/2014"/>
    <x v="9"/>
    <x v="3"/>
    <n v="11"/>
    <n v="2014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d v="2016-09-25T01:16:29"/>
    <d v="2016-08-16T01:16:29"/>
    <b v="0"/>
    <n v="4"/>
    <b v="0"/>
    <x v="5"/>
    <x v="16"/>
    <n v="1"/>
    <n v="53"/>
    <x v="812"/>
    <s v="9/25/2016"/>
    <x v="10"/>
    <x v="2"/>
    <n v="9"/>
    <n v="2016"/>
  </r>
  <r>
    <n v="1049"/>
    <s v="J1 (Canceled)"/>
    <s v="------"/>
    <x v="14"/>
    <x v="117"/>
    <x v="1"/>
    <x v="0"/>
    <s v="USD"/>
    <d v="2016-02-12T10:20:45"/>
    <d v="2016-01-13T10:20:45"/>
    <b v="0"/>
    <n v="0"/>
    <b v="0"/>
    <x v="5"/>
    <x v="16"/>
    <n v="0"/>
    <n v="0"/>
    <x v="747"/>
    <s v="2/12/2016"/>
    <x v="1"/>
    <x v="2"/>
    <n v="2"/>
    <n v="2016"/>
  </r>
  <r>
    <n v="1050"/>
    <s v="The (Secular) Barbershop Podcast (Canceled)"/>
    <s v="Secularism is on the rise and I hear you.Talk to me."/>
    <x v="30"/>
    <x v="117"/>
    <x v="1"/>
    <x v="0"/>
    <s v="USD"/>
    <d v="2015-09-14T19:07:57"/>
    <d v="2015-08-15T19:07:57"/>
    <b v="0"/>
    <n v="0"/>
    <b v="0"/>
    <x v="5"/>
    <x v="16"/>
    <n v="0"/>
    <n v="0"/>
    <x v="813"/>
    <s v="9/14/2015"/>
    <x v="10"/>
    <x v="0"/>
    <n v="9"/>
    <n v="2015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d v="2014-08-27T00:20:25"/>
    <d v="2014-07-30T00:20:25"/>
    <b v="0"/>
    <n v="0"/>
    <b v="0"/>
    <x v="5"/>
    <x v="16"/>
    <n v="0"/>
    <n v="0"/>
    <x v="459"/>
    <s v="8/27/2014"/>
    <x v="3"/>
    <x v="3"/>
    <n v="8"/>
    <n v="2014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d v="2016-06-06T20:09:00"/>
    <d v="2016-04-23T19:08:15"/>
    <b v="0"/>
    <n v="0"/>
    <b v="0"/>
    <x v="5"/>
    <x v="16"/>
    <n v="0"/>
    <n v="0"/>
    <x v="814"/>
    <s v="6/6/2016"/>
    <x v="6"/>
    <x v="2"/>
    <n v="6"/>
    <n v="20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d v="2017-03-06T04:08:52"/>
    <d v="2017-02-09T04:08:52"/>
    <b v="0"/>
    <n v="1"/>
    <b v="0"/>
    <x v="5"/>
    <x v="16"/>
    <n v="1"/>
    <n v="15"/>
    <x v="297"/>
    <s v="3/6/2017"/>
    <x v="2"/>
    <x v="1"/>
    <n v="3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d v="2014-08-10T22:00:00"/>
    <d v="2014-07-11T20:26:39"/>
    <b v="0"/>
    <n v="0"/>
    <b v="0"/>
    <x v="5"/>
    <x v="16"/>
    <n v="0"/>
    <n v="0"/>
    <x v="524"/>
    <s v="8/10/2014"/>
    <x v="3"/>
    <x v="3"/>
    <n v="8"/>
    <n v="2014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d v="2016-03-07T23:49:05"/>
    <d v="2016-02-06T23:49:05"/>
    <b v="0"/>
    <n v="0"/>
    <b v="0"/>
    <x v="5"/>
    <x v="16"/>
    <n v="0"/>
    <n v="0"/>
    <x v="815"/>
    <s v="3/7/2016"/>
    <x v="2"/>
    <x v="2"/>
    <n v="3"/>
    <n v="20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d v="2015-04-24T16:16:17"/>
    <d v="2015-02-23T17:16:17"/>
    <b v="0"/>
    <n v="0"/>
    <b v="0"/>
    <x v="5"/>
    <x v="16"/>
    <n v="0"/>
    <n v="0"/>
    <x v="298"/>
    <s v="4/24/2015"/>
    <x v="2"/>
    <x v="0"/>
    <n v="4"/>
    <n v="2015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d v="2016-12-04T21:54:43"/>
    <d v="2016-11-04T20:54:43"/>
    <b v="0"/>
    <n v="0"/>
    <b v="0"/>
    <x v="5"/>
    <x v="16"/>
    <n v="0"/>
    <n v="0"/>
    <x v="583"/>
    <s v="12/4/2016"/>
    <x v="4"/>
    <x v="2"/>
    <n v="12"/>
    <n v="20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d v="2015-03-26T00:00:00"/>
    <d v="2015-02-12T21:37:23"/>
    <b v="0"/>
    <n v="0"/>
    <b v="0"/>
    <x v="5"/>
    <x v="16"/>
    <n v="0"/>
    <n v="0"/>
    <x v="139"/>
    <s v="3/26/2015"/>
    <x v="2"/>
    <x v="0"/>
    <n v="3"/>
    <n v="2015"/>
  </r>
  <r>
    <n v="1059"/>
    <s v="Voice Over Artist (Canceled)"/>
    <s v="Turning myself into a vocal artist."/>
    <x v="184"/>
    <x v="117"/>
    <x v="1"/>
    <x v="0"/>
    <s v="USD"/>
    <d v="2015-03-13T17:57:36"/>
    <d v="2015-02-11T18:57:36"/>
    <b v="0"/>
    <n v="0"/>
    <b v="0"/>
    <x v="5"/>
    <x v="16"/>
    <n v="0"/>
    <n v="0"/>
    <x v="816"/>
    <s v="3/13/2015"/>
    <x v="2"/>
    <x v="0"/>
    <n v="3"/>
    <n v="2015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d v="2015-04-15T21:54:53"/>
    <d v="2015-03-16T21:54:53"/>
    <b v="0"/>
    <n v="1"/>
    <b v="0"/>
    <x v="5"/>
    <x v="16"/>
    <n v="1"/>
    <n v="50"/>
    <x v="199"/>
    <s v="4/15/2015"/>
    <x v="7"/>
    <x v="0"/>
    <n v="4"/>
    <n v="2015"/>
  </r>
  <r>
    <n v="1061"/>
    <s v="Chat Box 23 (Canceled)"/>
    <s v="T.O., Adi &amp; Mercedes discuss their point of views, women's issues &amp; Hollywood Hotties."/>
    <x v="23"/>
    <x v="117"/>
    <x v="1"/>
    <x v="0"/>
    <s v="USD"/>
    <d v="2016-05-02T01:00:00"/>
    <d v="2016-03-03T06:38:28"/>
    <b v="0"/>
    <n v="0"/>
    <b v="0"/>
    <x v="5"/>
    <x v="16"/>
    <n v="0"/>
    <n v="0"/>
    <x v="817"/>
    <s v="5/2/2016"/>
    <x v="7"/>
    <x v="2"/>
    <n v="5"/>
    <n v="2016"/>
  </r>
  <r>
    <n v="1062"/>
    <s v="RETURNING AT A LATER DATE"/>
    <s v="SEE US ON PATREON www.badgirlartwork.com"/>
    <x v="212"/>
    <x v="121"/>
    <x v="1"/>
    <x v="0"/>
    <s v="USD"/>
    <d v="2016-07-12T19:22:21"/>
    <d v="2016-07-05T19:22:21"/>
    <b v="0"/>
    <n v="4"/>
    <b v="0"/>
    <x v="5"/>
    <x v="16"/>
    <n v="95"/>
    <n v="47.5"/>
    <x v="175"/>
    <s v="7/12/2016"/>
    <x v="3"/>
    <x v="2"/>
    <n v="7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d v="2016-08-31T00:44:22"/>
    <d v="2016-08-01T00:44:22"/>
    <b v="0"/>
    <n v="0"/>
    <b v="0"/>
    <x v="5"/>
    <x v="16"/>
    <n v="0"/>
    <n v="0"/>
    <x v="818"/>
    <s v="8/31/2016"/>
    <x v="10"/>
    <x v="2"/>
    <n v="8"/>
    <n v="20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d v="2013-07-07T05:28:23"/>
    <d v="2013-05-23T05:28:23"/>
    <b v="0"/>
    <n v="123"/>
    <b v="0"/>
    <x v="6"/>
    <x v="17"/>
    <n v="9"/>
    <n v="65.67"/>
    <x v="819"/>
    <s v="7/7/2013"/>
    <x v="5"/>
    <x v="4"/>
    <n v="7"/>
    <n v="2013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d v="2014-02-19T09:08:42"/>
    <d v="2014-01-22T09:08:42"/>
    <b v="0"/>
    <n v="5"/>
    <b v="0"/>
    <x v="6"/>
    <x v="17"/>
    <n v="3"/>
    <n v="16.2"/>
    <x v="820"/>
    <s v="2/19/2014"/>
    <x v="1"/>
    <x v="3"/>
    <n v="2"/>
    <n v="2014"/>
  </r>
  <r>
    <n v="1066"/>
    <s v="So I'm A Dark Lord"/>
    <s v="A parody of old school RPGs where you are a new Dark Lord on a quest to amass monsters and allies on your side."/>
    <x v="60"/>
    <x v="766"/>
    <x v="2"/>
    <x v="0"/>
    <s v="USD"/>
    <d v="2013-08-04T23:06:22"/>
    <d v="2013-06-20T23:06:22"/>
    <b v="0"/>
    <n v="148"/>
    <b v="0"/>
    <x v="6"/>
    <x v="17"/>
    <n v="3"/>
    <n v="34.130000000000003"/>
    <x v="821"/>
    <s v="8/4/2013"/>
    <x v="0"/>
    <x v="4"/>
    <n v="8"/>
    <n v="2013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d v="2013-12-21T20:32:11"/>
    <d v="2013-11-21T20:32:11"/>
    <b v="0"/>
    <n v="10"/>
    <b v="0"/>
    <x v="6"/>
    <x v="17"/>
    <n v="26"/>
    <n v="13"/>
    <x v="822"/>
    <s v="12/21/2013"/>
    <x v="4"/>
    <x v="4"/>
    <n v="12"/>
    <n v="2013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d v="2016-04-10T07:54:24"/>
    <d v="2016-03-11T08:54:24"/>
    <b v="0"/>
    <n v="4"/>
    <b v="0"/>
    <x v="6"/>
    <x v="17"/>
    <n v="0"/>
    <n v="11.25"/>
    <x v="823"/>
    <s v="4/10/2016"/>
    <x v="7"/>
    <x v="2"/>
    <n v="4"/>
    <n v="2016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d v="2013-11-26T06:30:59"/>
    <d v="2013-10-25T05:30:59"/>
    <b v="0"/>
    <n v="21"/>
    <b v="0"/>
    <x v="6"/>
    <x v="17"/>
    <n v="39"/>
    <n v="40.479999999999997"/>
    <x v="824"/>
    <s v="11/26/2013"/>
    <x v="9"/>
    <x v="4"/>
    <n v="11"/>
    <n v="2013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d v="2012-10-01T00:17:02"/>
    <d v="2012-09-11T00:17:02"/>
    <b v="0"/>
    <n v="2"/>
    <b v="0"/>
    <x v="6"/>
    <x v="17"/>
    <n v="1"/>
    <n v="35"/>
    <x v="825"/>
    <s v="10/1/2012"/>
    <x v="8"/>
    <x v="5"/>
    <n v="10"/>
    <n v="2012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d v="2015-11-17T19:04:53"/>
    <d v="2015-10-18T18:04:53"/>
    <b v="0"/>
    <n v="0"/>
    <b v="0"/>
    <x v="6"/>
    <x v="17"/>
    <n v="0"/>
    <n v="0"/>
    <x v="826"/>
    <s v="11/17/2015"/>
    <x v="9"/>
    <x v="0"/>
    <n v="11"/>
    <n v="2015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d v="2014-02-05T19:58:17"/>
    <d v="2014-01-06T19:58:17"/>
    <b v="0"/>
    <n v="4"/>
    <b v="0"/>
    <x v="6"/>
    <x v="17"/>
    <n v="0"/>
    <n v="12.75"/>
    <x v="827"/>
    <s v="2/5/2014"/>
    <x v="1"/>
    <x v="3"/>
    <n v="2"/>
    <n v="2014"/>
  </r>
  <r>
    <n v="1073"/>
    <s v="Rainbow Ball to the Iphone"/>
    <s v="We want to bring our Game Rainbow Ball to the iphone and to do that we need a little help"/>
    <x v="47"/>
    <x v="115"/>
    <x v="2"/>
    <x v="0"/>
    <s v="USD"/>
    <d v="2011-10-16T23:09:01"/>
    <d v="2011-09-16T23:09:01"/>
    <b v="0"/>
    <n v="1"/>
    <b v="0"/>
    <x v="6"/>
    <x v="17"/>
    <n v="1"/>
    <n v="10"/>
    <x v="828"/>
    <s v="10/16/2011"/>
    <x v="8"/>
    <x v="6"/>
    <n v="10"/>
    <n v="2011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d v="2014-01-04T04:09:05"/>
    <d v="2013-12-05T04:09:05"/>
    <b v="0"/>
    <n v="30"/>
    <b v="0"/>
    <x v="6"/>
    <x v="17"/>
    <n v="6"/>
    <n v="113.57"/>
    <x v="829"/>
    <s v="1/4/2014"/>
    <x v="11"/>
    <x v="4"/>
    <n v="1"/>
    <n v="2014"/>
  </r>
  <r>
    <n v="1075"/>
    <s v="Towers Of The Apocalypse"/>
    <s v="Fully 3D, post Apocalyptic themed tower defense video game. New take on the genre."/>
    <x v="28"/>
    <x v="372"/>
    <x v="2"/>
    <x v="0"/>
    <s v="USD"/>
    <d v="2012-05-06T21:41:56"/>
    <d v="2012-04-06T21:41:56"/>
    <b v="0"/>
    <n v="3"/>
    <b v="0"/>
    <x v="6"/>
    <x v="17"/>
    <n v="5"/>
    <n v="15"/>
    <x v="670"/>
    <s v="5/6/2012"/>
    <x v="6"/>
    <x v="5"/>
    <n v="5"/>
    <n v="2012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d v="2014-09-11T09:04:10"/>
    <d v="2014-07-18T09:04:10"/>
    <b v="0"/>
    <n v="975"/>
    <b v="0"/>
    <x v="6"/>
    <x v="17"/>
    <n v="63"/>
    <n v="48.28"/>
    <x v="556"/>
    <s v="9/11/2014"/>
    <x v="3"/>
    <x v="3"/>
    <n v="9"/>
    <n v="2014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d v="2016-01-14T04:00:11"/>
    <d v="2015-12-15T04:00:11"/>
    <b v="0"/>
    <n v="167"/>
    <b v="0"/>
    <x v="6"/>
    <x v="17"/>
    <n v="29"/>
    <n v="43.98"/>
    <x v="830"/>
    <s v="1/14/2016"/>
    <x v="11"/>
    <x v="0"/>
    <n v="1"/>
    <n v="2016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d v="2011-07-22T04:42:01"/>
    <d v="2011-06-07T04:42:01"/>
    <b v="0"/>
    <n v="5"/>
    <b v="0"/>
    <x v="6"/>
    <x v="17"/>
    <n v="8"/>
    <n v="9"/>
    <x v="831"/>
    <s v="7/22/2011"/>
    <x v="0"/>
    <x v="6"/>
    <n v="7"/>
    <n v="2011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d v="2016-05-14T13:35:36"/>
    <d v="2016-04-19T13:35:36"/>
    <b v="0"/>
    <n v="18"/>
    <b v="0"/>
    <x v="6"/>
    <x v="17"/>
    <n v="3"/>
    <n v="37.67"/>
    <x v="233"/>
    <s v="5/14/2016"/>
    <x v="6"/>
    <x v="2"/>
    <n v="5"/>
    <n v="2016"/>
  </r>
  <r>
    <n v="1080"/>
    <s v="Skullforge: The Hunt"/>
    <s v="A fantasy action RPG which follows an elven ex-slave on a journey of magic, revenge, intrigue, and deceit."/>
    <x v="22"/>
    <x v="771"/>
    <x v="2"/>
    <x v="0"/>
    <s v="USD"/>
    <d v="2014-05-11T03:18:53"/>
    <d v="2014-04-11T03:18:53"/>
    <b v="0"/>
    <n v="98"/>
    <b v="0"/>
    <x v="6"/>
    <x v="17"/>
    <n v="9"/>
    <n v="18.579999999999998"/>
    <x v="832"/>
    <s v="5/11/2014"/>
    <x v="6"/>
    <x v="3"/>
    <n v="5"/>
    <n v="2014"/>
  </r>
  <r>
    <n v="1081"/>
    <s v="The Creature"/>
    <s v="Finishing your last job before you retire until a disaster strikes the cargo ship can you survive The Creature?"/>
    <x v="118"/>
    <x v="433"/>
    <x v="2"/>
    <x v="0"/>
    <s v="USD"/>
    <d v="2015-01-28T22:14:52"/>
    <d v="2014-12-29T22:14:52"/>
    <b v="0"/>
    <n v="4"/>
    <b v="0"/>
    <x v="6"/>
    <x v="17"/>
    <n v="0"/>
    <n v="3"/>
    <x v="833"/>
    <s v="1/28/2015"/>
    <x v="11"/>
    <x v="3"/>
    <n v="1"/>
    <n v="2015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d v="2012-08-10T21:44:48"/>
    <d v="2012-07-11T21:44:48"/>
    <b v="0"/>
    <n v="3"/>
    <b v="0"/>
    <x v="6"/>
    <x v="17"/>
    <n v="1"/>
    <n v="18.670000000000002"/>
    <x v="834"/>
    <s v="8/10/2012"/>
    <x v="3"/>
    <x v="5"/>
    <n v="8"/>
    <n v="2012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d v="2014-08-02T15:49:43"/>
    <d v="2014-06-03T15:49:43"/>
    <b v="0"/>
    <n v="1"/>
    <b v="0"/>
    <x v="6"/>
    <x v="17"/>
    <n v="1"/>
    <n v="410"/>
    <x v="835"/>
    <s v="8/2/2014"/>
    <x v="0"/>
    <x v="3"/>
    <n v="8"/>
    <n v="2014"/>
  </r>
  <r>
    <n v="1084"/>
    <s v="My own channel"/>
    <s v="I want to start my own channel for gaming"/>
    <x v="131"/>
    <x v="117"/>
    <x v="2"/>
    <x v="0"/>
    <s v="USD"/>
    <d v="2014-08-08T21:53:24"/>
    <d v="2014-07-09T21:53:24"/>
    <b v="0"/>
    <n v="0"/>
    <b v="0"/>
    <x v="6"/>
    <x v="17"/>
    <n v="0"/>
    <n v="0"/>
    <x v="601"/>
    <s v="8/8/2014"/>
    <x v="3"/>
    <x v="3"/>
    <n v="8"/>
    <n v="2014"/>
  </r>
  <r>
    <n v="1085"/>
    <s v="Sun Dryd Studios"/>
    <s v="The new kid on the block. Re-imagining old games and creating new ones. Ship, Lazer, Rock is first."/>
    <x v="11"/>
    <x v="772"/>
    <x v="2"/>
    <x v="5"/>
    <s v="CAD"/>
    <d v="2016-03-14T15:06:15"/>
    <d v="2016-02-13T16:06:15"/>
    <b v="0"/>
    <n v="9"/>
    <b v="0"/>
    <x v="6"/>
    <x v="17"/>
    <n v="3"/>
    <n v="114"/>
    <x v="836"/>
    <s v="3/14/2016"/>
    <x v="2"/>
    <x v="2"/>
    <n v="3"/>
    <n v="2016"/>
  </r>
  <r>
    <n v="1086"/>
    <s v="Cyber Universe Online"/>
    <s v="Humanity's future in the Galaxy"/>
    <x v="102"/>
    <x v="493"/>
    <x v="2"/>
    <x v="0"/>
    <s v="USD"/>
    <d v="2014-08-24T20:48:11"/>
    <d v="2014-07-25T20:48:11"/>
    <b v="0"/>
    <n v="2"/>
    <b v="0"/>
    <x v="6"/>
    <x v="17"/>
    <n v="0"/>
    <n v="7.5"/>
    <x v="837"/>
    <s v="8/24/2014"/>
    <x v="3"/>
    <x v="3"/>
    <n v="8"/>
    <n v="2014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d v="2014-06-15T17:08:07"/>
    <d v="2014-05-16T17:08:07"/>
    <b v="0"/>
    <n v="0"/>
    <b v="0"/>
    <x v="6"/>
    <x v="17"/>
    <n v="0"/>
    <n v="0"/>
    <x v="838"/>
    <s v="6/15/2014"/>
    <x v="5"/>
    <x v="3"/>
    <n v="6"/>
    <n v="2014"/>
  </r>
  <r>
    <n v="1088"/>
    <s v="Still Alive"/>
    <s v="A fresh twist on survival games. Intense, high-stakes 30 minute rounds for up to 10 players."/>
    <x v="101"/>
    <x v="773"/>
    <x v="2"/>
    <x v="0"/>
    <s v="USD"/>
    <d v="2014-04-24T19:11:07"/>
    <d v="2014-03-25T19:11:07"/>
    <b v="0"/>
    <n v="147"/>
    <b v="0"/>
    <x v="6"/>
    <x v="17"/>
    <n v="14"/>
    <n v="43.42"/>
    <x v="839"/>
    <s v="4/24/2014"/>
    <x v="7"/>
    <x v="3"/>
    <n v="4"/>
    <n v="2014"/>
  </r>
  <r>
    <n v="1089"/>
    <s v="Farabel"/>
    <s v="Farabel is a single player turn-based fantasy strategy game for Mac/PC/Linux"/>
    <x v="36"/>
    <x v="774"/>
    <x v="2"/>
    <x v="6"/>
    <s v="EUR"/>
    <d v="2015-06-26T04:32:55"/>
    <d v="2015-05-27T04:32:55"/>
    <b v="0"/>
    <n v="49"/>
    <b v="0"/>
    <x v="6"/>
    <x v="17"/>
    <n v="8"/>
    <n v="23.96"/>
    <x v="840"/>
    <s v="6/26/2015"/>
    <x v="5"/>
    <x v="0"/>
    <n v="6"/>
    <n v="2015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d v="2015-05-29T04:27:33"/>
    <d v="2015-04-29T04:27:33"/>
    <b v="0"/>
    <n v="1"/>
    <b v="0"/>
    <x v="6"/>
    <x v="17"/>
    <n v="0"/>
    <n v="5"/>
    <x v="841"/>
    <s v="5/29/2015"/>
    <x v="6"/>
    <x v="0"/>
    <n v="5"/>
    <n v="2015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d v="2016-04-10T18:41:12"/>
    <d v="2016-03-11T19:41:12"/>
    <b v="0"/>
    <n v="2"/>
    <b v="0"/>
    <x v="6"/>
    <x v="17"/>
    <n v="13"/>
    <n v="12.5"/>
    <x v="823"/>
    <s v="4/10/2016"/>
    <x v="7"/>
    <x v="2"/>
    <n v="4"/>
    <n v="2016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d v="2013-01-06T00:37:18"/>
    <d v="2012-12-07T00:37:18"/>
    <b v="0"/>
    <n v="7"/>
    <b v="0"/>
    <x v="6"/>
    <x v="17"/>
    <n v="1"/>
    <n v="3"/>
    <x v="842"/>
    <s v="1/6/2013"/>
    <x v="11"/>
    <x v="5"/>
    <n v="1"/>
    <n v="2013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d v="2016-02-11T23:22:17"/>
    <d v="2016-01-27T23:22:17"/>
    <b v="0"/>
    <n v="4"/>
    <b v="0"/>
    <x v="6"/>
    <x v="17"/>
    <n v="14"/>
    <n v="10.56"/>
    <x v="150"/>
    <s v="2/11/2016"/>
    <x v="1"/>
    <x v="2"/>
    <n v="2"/>
    <n v="2016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d v="2011-10-09T17:07:13"/>
    <d v="2011-09-09T17:07:13"/>
    <b v="0"/>
    <n v="27"/>
    <b v="0"/>
    <x v="6"/>
    <x v="17"/>
    <n v="18"/>
    <n v="122"/>
    <x v="79"/>
    <s v="10/9/2011"/>
    <x v="8"/>
    <x v="6"/>
    <n v="10"/>
    <n v="2011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d v="2013-08-30T12:53:40"/>
    <d v="2013-07-31T12:53:40"/>
    <b v="0"/>
    <n v="94"/>
    <b v="0"/>
    <x v="6"/>
    <x v="17"/>
    <n v="5"/>
    <n v="267.81"/>
    <x v="598"/>
    <s v="8/30/2013"/>
    <x v="3"/>
    <x v="4"/>
    <n v="8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d v="2014-10-04T03:30:00"/>
    <d v="2014-09-03T12:25:54"/>
    <b v="0"/>
    <n v="29"/>
    <b v="0"/>
    <x v="6"/>
    <x v="17"/>
    <n v="18"/>
    <n v="74.209999999999994"/>
    <x v="843"/>
    <s v="10/4/2014"/>
    <x v="8"/>
    <x v="3"/>
    <n v="10"/>
    <n v="2014"/>
  </r>
  <r>
    <n v="1097"/>
    <s v="Rabbly"/>
    <s v="Rabbly is action-adventure game. Is about a scientist going on an adventure, to find rare materials in another galaxy."/>
    <x v="57"/>
    <x v="779"/>
    <x v="2"/>
    <x v="0"/>
    <s v="USD"/>
    <d v="2014-03-02T19:01:17"/>
    <d v="2014-01-21T19:01:17"/>
    <b v="0"/>
    <n v="7"/>
    <b v="0"/>
    <x v="6"/>
    <x v="17"/>
    <n v="0"/>
    <n v="6.71"/>
    <x v="844"/>
    <s v="3/2/2014"/>
    <x v="1"/>
    <x v="3"/>
    <n v="3"/>
    <n v="2014"/>
  </r>
  <r>
    <n v="1098"/>
    <s v="Kick, Punch... Fireball"/>
    <s v="Kick, Punch... Fireball is an FPS type arena game set inside the fantasy world."/>
    <x v="31"/>
    <x v="780"/>
    <x v="2"/>
    <x v="0"/>
    <s v="USD"/>
    <d v="2014-04-13T18:18:15"/>
    <d v="2014-03-14T18:18:15"/>
    <b v="0"/>
    <n v="22"/>
    <b v="0"/>
    <x v="6"/>
    <x v="17"/>
    <n v="7"/>
    <n v="81.95"/>
    <x v="845"/>
    <s v="4/13/2014"/>
    <x v="7"/>
    <x v="3"/>
    <n v="4"/>
    <n v="2014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d v="2015-05-13T20:04:28"/>
    <d v="2015-04-13T20:04:28"/>
    <b v="0"/>
    <n v="1"/>
    <b v="0"/>
    <x v="6"/>
    <x v="17"/>
    <n v="1"/>
    <n v="25"/>
    <x v="400"/>
    <s v="5/13/2015"/>
    <x v="6"/>
    <x v="0"/>
    <n v="5"/>
    <n v="2015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d v="2016-02-14T02:39:31"/>
    <d v="2016-01-15T02:39:31"/>
    <b v="0"/>
    <n v="10"/>
    <b v="0"/>
    <x v="6"/>
    <x v="17"/>
    <n v="3"/>
    <n v="10"/>
    <x v="531"/>
    <s v="2/14/2016"/>
    <x v="1"/>
    <x v="2"/>
    <n v="2"/>
    <n v="2016"/>
  </r>
  <r>
    <n v="1101"/>
    <s v="Strain Wars"/>
    <s v="Different strains of marijuana leafs battling to the death to see which one is the top strain."/>
    <x v="57"/>
    <x v="781"/>
    <x v="2"/>
    <x v="0"/>
    <s v="USD"/>
    <d v="2016-07-14T18:12:00"/>
    <d v="2016-06-17T18:32:18"/>
    <b v="0"/>
    <n v="6"/>
    <b v="0"/>
    <x v="6"/>
    <x v="17"/>
    <n v="0"/>
    <n v="6.83"/>
    <x v="784"/>
    <s v="7/14/2016"/>
    <x v="0"/>
    <x v="2"/>
    <n v="7"/>
    <n v="2016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d v="2013-12-09T05:59:00"/>
    <d v="2013-10-30T01:05:25"/>
    <b v="0"/>
    <n v="24"/>
    <b v="0"/>
    <x v="6"/>
    <x v="17"/>
    <n v="5"/>
    <n v="17.71"/>
    <x v="697"/>
    <s v="12/9/2013"/>
    <x v="9"/>
    <x v="4"/>
    <n v="12"/>
    <n v="2013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d v="2016-06-18T05:19:50"/>
    <d v="2016-04-19T05:19:50"/>
    <b v="0"/>
    <n v="15"/>
    <b v="0"/>
    <x v="6"/>
    <x v="17"/>
    <n v="2"/>
    <n v="16.2"/>
    <x v="233"/>
    <s v="6/18/2016"/>
    <x v="6"/>
    <x v="2"/>
    <n v="6"/>
    <n v="2016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d v="2014-06-11T09:50:21"/>
    <d v="2014-05-12T09:50:21"/>
    <b v="0"/>
    <n v="37"/>
    <b v="0"/>
    <x v="6"/>
    <x v="17"/>
    <n v="5"/>
    <n v="80.3"/>
    <x v="846"/>
    <s v="6/11/2014"/>
    <x v="5"/>
    <x v="3"/>
    <n v="6"/>
    <n v="2014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d v="2014-03-24T02:15:27"/>
    <d v="2014-02-22T03:15:27"/>
    <b v="0"/>
    <n v="20"/>
    <b v="0"/>
    <x v="6"/>
    <x v="17"/>
    <n v="0"/>
    <n v="71.55"/>
    <x v="847"/>
    <s v="3/24/2014"/>
    <x v="2"/>
    <x v="3"/>
    <n v="3"/>
    <n v="2014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d v="2012-04-04T16:46:15"/>
    <d v="2012-03-05T17:46:15"/>
    <b v="0"/>
    <n v="7"/>
    <b v="0"/>
    <x v="6"/>
    <x v="17"/>
    <n v="41"/>
    <n v="23.57"/>
    <x v="664"/>
    <s v="4/4/2012"/>
    <x v="7"/>
    <x v="5"/>
    <n v="4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d v="2014-07-23T20:40:24"/>
    <d v="2014-06-23T20:40:24"/>
    <b v="0"/>
    <n v="0"/>
    <b v="0"/>
    <x v="6"/>
    <x v="17"/>
    <n v="0"/>
    <n v="0"/>
    <x v="580"/>
    <s v="7/23/2014"/>
    <x v="0"/>
    <x v="3"/>
    <n v="7"/>
    <n v="2014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d v="2012-04-13T14:17:15"/>
    <d v="2012-02-13T15:17:15"/>
    <b v="0"/>
    <n v="21"/>
    <b v="0"/>
    <x v="6"/>
    <x v="17"/>
    <n v="3"/>
    <n v="34.880000000000003"/>
    <x v="848"/>
    <s v="4/13/2012"/>
    <x v="2"/>
    <x v="5"/>
    <n v="4"/>
    <n v="2012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d v="2016-11-18T19:03:10"/>
    <d v="2016-10-19T18:03:10"/>
    <b v="0"/>
    <n v="3"/>
    <b v="0"/>
    <x v="6"/>
    <x v="17"/>
    <n v="0"/>
    <n v="15"/>
    <x v="755"/>
    <s v="11/18/2016"/>
    <x v="9"/>
    <x v="2"/>
    <n v="11"/>
    <n v="2016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d v="2012-12-07T22:23:42"/>
    <d v="2012-11-07T22:23:42"/>
    <b v="0"/>
    <n v="11"/>
    <b v="0"/>
    <x v="6"/>
    <x v="17"/>
    <n v="1"/>
    <n v="23.18"/>
    <x v="849"/>
    <s v="12/7/2012"/>
    <x v="4"/>
    <x v="5"/>
    <n v="12"/>
    <n v="2012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d v="2016-01-08T04:53:10"/>
    <d v="2015-12-09T04:53:10"/>
    <b v="0"/>
    <n v="1"/>
    <b v="0"/>
    <x v="6"/>
    <x v="17"/>
    <n v="0"/>
    <n v="1"/>
    <x v="850"/>
    <s v="1/8/2016"/>
    <x v="11"/>
    <x v="0"/>
    <n v="1"/>
    <n v="2016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d v="2015-01-19T08:30:00"/>
    <d v="2014-11-20T18:13:31"/>
    <b v="0"/>
    <n v="312"/>
    <b v="0"/>
    <x v="6"/>
    <x v="17"/>
    <n v="36"/>
    <n v="100.23"/>
    <x v="490"/>
    <s v="1/19/2015"/>
    <x v="4"/>
    <x v="3"/>
    <n v="1"/>
    <n v="2015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d v="2014-08-14T23:27:00"/>
    <d v="2014-07-15T23:27:00"/>
    <b v="0"/>
    <n v="1"/>
    <b v="0"/>
    <x v="6"/>
    <x v="17"/>
    <n v="1"/>
    <n v="5"/>
    <x v="63"/>
    <s v="8/14/2014"/>
    <x v="3"/>
    <x v="3"/>
    <n v="8"/>
    <n v="2014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d v="2013-10-09T08:18:07"/>
    <d v="2013-09-09T08:18:07"/>
    <b v="0"/>
    <n v="3"/>
    <b v="0"/>
    <x v="6"/>
    <x v="17"/>
    <n v="0"/>
    <n v="3.33"/>
    <x v="350"/>
    <s v="10/9/2013"/>
    <x v="8"/>
    <x v="4"/>
    <n v="10"/>
    <n v="2013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d v="2016-03-30T15:41:35"/>
    <d v="2016-02-29T16:41:35"/>
    <b v="0"/>
    <n v="4"/>
    <b v="0"/>
    <x v="6"/>
    <x v="17"/>
    <n v="0"/>
    <n v="13.25"/>
    <x v="200"/>
    <s v="3/30/2016"/>
    <x v="2"/>
    <x v="2"/>
    <n v="3"/>
    <n v="2016"/>
  </r>
  <r>
    <n v="1116"/>
    <s v="Quest Remnants of Chaos"/>
    <s v="A medieval, post apocolyptic, Online, MMORPG. Class morphing, character customization game."/>
    <x v="69"/>
    <x v="789"/>
    <x v="2"/>
    <x v="0"/>
    <s v="USD"/>
    <d v="2012-06-09T20:20:08"/>
    <d v="2012-04-10T20:20:08"/>
    <b v="0"/>
    <n v="10"/>
    <b v="0"/>
    <x v="6"/>
    <x v="17"/>
    <n v="0"/>
    <n v="17.850000000000001"/>
    <x v="851"/>
    <s v="6/9/2012"/>
    <x v="6"/>
    <x v="5"/>
    <n v="6"/>
    <n v="2012"/>
  </r>
  <r>
    <n v="1117"/>
    <s v="Medieval Village"/>
    <s v="Experience the Medieval in your own village. Increase your village into a city and walk through the streets."/>
    <x v="28"/>
    <x v="790"/>
    <x v="2"/>
    <x v="12"/>
    <s v="EUR"/>
    <d v="2015-12-25T14:21:53"/>
    <d v="2015-11-25T14:21:53"/>
    <b v="0"/>
    <n v="8"/>
    <b v="0"/>
    <x v="6"/>
    <x v="17"/>
    <n v="8"/>
    <n v="10.38"/>
    <x v="53"/>
    <s v="12/25/2015"/>
    <x v="4"/>
    <x v="0"/>
    <n v="12"/>
    <n v="2015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d v="2014-04-05T02:59:39"/>
    <d v="2014-03-06T03:59:39"/>
    <b v="0"/>
    <n v="3"/>
    <b v="0"/>
    <x v="6"/>
    <x v="17"/>
    <n v="2"/>
    <n v="36.33"/>
    <x v="852"/>
    <s v="4/5/2014"/>
    <x v="7"/>
    <x v="3"/>
    <n v="4"/>
    <n v="2014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d v="2014-04-06T19:01:04"/>
    <d v="2014-03-24T19:01:04"/>
    <b v="0"/>
    <n v="1"/>
    <b v="0"/>
    <x v="6"/>
    <x v="17"/>
    <n v="0"/>
    <n v="5"/>
    <x v="853"/>
    <s v="4/6/2014"/>
    <x v="7"/>
    <x v="3"/>
    <n v="4"/>
    <n v="2014"/>
  </r>
  <r>
    <n v="1120"/>
    <s v="PlanEt Ninjahwah"/>
    <s v="Planet Ninjahwah is a highly anticipated futuristic action adventure game that will blow your mind!!"/>
    <x v="31"/>
    <x v="117"/>
    <x v="2"/>
    <x v="0"/>
    <s v="USD"/>
    <d v="2011-10-28T20:56:40"/>
    <d v="2011-09-13T20:56:40"/>
    <b v="0"/>
    <n v="0"/>
    <b v="0"/>
    <x v="6"/>
    <x v="17"/>
    <n v="0"/>
    <n v="0"/>
    <x v="854"/>
    <s v="10/28/2011"/>
    <x v="8"/>
    <x v="6"/>
    <n v="10"/>
    <n v="2011"/>
  </r>
  <r>
    <n v="1121"/>
    <s v="Pwincess"/>
    <s v="An action packed, side scrolling, platform jumping, laser shooting ADVENTURE that will be fun for everyone."/>
    <x v="65"/>
    <x v="792"/>
    <x v="2"/>
    <x v="0"/>
    <s v="USD"/>
    <d v="2016-03-13T21:25:16"/>
    <d v="2016-02-12T22:25:16"/>
    <b v="0"/>
    <n v="5"/>
    <b v="0"/>
    <x v="6"/>
    <x v="17"/>
    <n v="0"/>
    <n v="5.8"/>
    <x v="855"/>
    <s v="3/13/2016"/>
    <x v="2"/>
    <x v="2"/>
    <n v="3"/>
    <n v="2016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d v="2013-05-30T16:53:45"/>
    <d v="2013-05-16T16:53:45"/>
    <b v="0"/>
    <n v="0"/>
    <b v="0"/>
    <x v="6"/>
    <x v="17"/>
    <n v="0"/>
    <n v="0"/>
    <x v="856"/>
    <s v="5/30/2013"/>
    <x v="5"/>
    <x v="4"/>
    <n v="5"/>
    <n v="2013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d v="2014-04-19T12:34:08"/>
    <d v="2014-03-20T12:34:08"/>
    <b v="0"/>
    <n v="3"/>
    <b v="0"/>
    <x v="6"/>
    <x v="17"/>
    <n v="0"/>
    <n v="3.67"/>
    <x v="108"/>
    <s v="4/19/2014"/>
    <x v="7"/>
    <x v="3"/>
    <n v="4"/>
    <n v="2014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d v="2015-04-30T16:00:51"/>
    <d v="2015-03-31T16:00:51"/>
    <b v="0"/>
    <n v="7"/>
    <b v="0"/>
    <x v="6"/>
    <x v="18"/>
    <n v="0"/>
    <n v="60.71"/>
    <x v="573"/>
    <s v="4/30/2015"/>
    <x v="7"/>
    <x v="0"/>
    <n v="4"/>
    <n v="2015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d v="2015-09-25T14:58:50"/>
    <d v="2015-07-27T14:58:50"/>
    <b v="0"/>
    <n v="0"/>
    <b v="0"/>
    <x v="6"/>
    <x v="18"/>
    <n v="0"/>
    <n v="0"/>
    <x v="857"/>
    <s v="9/25/2015"/>
    <x v="3"/>
    <x v="0"/>
    <n v="9"/>
    <n v="2015"/>
  </r>
  <r>
    <n v="1126"/>
    <s v="GAMING TO LEARN"/>
    <s v="Imagine a science class where the teacher walks in a says &quot;Take out your cell phone and play a game.&quot;"/>
    <x v="13"/>
    <x v="115"/>
    <x v="2"/>
    <x v="0"/>
    <s v="USD"/>
    <d v="2016-07-14T07:51:34"/>
    <d v="2016-06-14T07:51:34"/>
    <b v="0"/>
    <n v="2"/>
    <b v="0"/>
    <x v="6"/>
    <x v="18"/>
    <n v="1"/>
    <n v="5"/>
    <x v="468"/>
    <s v="7/14/2016"/>
    <x v="0"/>
    <x v="2"/>
    <n v="7"/>
    <n v="2016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d v="2014-11-14T21:30:00"/>
    <d v="2014-10-14T20:30:00"/>
    <b v="0"/>
    <n v="23"/>
    <b v="0"/>
    <x v="6"/>
    <x v="18"/>
    <n v="2"/>
    <n v="25.43"/>
    <x v="308"/>
    <s v="11/14/2014"/>
    <x v="9"/>
    <x v="3"/>
    <n v="11"/>
    <n v="2014"/>
  </r>
  <r>
    <n v="1128"/>
    <s v="Flying Turds"/>
    <s v="#havingfunFTW"/>
    <x v="28"/>
    <x v="116"/>
    <x v="2"/>
    <x v="1"/>
    <s v="GBP"/>
    <d v="2014-08-07T15:35:17"/>
    <d v="2014-07-08T15:35:17"/>
    <b v="0"/>
    <n v="1"/>
    <b v="0"/>
    <x v="6"/>
    <x v="18"/>
    <n v="0"/>
    <n v="1"/>
    <x v="3"/>
    <s v="8/7/2014"/>
    <x v="3"/>
    <x v="3"/>
    <n v="8"/>
    <n v="2014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d v="2016-06-05T06:21:33"/>
    <d v="2016-05-06T06:21:33"/>
    <b v="0"/>
    <n v="2"/>
    <b v="0"/>
    <x v="6"/>
    <x v="18"/>
    <n v="0"/>
    <n v="10.5"/>
    <x v="54"/>
    <s v="6/5/2016"/>
    <x v="5"/>
    <x v="2"/>
    <n v="6"/>
    <n v="2016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d v="2014-11-26T00:55:00"/>
    <d v="2014-09-26T23:55:00"/>
    <b v="0"/>
    <n v="3"/>
    <b v="0"/>
    <x v="6"/>
    <x v="18"/>
    <n v="0"/>
    <n v="3.67"/>
    <x v="523"/>
    <s v="11/26/2014"/>
    <x v="8"/>
    <x v="3"/>
    <n v="11"/>
    <n v="2014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d v="2015-12-24T21:47:48"/>
    <d v="2015-11-24T21:47:48"/>
    <b v="0"/>
    <n v="0"/>
    <b v="0"/>
    <x v="6"/>
    <x v="18"/>
    <n v="0"/>
    <n v="0"/>
    <x v="858"/>
    <s v="12/24/2015"/>
    <x v="4"/>
    <x v="0"/>
    <n v="12"/>
    <n v="2015"/>
  </r>
  <r>
    <n v="1132"/>
    <s v="One"/>
    <s v="One is a simple mobile game about exploring the connections between all living things. Featuring hand-painted art."/>
    <x v="3"/>
    <x v="794"/>
    <x v="2"/>
    <x v="5"/>
    <s v="CAD"/>
    <d v="2017-01-01T02:46:11"/>
    <d v="2016-12-02T02:46:11"/>
    <b v="0"/>
    <n v="13"/>
    <b v="0"/>
    <x v="6"/>
    <x v="18"/>
    <n v="14"/>
    <n v="110.62"/>
    <x v="859"/>
    <s v="1/1/2017"/>
    <x v="11"/>
    <x v="2"/>
    <n v="1"/>
    <n v="2017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d v="2014-07-31T09:46:21"/>
    <d v="2014-07-01T09:46:21"/>
    <b v="0"/>
    <n v="1"/>
    <b v="0"/>
    <x v="6"/>
    <x v="18"/>
    <n v="1"/>
    <n v="20"/>
    <x v="860"/>
    <s v="7/31/2014"/>
    <x v="3"/>
    <x v="3"/>
    <n v="7"/>
    <n v="2014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d v="2014-11-29T04:33:00"/>
    <d v="2014-11-15T06:50:28"/>
    <b v="0"/>
    <n v="1"/>
    <b v="0"/>
    <x v="6"/>
    <x v="18"/>
    <n v="0"/>
    <n v="1"/>
    <x v="861"/>
    <s v="11/29/2014"/>
    <x v="4"/>
    <x v="3"/>
    <n v="11"/>
    <n v="2014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d v="2016-08-06T23:44:54"/>
    <d v="2016-07-07T23:44:54"/>
    <b v="0"/>
    <n v="1"/>
    <b v="0"/>
    <x v="6"/>
    <x v="18"/>
    <n v="5"/>
    <n v="50"/>
    <x v="862"/>
    <s v="8/6/2016"/>
    <x v="3"/>
    <x v="2"/>
    <n v="8"/>
    <n v="2016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d v="2015-12-19T16:07:09"/>
    <d v="2015-11-19T16:07:09"/>
    <b v="0"/>
    <n v="6"/>
    <b v="0"/>
    <x v="6"/>
    <x v="18"/>
    <n v="6"/>
    <n v="45"/>
    <x v="4"/>
    <s v="12/19/2015"/>
    <x v="4"/>
    <x v="0"/>
    <n v="12"/>
    <n v="2015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d v="2016-04-23T19:40:21"/>
    <d v="2016-03-24T19:40:21"/>
    <b v="0"/>
    <n v="39"/>
    <b v="0"/>
    <x v="6"/>
    <x v="18"/>
    <n v="40"/>
    <n v="253.21"/>
    <x v="863"/>
    <s v="4/23/2016"/>
    <x v="7"/>
    <x v="2"/>
    <n v="4"/>
    <n v="2016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d v="2017-01-21T21:45:31"/>
    <d v="2017-01-01T21:45:31"/>
    <b v="0"/>
    <n v="4"/>
    <b v="0"/>
    <x v="6"/>
    <x v="18"/>
    <n v="0"/>
    <n v="31.25"/>
    <x v="864"/>
    <s v="1/21/2017"/>
    <x v="1"/>
    <x v="1"/>
    <n v="1"/>
    <n v="2017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d v="2015-01-01T08:20:26"/>
    <d v="2014-12-02T08:20:26"/>
    <b v="0"/>
    <n v="1"/>
    <b v="0"/>
    <x v="6"/>
    <x v="18"/>
    <n v="0"/>
    <n v="5"/>
    <x v="486"/>
    <s v="1/1/2015"/>
    <x v="11"/>
    <x v="3"/>
    <n v="1"/>
    <n v="2015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d v="2015-08-06T11:05:21"/>
    <d v="2015-07-07T11:05:21"/>
    <b v="0"/>
    <n v="0"/>
    <b v="0"/>
    <x v="6"/>
    <x v="18"/>
    <n v="0"/>
    <n v="0"/>
    <x v="460"/>
    <s v="8/6/2015"/>
    <x v="3"/>
    <x v="0"/>
    <n v="8"/>
    <n v="2015"/>
  </r>
  <r>
    <n v="1141"/>
    <s v="Arena Z - Zombie Survival"/>
    <s v="I think this will be a great game!"/>
    <x v="2"/>
    <x v="117"/>
    <x v="2"/>
    <x v="12"/>
    <s v="EUR"/>
    <d v="2015-07-09T16:47:30"/>
    <d v="2015-06-09T16:47:30"/>
    <b v="0"/>
    <n v="0"/>
    <b v="0"/>
    <x v="6"/>
    <x v="18"/>
    <n v="0"/>
    <n v="0"/>
    <x v="206"/>
    <s v="7/9/2015"/>
    <x v="0"/>
    <x v="0"/>
    <n v="7"/>
    <n v="2015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d v="2015-02-17T00:08:47"/>
    <d v="2015-01-18T00:08:47"/>
    <b v="0"/>
    <n v="0"/>
    <b v="0"/>
    <x v="6"/>
    <x v="18"/>
    <n v="0"/>
    <n v="0"/>
    <x v="484"/>
    <s v="2/17/2015"/>
    <x v="1"/>
    <x v="0"/>
    <n v="2"/>
    <n v="2015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d v="2015-12-17T04:38:46"/>
    <d v="2015-11-17T04:38:46"/>
    <b v="0"/>
    <n v="8"/>
    <b v="0"/>
    <x v="6"/>
    <x v="18"/>
    <n v="0"/>
    <n v="23.25"/>
    <x v="792"/>
    <s v="12/17/2015"/>
    <x v="4"/>
    <x v="0"/>
    <n v="12"/>
    <n v="2015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d v="2015-04-29T04:22:00"/>
    <d v="2015-03-30T04:22:00"/>
    <b v="0"/>
    <n v="0"/>
    <b v="0"/>
    <x v="7"/>
    <x v="19"/>
    <n v="0"/>
    <n v="0"/>
    <x v="304"/>
    <s v="4/29/2015"/>
    <x v="7"/>
    <x v="0"/>
    <n v="4"/>
    <n v="2015"/>
  </r>
  <r>
    <n v="1145"/>
    <s v="A FORK IN THE ROAD food truck"/>
    <s v="Emphasizing locally and responsibly raised ingredients, serving delicious food! I need your help."/>
    <x v="58"/>
    <x v="173"/>
    <x v="2"/>
    <x v="0"/>
    <s v="USD"/>
    <d v="2014-10-02T17:56:32"/>
    <d v="2014-08-03T17:56:32"/>
    <b v="0"/>
    <n v="1"/>
    <b v="0"/>
    <x v="7"/>
    <x v="19"/>
    <n v="0"/>
    <n v="100"/>
    <x v="865"/>
    <s v="10/2/2014"/>
    <x v="10"/>
    <x v="3"/>
    <n v="10"/>
    <n v="2014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d v="2014-05-02T22:52:53"/>
    <d v="2014-03-25T22:52:53"/>
    <b v="0"/>
    <n v="12"/>
    <b v="0"/>
    <x v="7"/>
    <x v="19"/>
    <n v="9"/>
    <n v="44.17"/>
    <x v="839"/>
    <s v="5/2/2014"/>
    <x v="7"/>
    <x v="3"/>
    <n v="5"/>
    <n v="2014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d v="2014-10-19T23:19:43"/>
    <d v="2014-08-20T23:19:43"/>
    <b v="0"/>
    <n v="0"/>
    <b v="0"/>
    <x v="7"/>
    <x v="19"/>
    <n v="0"/>
    <n v="0"/>
    <x v="866"/>
    <s v="10/19/2014"/>
    <x v="10"/>
    <x v="3"/>
    <n v="10"/>
    <n v="2014"/>
  </r>
  <r>
    <n v="1148"/>
    <s v="Warren's / Adilyn's Rollin' Bistro"/>
    <s v="New local (Louisville, KY.) food truck with a refreshing spin on rolling kitchens."/>
    <x v="36"/>
    <x v="799"/>
    <x v="2"/>
    <x v="0"/>
    <s v="USD"/>
    <d v="2016-12-01T05:06:21"/>
    <d v="2016-11-01T04:06:21"/>
    <b v="0"/>
    <n v="3"/>
    <b v="0"/>
    <x v="7"/>
    <x v="19"/>
    <n v="0"/>
    <n v="24.33"/>
    <x v="548"/>
    <s v="12/1/2016"/>
    <x v="4"/>
    <x v="2"/>
    <n v="12"/>
    <n v="2016"/>
  </r>
  <r>
    <n v="1149"/>
    <s v="The Floridian Food Truck"/>
    <s v="Bringing culturally diverse Floridian cuisine to the people!"/>
    <x v="63"/>
    <x v="735"/>
    <x v="2"/>
    <x v="0"/>
    <s v="USD"/>
    <d v="2016-06-16T17:02:46"/>
    <d v="2016-05-17T17:02:46"/>
    <b v="0"/>
    <n v="2"/>
    <b v="0"/>
    <x v="7"/>
    <x v="19"/>
    <n v="0"/>
    <n v="37.5"/>
    <x v="301"/>
    <s v="6/16/2016"/>
    <x v="5"/>
    <x v="2"/>
    <n v="6"/>
    <n v="2016"/>
  </r>
  <r>
    <n v="1150"/>
    <s v="Chef Po's Food Truck"/>
    <s v="Bringing delicious authentic and fusion Taiwanese Food to the West Coast."/>
    <x v="30"/>
    <x v="800"/>
    <x v="2"/>
    <x v="0"/>
    <s v="USD"/>
    <d v="2016-01-08T22:54:35"/>
    <d v="2015-11-09T22:54:35"/>
    <b v="0"/>
    <n v="6"/>
    <b v="0"/>
    <x v="7"/>
    <x v="19"/>
    <n v="10"/>
    <n v="42"/>
    <x v="522"/>
    <s v="1/8/2016"/>
    <x v="4"/>
    <x v="0"/>
    <n v="1"/>
    <n v="2016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d v="2015-09-07T02:27:43"/>
    <d v="2015-08-08T02:27:43"/>
    <b v="0"/>
    <n v="0"/>
    <b v="0"/>
    <x v="7"/>
    <x v="19"/>
    <n v="0"/>
    <n v="0"/>
    <x v="867"/>
    <s v="9/7/2015"/>
    <x v="10"/>
    <x v="0"/>
    <n v="9"/>
    <n v="2015"/>
  </r>
  <r>
    <n v="1152"/>
    <s v="Peruvian King Food Truck"/>
    <s v="Peruvian food truck with an LA twist."/>
    <x v="194"/>
    <x v="608"/>
    <x v="2"/>
    <x v="0"/>
    <s v="USD"/>
    <d v="2015-05-15T17:01:52"/>
    <d v="2015-04-15T17:01:52"/>
    <b v="0"/>
    <n v="15"/>
    <b v="0"/>
    <x v="7"/>
    <x v="19"/>
    <n v="6"/>
    <n v="60.73"/>
    <x v="868"/>
    <s v="5/15/2015"/>
    <x v="6"/>
    <x v="0"/>
    <n v="5"/>
    <n v="2015"/>
  </r>
  <r>
    <n v="1153"/>
    <s v="The Cold Spot Mobile Trailer"/>
    <s v="A mobile concession trailer for snow cones, ice cream, smoothies and more"/>
    <x v="6"/>
    <x v="155"/>
    <x v="2"/>
    <x v="0"/>
    <s v="USD"/>
    <d v="2015-06-18T17:08:25"/>
    <d v="2015-05-19T17:08:25"/>
    <b v="0"/>
    <n v="1"/>
    <b v="0"/>
    <x v="7"/>
    <x v="19"/>
    <n v="1"/>
    <n v="50"/>
    <x v="507"/>
    <s v="6/18/2015"/>
    <x v="5"/>
    <x v="0"/>
    <n v="6"/>
    <n v="2015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d v="2015-09-06T02:36:46"/>
    <d v="2015-08-07T02:36:46"/>
    <b v="0"/>
    <n v="3"/>
    <b v="0"/>
    <x v="7"/>
    <x v="19"/>
    <n v="7"/>
    <n v="108.33"/>
    <x v="454"/>
    <s v="9/6/2015"/>
    <x v="10"/>
    <x v="0"/>
    <n v="9"/>
    <n v="2015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d v="2014-08-14T18:20:08"/>
    <d v="2014-07-15T18:20:08"/>
    <b v="0"/>
    <n v="8"/>
    <b v="0"/>
    <x v="7"/>
    <x v="19"/>
    <n v="1"/>
    <n v="23.5"/>
    <x v="63"/>
    <s v="8/14/2014"/>
    <x v="3"/>
    <x v="3"/>
    <n v="8"/>
    <n v="2014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d v="2015-02-24T01:42:42"/>
    <d v="2015-01-25T01:42:42"/>
    <b v="0"/>
    <n v="0"/>
    <b v="0"/>
    <x v="7"/>
    <x v="19"/>
    <n v="0"/>
    <n v="0"/>
    <x v="869"/>
    <s v="2/24/2015"/>
    <x v="1"/>
    <x v="0"/>
    <n v="2"/>
    <n v="2015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d v="2014-12-05T16:04:40"/>
    <d v="2014-10-06T15:04:40"/>
    <b v="0"/>
    <n v="3"/>
    <b v="0"/>
    <x v="7"/>
    <x v="19"/>
    <n v="2"/>
    <n v="50.33"/>
    <x v="811"/>
    <s v="12/5/2014"/>
    <x v="9"/>
    <x v="3"/>
    <n v="12"/>
    <n v="2014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d v="2014-12-09T02:12:08"/>
    <d v="2014-11-09T02:12:08"/>
    <b v="0"/>
    <n v="3"/>
    <b v="0"/>
    <x v="7"/>
    <x v="19"/>
    <n v="0"/>
    <n v="11.67"/>
    <x v="870"/>
    <s v="12/9/2014"/>
    <x v="4"/>
    <x v="3"/>
    <n v="12"/>
    <n v="2014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d v="2015-06-30T15:45:00"/>
    <d v="2015-05-30T17:26:05"/>
    <b v="0"/>
    <n v="0"/>
    <b v="0"/>
    <x v="7"/>
    <x v="19"/>
    <n v="0"/>
    <n v="0"/>
    <x v="871"/>
    <s v="6/30/2015"/>
    <x v="5"/>
    <x v="0"/>
    <n v="6"/>
    <n v="2015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d v="2015-03-28T02:43:06"/>
    <d v="2015-02-26T03:43:06"/>
    <b v="0"/>
    <n v="19"/>
    <b v="0"/>
    <x v="7"/>
    <x v="19"/>
    <n v="4"/>
    <n v="60.79"/>
    <x v="779"/>
    <s v="3/28/2015"/>
    <x v="2"/>
    <x v="0"/>
    <n v="3"/>
    <n v="2015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d v="2015-05-19T15:06:29"/>
    <d v="2015-04-28T15:06:29"/>
    <b v="0"/>
    <n v="0"/>
    <b v="0"/>
    <x v="7"/>
    <x v="19"/>
    <n v="0"/>
    <n v="0"/>
    <x v="527"/>
    <s v="5/19/2015"/>
    <x v="6"/>
    <x v="0"/>
    <n v="5"/>
    <n v="2015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d v="2014-09-25T16:24:24"/>
    <d v="2014-08-25T16:24:24"/>
    <b v="0"/>
    <n v="2"/>
    <b v="0"/>
    <x v="7"/>
    <x v="19"/>
    <n v="0"/>
    <n v="17.5"/>
    <x v="872"/>
    <s v="9/25/2014"/>
    <x v="10"/>
    <x v="3"/>
    <n v="9"/>
    <n v="2014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d v="2014-08-09T17:22:00"/>
    <d v="2014-07-10T17:22:00"/>
    <b v="0"/>
    <n v="0"/>
    <b v="0"/>
    <x v="7"/>
    <x v="19"/>
    <n v="0"/>
    <n v="0"/>
    <x v="451"/>
    <s v="8/9/2014"/>
    <x v="3"/>
    <x v="3"/>
    <n v="8"/>
    <n v="2014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d v="2016-06-18T17:23:02"/>
    <d v="2016-05-19T17:23:02"/>
    <b v="0"/>
    <n v="0"/>
    <b v="0"/>
    <x v="7"/>
    <x v="19"/>
    <n v="0"/>
    <n v="0"/>
    <x v="873"/>
    <s v="6/18/2016"/>
    <x v="5"/>
    <x v="2"/>
    <n v="6"/>
    <n v="2016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d v="2014-07-06T05:08:50"/>
    <d v="2014-06-02T05:08:50"/>
    <b v="0"/>
    <n v="25"/>
    <b v="0"/>
    <x v="7"/>
    <x v="19"/>
    <n v="21"/>
    <n v="82.82"/>
    <x v="153"/>
    <s v="7/6/2014"/>
    <x v="0"/>
    <x v="3"/>
    <n v="7"/>
    <n v="2014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d v="2015-06-26T04:00:00"/>
    <d v="2015-05-26T11:39:02"/>
    <b v="0"/>
    <n v="8"/>
    <b v="0"/>
    <x v="7"/>
    <x v="19"/>
    <n v="19"/>
    <n v="358.88"/>
    <x v="874"/>
    <s v="6/26/2015"/>
    <x v="5"/>
    <x v="0"/>
    <n v="6"/>
    <n v="2015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d v="2014-09-12T17:38:15"/>
    <d v="2014-08-12T17:38:15"/>
    <b v="0"/>
    <n v="16"/>
    <b v="0"/>
    <x v="7"/>
    <x v="19"/>
    <n v="2"/>
    <n v="61.19"/>
    <x v="372"/>
    <s v="9/12/2014"/>
    <x v="10"/>
    <x v="3"/>
    <n v="9"/>
    <n v="2014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d v="2016-09-22T01:17:45"/>
    <d v="2016-08-23T01:17:45"/>
    <b v="0"/>
    <n v="3"/>
    <b v="0"/>
    <x v="7"/>
    <x v="19"/>
    <n v="6"/>
    <n v="340"/>
    <x v="494"/>
    <s v="9/22/2016"/>
    <x v="10"/>
    <x v="2"/>
    <n v="9"/>
    <n v="2016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d v="2015-02-22T08:29:23"/>
    <d v="2015-01-23T08:29:23"/>
    <b v="0"/>
    <n v="3"/>
    <b v="0"/>
    <x v="7"/>
    <x v="19"/>
    <n v="0"/>
    <n v="5.67"/>
    <x v="875"/>
    <s v="2/22/2015"/>
    <x v="1"/>
    <x v="0"/>
    <n v="2"/>
    <n v="2015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d v="2015-05-30T21:26:11"/>
    <d v="2015-04-30T21:26:11"/>
    <b v="0"/>
    <n v="2"/>
    <b v="0"/>
    <x v="7"/>
    <x v="19"/>
    <n v="0"/>
    <n v="50"/>
    <x v="876"/>
    <s v="5/30/2015"/>
    <x v="6"/>
    <x v="0"/>
    <n v="5"/>
    <n v="2015"/>
  </r>
  <r>
    <n v="1171"/>
    <s v="The Mean Green Purple Machine"/>
    <s v="Tulsa's first true biodiesel, alternative energy powered food truck! Oh yeah, and delicious food!"/>
    <x v="31"/>
    <x v="379"/>
    <x v="2"/>
    <x v="0"/>
    <s v="USD"/>
    <d v="2014-11-13T20:18:47"/>
    <d v="2014-10-26T19:18:47"/>
    <b v="0"/>
    <n v="1"/>
    <b v="0"/>
    <x v="7"/>
    <x v="19"/>
    <n v="0"/>
    <n v="25"/>
    <x v="137"/>
    <s v="11/13/2014"/>
    <x v="9"/>
    <x v="3"/>
    <n v="11"/>
    <n v="2014"/>
  </r>
  <r>
    <n v="1172"/>
    <s v="let your dayz take you to the dogs."/>
    <s v="Bringing YOUR favorite dog recipes to the streets."/>
    <x v="7"/>
    <x v="117"/>
    <x v="2"/>
    <x v="0"/>
    <s v="USD"/>
    <d v="2014-08-20T16:22:32"/>
    <d v="2014-07-21T16:22:32"/>
    <b v="0"/>
    <n v="0"/>
    <b v="0"/>
    <x v="7"/>
    <x v="19"/>
    <n v="0"/>
    <n v="0"/>
    <x v="33"/>
    <s v="8/20/2014"/>
    <x v="3"/>
    <x v="3"/>
    <n v="8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d v="2015-08-03T04:27:37"/>
    <d v="2015-06-29T04:27:37"/>
    <b v="0"/>
    <n v="1"/>
    <b v="0"/>
    <x v="7"/>
    <x v="19"/>
    <n v="0"/>
    <n v="30"/>
    <x v="295"/>
    <s v="8/3/2015"/>
    <x v="0"/>
    <x v="0"/>
    <n v="8"/>
    <n v="2015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d v="2016-05-08T20:12:07"/>
    <d v="2016-04-08T20:12:07"/>
    <b v="0"/>
    <n v="19"/>
    <b v="0"/>
    <x v="7"/>
    <x v="19"/>
    <n v="6"/>
    <n v="46.63"/>
    <x v="8"/>
    <s v="5/8/2016"/>
    <x v="6"/>
    <x v="2"/>
    <n v="5"/>
    <n v="2016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d v="2015-07-15T17:28:59"/>
    <d v="2015-06-15T17:28:59"/>
    <b v="0"/>
    <n v="9"/>
    <b v="0"/>
    <x v="7"/>
    <x v="19"/>
    <n v="3"/>
    <n v="65"/>
    <x v="877"/>
    <s v="7/15/2015"/>
    <x v="0"/>
    <x v="0"/>
    <n v="7"/>
    <n v="2015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d v="2017-03-06T13:00:00"/>
    <d v="2017-01-11T00:28:18"/>
    <b v="0"/>
    <n v="1"/>
    <b v="0"/>
    <x v="7"/>
    <x v="19"/>
    <n v="0"/>
    <n v="10"/>
    <x v="746"/>
    <s v="3/6/2017"/>
    <x v="1"/>
    <x v="1"/>
    <n v="3"/>
    <n v="2017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d v="2014-10-15T15:51:36"/>
    <d v="2014-09-15T15:51:36"/>
    <b v="0"/>
    <n v="0"/>
    <b v="0"/>
    <x v="7"/>
    <x v="19"/>
    <n v="0"/>
    <n v="0"/>
    <x v="878"/>
    <s v="10/15/2014"/>
    <x v="8"/>
    <x v="3"/>
    <n v="10"/>
    <n v="2014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d v="2014-08-16T21:44:12"/>
    <d v="2014-07-17T21:44:12"/>
    <b v="0"/>
    <n v="1"/>
    <b v="0"/>
    <x v="7"/>
    <x v="19"/>
    <n v="0"/>
    <n v="5"/>
    <x v="323"/>
    <s v="8/16/2014"/>
    <x v="3"/>
    <x v="3"/>
    <n v="8"/>
    <n v="2014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d v="2015-10-28T17:17:07"/>
    <d v="2015-09-28T17:17:07"/>
    <b v="0"/>
    <n v="5"/>
    <b v="0"/>
    <x v="7"/>
    <x v="19"/>
    <n v="5"/>
    <n v="640"/>
    <x v="375"/>
    <s v="10/28/2015"/>
    <x v="8"/>
    <x v="0"/>
    <n v="10"/>
    <n v="2015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d v="2014-06-28T19:21:54"/>
    <d v="2014-05-22T19:21:54"/>
    <b v="0"/>
    <n v="85"/>
    <b v="0"/>
    <x v="7"/>
    <x v="19"/>
    <n v="12"/>
    <n v="69.12"/>
    <x v="879"/>
    <s v="6/28/2014"/>
    <x v="5"/>
    <x v="3"/>
    <n v="6"/>
    <n v="2014"/>
  </r>
  <r>
    <n v="1181"/>
    <s v="Gringo Loco Tacos Food Truck"/>
    <s v="Bringing the best tacos to the streets of Chicago!"/>
    <x v="63"/>
    <x v="460"/>
    <x v="2"/>
    <x v="0"/>
    <s v="USD"/>
    <d v="2015-03-01T08:08:41"/>
    <d v="2015-01-30T08:08:41"/>
    <b v="0"/>
    <n v="3"/>
    <b v="0"/>
    <x v="7"/>
    <x v="19"/>
    <n v="0"/>
    <n v="1.33"/>
    <x v="880"/>
    <s v="3/1/2015"/>
    <x v="1"/>
    <x v="0"/>
    <n v="3"/>
    <n v="2015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d v="2017-01-12T16:42:00"/>
    <d v="2016-12-24T19:51:28"/>
    <b v="0"/>
    <n v="4"/>
    <b v="0"/>
    <x v="7"/>
    <x v="19"/>
    <n v="4"/>
    <n v="10.5"/>
    <x v="881"/>
    <s v="1/12/2017"/>
    <x v="11"/>
    <x v="2"/>
    <n v="1"/>
    <n v="2017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d v="2016-11-02T03:59:00"/>
    <d v="2016-10-13T20:40:23"/>
    <b v="0"/>
    <n v="3"/>
    <b v="0"/>
    <x v="7"/>
    <x v="19"/>
    <n v="4"/>
    <n v="33.33"/>
    <x v="682"/>
    <s v="11/2/2016"/>
    <x v="9"/>
    <x v="2"/>
    <n v="11"/>
    <n v="2016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d v="2017-02-06T14:23:31"/>
    <d v="2017-01-06T14:23:31"/>
    <b v="0"/>
    <n v="375"/>
    <b v="1"/>
    <x v="8"/>
    <x v="20"/>
    <n v="105"/>
    <n v="61.56"/>
    <x v="181"/>
    <s v="2/6/2017"/>
    <x v="1"/>
    <x v="1"/>
    <n v="2"/>
    <n v="2017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d v="2015-06-08T04:00:00"/>
    <d v="2015-05-06T20:45:49"/>
    <b v="0"/>
    <n v="111"/>
    <b v="1"/>
    <x v="8"/>
    <x v="20"/>
    <n v="105"/>
    <n v="118.74"/>
    <x v="393"/>
    <s v="6/8/2015"/>
    <x v="5"/>
    <x v="0"/>
    <n v="6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d v="2015-06-01T22:42:00"/>
    <d v="2015-04-29T20:43:15"/>
    <b v="0"/>
    <n v="123"/>
    <b v="1"/>
    <x v="8"/>
    <x v="20"/>
    <n v="107"/>
    <n v="65.08"/>
    <x v="841"/>
    <s v="6/1/2015"/>
    <x v="6"/>
    <x v="0"/>
    <n v="6"/>
    <n v="2015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d v="2015-05-17T18:00:00"/>
    <d v="2015-04-15T21:28:43"/>
    <b v="0"/>
    <n v="70"/>
    <b v="1"/>
    <x v="8"/>
    <x v="20"/>
    <n v="104"/>
    <n v="130.16"/>
    <x v="868"/>
    <s v="5/17/2015"/>
    <x v="6"/>
    <x v="0"/>
    <n v="5"/>
    <n v="2015"/>
  </r>
  <r>
    <n v="1188"/>
    <s v="Because Dance."/>
    <s v="A photobook of young dancers and their inspiring stories, photographed in beautiful and unique locations."/>
    <x v="13"/>
    <x v="728"/>
    <x v="0"/>
    <x v="5"/>
    <s v="CAD"/>
    <d v="2016-12-28T16:49:00"/>
    <d v="2016-12-07T16:49:00"/>
    <b v="0"/>
    <n v="85"/>
    <b v="1"/>
    <x v="8"/>
    <x v="20"/>
    <n v="161"/>
    <n v="37.78"/>
    <x v="330"/>
    <s v="12/28/2016"/>
    <x v="11"/>
    <x v="2"/>
    <n v="12"/>
    <n v="2016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d v="2016-06-29T23:29:55"/>
    <d v="2016-06-08T23:29:55"/>
    <b v="0"/>
    <n v="86"/>
    <b v="1"/>
    <x v="8"/>
    <x v="20"/>
    <n v="108"/>
    <n v="112.79"/>
    <x v="882"/>
    <s v="6/29/2016"/>
    <x v="0"/>
    <x v="2"/>
    <n v="6"/>
    <n v="2016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d v="2014-08-31T15:58:45"/>
    <d v="2014-08-01T15:58:45"/>
    <b v="0"/>
    <n v="13"/>
    <b v="1"/>
    <x v="8"/>
    <x v="20"/>
    <n v="135"/>
    <n v="51.92"/>
    <x v="883"/>
    <s v="8/31/2014"/>
    <x v="10"/>
    <x v="3"/>
    <n v="8"/>
    <n v="2014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d v="2016-03-20T13:29:20"/>
    <d v="2016-02-19T14:29:20"/>
    <b v="0"/>
    <n v="33"/>
    <b v="1"/>
    <x v="8"/>
    <x v="20"/>
    <n v="109"/>
    <n v="89.24"/>
    <x v="884"/>
    <s v="3/20/2016"/>
    <x v="2"/>
    <x v="2"/>
    <n v="3"/>
    <n v="2016"/>
  </r>
  <r>
    <n v="1192"/>
    <s v="Other Worlds - A Make 100 Project"/>
    <s v="A macro landscape photography art book &amp; limited edition prints. A Make 100 project."/>
    <x v="213"/>
    <x v="817"/>
    <x v="0"/>
    <x v="1"/>
    <s v="GBP"/>
    <d v="2017-02-11T12:09:38"/>
    <d v="2017-01-12T12:09:38"/>
    <b v="0"/>
    <n v="15"/>
    <b v="1"/>
    <x v="8"/>
    <x v="20"/>
    <n v="290"/>
    <n v="19.329999999999998"/>
    <x v="885"/>
    <s v="2/11/2017"/>
    <x v="1"/>
    <x v="1"/>
    <n v="2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d v="2016-04-09T17:37:33"/>
    <d v="2016-02-09T18:37:33"/>
    <b v="0"/>
    <n v="273"/>
    <b v="1"/>
    <x v="8"/>
    <x v="20"/>
    <n v="104"/>
    <n v="79.97"/>
    <x v="588"/>
    <s v="4/9/2016"/>
    <x v="2"/>
    <x v="2"/>
    <n v="4"/>
    <n v="2016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d v="2015-04-08T11:42:59"/>
    <d v="2015-03-09T11:42:59"/>
    <b v="0"/>
    <n v="714"/>
    <b v="1"/>
    <x v="8"/>
    <x v="20"/>
    <n v="322"/>
    <n v="56.41"/>
    <x v="161"/>
    <s v="4/8/2015"/>
    <x v="7"/>
    <x v="0"/>
    <n v="4"/>
    <n v="2015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d v="2015-12-20T09:00:00"/>
    <d v="2015-10-21T08:20:53"/>
    <b v="0"/>
    <n v="170"/>
    <b v="1"/>
    <x v="8"/>
    <x v="20"/>
    <n v="135"/>
    <n v="79.41"/>
    <x v="886"/>
    <s v="12/20/2015"/>
    <x v="9"/>
    <x v="0"/>
    <n v="12"/>
    <n v="2015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d v="2015-12-18T19:38:59"/>
    <d v="2015-11-18T19:38:59"/>
    <b v="0"/>
    <n v="512"/>
    <b v="1"/>
    <x v="8"/>
    <x v="20"/>
    <n v="270"/>
    <n v="76.44"/>
    <x v="887"/>
    <s v="12/18/2015"/>
    <x v="4"/>
    <x v="0"/>
    <n v="12"/>
    <n v="2015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d v="2016-06-13T05:59:00"/>
    <d v="2016-05-13T15:57:14"/>
    <b v="0"/>
    <n v="314"/>
    <b v="1"/>
    <x v="8"/>
    <x v="20"/>
    <n v="253"/>
    <n v="121"/>
    <x v="478"/>
    <s v="6/13/2016"/>
    <x v="5"/>
    <x v="2"/>
    <n v="6"/>
    <n v="2016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d v="2015-12-31T03:00:00"/>
    <d v="2015-11-25T14:51:26"/>
    <b v="0"/>
    <n v="167"/>
    <b v="1"/>
    <x v="8"/>
    <x v="20"/>
    <n v="261"/>
    <n v="54.62"/>
    <x v="53"/>
    <s v="12/31/2015"/>
    <x v="4"/>
    <x v="0"/>
    <n v="12"/>
    <n v="2015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d v="2015-07-08T18:30:00"/>
    <d v="2015-06-06T18:30:00"/>
    <b v="0"/>
    <n v="9"/>
    <b v="1"/>
    <x v="8"/>
    <x v="20"/>
    <n v="101"/>
    <n v="299.22000000000003"/>
    <x v="888"/>
    <s v="7/8/2015"/>
    <x v="0"/>
    <x v="0"/>
    <n v="7"/>
    <n v="2015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d v="2015-04-16T11:27:36"/>
    <d v="2015-03-26T11:27:36"/>
    <b v="0"/>
    <n v="103"/>
    <b v="1"/>
    <x v="8"/>
    <x v="20"/>
    <n v="126"/>
    <n v="58.53"/>
    <x v="56"/>
    <s v="4/16/2015"/>
    <x v="7"/>
    <x v="0"/>
    <n v="4"/>
    <n v="2015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d v="2016-07-15T14:34:06"/>
    <d v="2016-06-15T14:34:06"/>
    <b v="0"/>
    <n v="111"/>
    <b v="1"/>
    <x v="8"/>
    <x v="20"/>
    <n v="102"/>
    <n v="55.37"/>
    <x v="889"/>
    <s v="7/15/2016"/>
    <x v="0"/>
    <x v="2"/>
    <n v="7"/>
    <n v="2016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d v="2015-06-27T06:55:54"/>
    <d v="2015-05-28T06:55:54"/>
    <b v="0"/>
    <n v="271"/>
    <b v="1"/>
    <x v="8"/>
    <x v="20"/>
    <n v="199"/>
    <n v="183.8"/>
    <x v="890"/>
    <s v="6/27/2015"/>
    <x v="5"/>
    <x v="0"/>
    <n v="6"/>
    <n v="2015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d v="2015-05-31T14:45:27"/>
    <d v="2015-05-01T14:45:27"/>
    <b v="0"/>
    <n v="101"/>
    <b v="1"/>
    <x v="8"/>
    <x v="20"/>
    <n v="102"/>
    <n v="165.35"/>
    <x v="107"/>
    <s v="5/31/2015"/>
    <x v="5"/>
    <x v="0"/>
    <n v="5"/>
    <n v="2015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d v="2015-12-04T05:00:00"/>
    <d v="2015-10-20T17:57:13"/>
    <b v="0"/>
    <n v="57"/>
    <b v="1"/>
    <x v="8"/>
    <x v="20"/>
    <n v="103"/>
    <n v="234.79"/>
    <x v="215"/>
    <s v="12/4/2015"/>
    <x v="9"/>
    <x v="0"/>
    <n v="12"/>
    <n v="2015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d v="2015-06-13T12:09:11"/>
    <d v="2015-05-14T12:09:11"/>
    <b v="0"/>
    <n v="62"/>
    <b v="1"/>
    <x v="8"/>
    <x v="20"/>
    <n v="101"/>
    <n v="211.48"/>
    <x v="492"/>
    <s v="6/13/2015"/>
    <x v="5"/>
    <x v="0"/>
    <n v="6"/>
    <n v="2015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d v="2017-03-11T13:29:00"/>
    <d v="2017-02-06T18:37:33"/>
    <b v="0"/>
    <n v="32"/>
    <b v="1"/>
    <x v="8"/>
    <x v="20"/>
    <n v="115"/>
    <n v="32.340000000000003"/>
    <x v="305"/>
    <s v="3/11/2017"/>
    <x v="2"/>
    <x v="1"/>
    <n v="3"/>
    <n v="2017"/>
  </r>
  <r>
    <n v="1207"/>
    <s v="ITALIANA"/>
    <s v="A humanistic photo book about ancestral &amp; post-modern Italy."/>
    <x v="227"/>
    <x v="832"/>
    <x v="0"/>
    <x v="13"/>
    <s v="EUR"/>
    <d v="2016-03-31T10:00:00"/>
    <d v="2016-03-01T10:19:33"/>
    <b v="0"/>
    <n v="141"/>
    <b v="1"/>
    <x v="8"/>
    <x v="20"/>
    <n v="104"/>
    <n v="123.38"/>
    <x v="457"/>
    <s v="3/31/2016"/>
    <x v="7"/>
    <x v="2"/>
    <n v="3"/>
    <n v="2016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d v="2016-03-24T16:01:04"/>
    <d v="2016-02-23T17:01:04"/>
    <b v="0"/>
    <n v="75"/>
    <b v="1"/>
    <x v="8"/>
    <x v="20"/>
    <n v="155"/>
    <n v="207.07"/>
    <x v="389"/>
    <s v="3/24/2016"/>
    <x v="2"/>
    <x v="2"/>
    <n v="3"/>
    <n v="2016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d v="2017-02-25T20:18:25"/>
    <d v="2017-01-26T20:18:25"/>
    <b v="0"/>
    <n v="46"/>
    <b v="1"/>
    <x v="8"/>
    <x v="20"/>
    <n v="106"/>
    <n v="138.26"/>
    <x v="520"/>
    <s v="2/25/2017"/>
    <x v="1"/>
    <x v="1"/>
    <n v="2"/>
    <n v="2017"/>
  </r>
  <r>
    <n v="1210"/>
    <s v="Det Andra GÃ¶teborg"/>
    <s v="En fotobok om livet i det enda andra GÃ¶teborg i vÃ¤rlden"/>
    <x v="22"/>
    <x v="835"/>
    <x v="0"/>
    <x v="11"/>
    <s v="SEK"/>
    <d v="2015-05-31T21:00:00"/>
    <d v="2015-05-08T22:36:12"/>
    <b v="0"/>
    <n v="103"/>
    <b v="1"/>
    <x v="8"/>
    <x v="20"/>
    <n v="254"/>
    <n v="493.82"/>
    <x v="891"/>
    <s v="5/31/2015"/>
    <x v="5"/>
    <x v="0"/>
    <n v="5"/>
    <n v="2015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d v="2016-06-09T20:47:41"/>
    <d v="2016-05-25T20:47:41"/>
    <b v="0"/>
    <n v="6"/>
    <b v="1"/>
    <x v="8"/>
    <x v="20"/>
    <n v="101"/>
    <n v="168.5"/>
    <x v="518"/>
    <s v="6/9/2016"/>
    <x v="5"/>
    <x v="2"/>
    <n v="6"/>
    <n v="2016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d v="2015-11-27T01:00:00"/>
    <d v="2015-11-10T22:48:15"/>
    <b v="0"/>
    <n v="83"/>
    <b v="1"/>
    <x v="8"/>
    <x v="20"/>
    <n v="129"/>
    <n v="38.869999999999997"/>
    <x v="25"/>
    <s v="11/27/2015"/>
    <x v="4"/>
    <x v="0"/>
    <n v="11"/>
    <n v="2015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d v="2017-01-31T18:08:20"/>
    <d v="2016-12-27T18:08:20"/>
    <b v="0"/>
    <n v="108"/>
    <b v="1"/>
    <x v="8"/>
    <x v="20"/>
    <n v="102"/>
    <n v="61.53"/>
    <x v="892"/>
    <s v="1/31/2017"/>
    <x v="11"/>
    <x v="2"/>
    <n v="1"/>
    <n v="2017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d v="2015-06-09T20:10:05"/>
    <d v="2015-04-10T20:10:05"/>
    <b v="0"/>
    <n v="25"/>
    <b v="1"/>
    <x v="8"/>
    <x v="20"/>
    <n v="132"/>
    <n v="105.44"/>
    <x v="893"/>
    <s v="6/9/2015"/>
    <x v="6"/>
    <x v="0"/>
    <n v="6"/>
    <n v="2015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d v="2014-05-30T22:09:16"/>
    <d v="2014-04-30T22:09:16"/>
    <b v="0"/>
    <n v="549"/>
    <b v="1"/>
    <x v="8"/>
    <x v="20"/>
    <n v="786"/>
    <n v="71.59"/>
    <x v="406"/>
    <s v="5/30/2014"/>
    <x v="6"/>
    <x v="3"/>
    <n v="5"/>
    <n v="2014"/>
  </r>
  <r>
    <n v="1216"/>
    <s v="In Training: a book of Bonsai photographs"/>
    <s v="A fine art photography book taking a new look at the art of bonsai."/>
    <x v="32"/>
    <x v="840"/>
    <x v="0"/>
    <x v="0"/>
    <s v="USD"/>
    <d v="2015-10-02T23:03:00"/>
    <d v="2015-08-31T14:47:37"/>
    <b v="0"/>
    <n v="222"/>
    <b v="1"/>
    <x v="8"/>
    <x v="20"/>
    <n v="146"/>
    <n v="91.88"/>
    <x v="517"/>
    <s v="10/2/2015"/>
    <x v="10"/>
    <x v="0"/>
    <n v="10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d v="2016-07-14T19:25:40"/>
    <d v="2016-06-14T19:25:40"/>
    <b v="0"/>
    <n v="183"/>
    <b v="1"/>
    <x v="8"/>
    <x v="20"/>
    <n v="103"/>
    <n v="148.57"/>
    <x v="468"/>
    <s v="7/14/2016"/>
    <x v="0"/>
    <x v="2"/>
    <n v="7"/>
    <n v="2016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d v="2015-11-01T03:00:00"/>
    <d v="2015-10-01T15:53:20"/>
    <b v="0"/>
    <n v="89"/>
    <b v="1"/>
    <x v="8"/>
    <x v="20"/>
    <n v="172"/>
    <n v="174.21"/>
    <x v="299"/>
    <s v="11/1/2015"/>
    <x v="9"/>
    <x v="0"/>
    <n v="11"/>
    <n v="2015"/>
  </r>
  <r>
    <n v="1219"/>
    <s v="The Box"/>
    <s v="The Box is a fine art book of Ron Amato's innovative and seductive photography project."/>
    <x v="229"/>
    <x v="843"/>
    <x v="0"/>
    <x v="0"/>
    <s v="USD"/>
    <d v="2016-10-20T11:05:13"/>
    <d v="2016-09-20T11:05:13"/>
    <b v="0"/>
    <n v="253"/>
    <b v="1"/>
    <x v="8"/>
    <x v="20"/>
    <n v="159"/>
    <n v="102.86"/>
    <x v="894"/>
    <s v="10/20/2016"/>
    <x v="8"/>
    <x v="2"/>
    <n v="10"/>
    <n v="2016"/>
  </r>
  <r>
    <n v="1220"/>
    <s v="All The People"/>
    <s v="A beautiful photo art book of portraits and conversations with people that may expand your idea of gender."/>
    <x v="36"/>
    <x v="844"/>
    <x v="0"/>
    <x v="12"/>
    <s v="EUR"/>
    <d v="2015-08-25T15:05:12"/>
    <d v="2015-07-26T15:05:12"/>
    <b v="0"/>
    <n v="140"/>
    <b v="1"/>
    <x v="8"/>
    <x v="20"/>
    <n v="104"/>
    <n v="111.18"/>
    <x v="344"/>
    <s v="8/25/2015"/>
    <x v="3"/>
    <x v="0"/>
    <n v="8"/>
    <n v="2015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d v="2016-12-04T00:00:00"/>
    <d v="2016-11-06T11:24:48"/>
    <b v="0"/>
    <n v="103"/>
    <b v="1"/>
    <x v="8"/>
    <x v="20"/>
    <n v="111"/>
    <n v="23.8"/>
    <x v="895"/>
    <s v="12/4/2016"/>
    <x v="4"/>
    <x v="2"/>
    <n v="12"/>
    <n v="2016"/>
  </r>
  <r>
    <n v="1222"/>
    <s v="Project Pilgrim"/>
    <s v="Project Pilgrim is my effort to work towards normalizing mental health."/>
    <x v="23"/>
    <x v="846"/>
    <x v="0"/>
    <x v="5"/>
    <s v="CAD"/>
    <d v="2016-04-01T04:00:00"/>
    <d v="2016-03-01T17:17:27"/>
    <b v="0"/>
    <n v="138"/>
    <b v="1"/>
    <x v="8"/>
    <x v="20"/>
    <n v="280"/>
    <n v="81.27"/>
    <x v="457"/>
    <s v="4/1/2016"/>
    <x v="7"/>
    <x v="2"/>
    <n v="4"/>
    <n v="2016"/>
  </r>
  <r>
    <n v="1223"/>
    <s v="YOSEMITE PEOPLE"/>
    <s v="A photography book focusing on the people rather than the nature at Yosemite National Park."/>
    <x v="230"/>
    <x v="847"/>
    <x v="0"/>
    <x v="0"/>
    <s v="USD"/>
    <d v="2016-11-10T05:15:09"/>
    <d v="2016-10-11T04:15:09"/>
    <b v="0"/>
    <n v="191"/>
    <b v="1"/>
    <x v="8"/>
    <x v="20"/>
    <n v="112"/>
    <n v="116.21"/>
    <x v="896"/>
    <s v="11/10/2016"/>
    <x v="9"/>
    <x v="2"/>
    <n v="11"/>
    <n v="2016"/>
  </r>
  <r>
    <n v="1224"/>
    <s v="&quot;I Dreamed Last Night&quot; Album (Canceled)"/>
    <s v="Modern Celtic influenced CD.  Help me finish what I started before the stroke."/>
    <x v="36"/>
    <x v="848"/>
    <x v="1"/>
    <x v="0"/>
    <s v="USD"/>
    <d v="2014-06-06T13:11:42"/>
    <d v="2014-04-07T13:11:42"/>
    <b v="0"/>
    <n v="18"/>
    <b v="0"/>
    <x v="4"/>
    <x v="21"/>
    <n v="7"/>
    <n v="58.89"/>
    <x v="897"/>
    <s v="6/6/2014"/>
    <x v="6"/>
    <x v="3"/>
    <n v="6"/>
    <n v="2014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d v="2013-10-22T21:44:38"/>
    <d v="2013-08-23T21:44:38"/>
    <b v="0"/>
    <n v="3"/>
    <b v="0"/>
    <x v="4"/>
    <x v="21"/>
    <n v="4"/>
    <n v="44"/>
    <x v="898"/>
    <s v="10/22/2013"/>
    <x v="10"/>
    <x v="4"/>
    <n v="10"/>
    <n v="2013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d v="2014-04-21T01:00:00"/>
    <d v="2014-03-17T20:59:41"/>
    <b v="0"/>
    <n v="40"/>
    <b v="0"/>
    <x v="4"/>
    <x v="21"/>
    <n v="4"/>
    <n v="48.43"/>
    <x v="899"/>
    <s v="4/21/2014"/>
    <x v="7"/>
    <x v="3"/>
    <n v="4"/>
    <n v="2014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d v="2014-08-07T07:00:00"/>
    <d v="2014-07-07T22:03:36"/>
    <b v="0"/>
    <n v="0"/>
    <b v="0"/>
    <x v="4"/>
    <x v="21"/>
    <n v="0"/>
    <n v="0"/>
    <x v="415"/>
    <s v="8/7/2014"/>
    <x v="3"/>
    <x v="3"/>
    <n v="8"/>
    <n v="2014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d v="2011-09-28T17:30:08"/>
    <d v="2011-07-30T17:30:08"/>
    <b v="0"/>
    <n v="24"/>
    <b v="0"/>
    <x v="4"/>
    <x v="21"/>
    <n v="29"/>
    <n v="61.04"/>
    <x v="900"/>
    <s v="9/28/2011"/>
    <x v="3"/>
    <x v="6"/>
    <n v="9"/>
    <n v="201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d v="2012-04-16T16:00:00"/>
    <d v="2012-03-17T11:02:07"/>
    <b v="0"/>
    <n v="1"/>
    <b v="0"/>
    <x v="4"/>
    <x v="21"/>
    <n v="1"/>
    <n v="25"/>
    <x v="901"/>
    <s v="4/16/2012"/>
    <x v="7"/>
    <x v="5"/>
    <n v="4"/>
    <n v="2012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d v="2011-02-24T23:20:30"/>
    <d v="2011-01-25T23:20:30"/>
    <b v="0"/>
    <n v="0"/>
    <b v="0"/>
    <x v="4"/>
    <x v="21"/>
    <n v="0"/>
    <n v="0"/>
    <x v="902"/>
    <s v="2/24/2011"/>
    <x v="1"/>
    <x v="6"/>
    <n v="2"/>
    <n v="201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d v="2015-08-28T01:00:00"/>
    <d v="2015-07-08T22:36:08"/>
    <b v="0"/>
    <n v="0"/>
    <b v="0"/>
    <x v="4"/>
    <x v="21"/>
    <n v="0"/>
    <n v="0"/>
    <x v="903"/>
    <s v="8/28/2015"/>
    <x v="3"/>
    <x v="0"/>
    <n v="8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d v="2013-10-06T20:21:10"/>
    <d v="2013-08-20T20:21:10"/>
    <b v="0"/>
    <n v="1"/>
    <b v="0"/>
    <x v="4"/>
    <x v="21"/>
    <n v="1"/>
    <n v="40"/>
    <x v="259"/>
    <s v="10/6/2013"/>
    <x v="10"/>
    <x v="4"/>
    <n v="10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d v="2012-02-21T22:46:14"/>
    <d v="2012-01-31T22:46:14"/>
    <b v="0"/>
    <n v="6"/>
    <b v="0"/>
    <x v="4"/>
    <x v="21"/>
    <n v="12"/>
    <n v="19.329999999999998"/>
    <x v="904"/>
    <s v="2/21/2012"/>
    <x v="1"/>
    <x v="5"/>
    <n v="2"/>
    <n v="2012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d v="2015-02-02T18:55:42"/>
    <d v="2015-01-03T18:55:42"/>
    <b v="0"/>
    <n v="0"/>
    <b v="0"/>
    <x v="4"/>
    <x v="21"/>
    <n v="0"/>
    <n v="0"/>
    <x v="905"/>
    <s v="2/2/2015"/>
    <x v="1"/>
    <x v="0"/>
    <n v="2"/>
    <n v="2015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d v="2013-12-15T03:14:59"/>
    <d v="2013-11-05T03:14:59"/>
    <b v="0"/>
    <n v="6"/>
    <b v="0"/>
    <x v="4"/>
    <x v="21"/>
    <n v="3"/>
    <n v="35"/>
    <x v="77"/>
    <s v="12/15/2013"/>
    <x v="4"/>
    <x v="4"/>
    <n v="12"/>
    <n v="2013"/>
  </r>
  <r>
    <n v="1236"/>
    <s v="&quot;Volando&quot; CD Release (Canceled)"/>
    <s v="Raising money to give the musicians their due."/>
    <x v="30"/>
    <x v="117"/>
    <x v="1"/>
    <x v="0"/>
    <s v="USD"/>
    <d v="2012-07-28T16:00:00"/>
    <d v="2012-07-20T16:19:24"/>
    <b v="0"/>
    <n v="0"/>
    <b v="0"/>
    <x v="4"/>
    <x v="21"/>
    <n v="0"/>
    <n v="0"/>
    <x v="906"/>
    <s v="7/28/2012"/>
    <x v="3"/>
    <x v="5"/>
    <n v="7"/>
    <n v="2012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d v="2012-08-24T06:47:45"/>
    <d v="2012-08-04T06:47:45"/>
    <b v="0"/>
    <n v="0"/>
    <b v="0"/>
    <x v="4"/>
    <x v="21"/>
    <n v="0"/>
    <n v="0"/>
    <x v="907"/>
    <s v="8/24/2012"/>
    <x v="10"/>
    <x v="5"/>
    <n v="8"/>
    <n v="2012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d v="2011-08-06T14:38:56"/>
    <d v="2011-07-07T14:38:56"/>
    <b v="0"/>
    <n v="3"/>
    <b v="0"/>
    <x v="4"/>
    <x v="21"/>
    <n v="18"/>
    <n v="59.33"/>
    <x v="594"/>
    <s v="8/6/2011"/>
    <x v="3"/>
    <x v="6"/>
    <n v="8"/>
    <n v="2011"/>
  </r>
  <r>
    <n v="1239"/>
    <s v="Help Calmenco! finance new CD and Tour (Canceled)"/>
    <s v="Please consider helping us with our new CD and Riverdance Tour"/>
    <x v="30"/>
    <x v="117"/>
    <x v="1"/>
    <x v="0"/>
    <s v="USD"/>
    <d v="2012-01-05T23:06:07"/>
    <d v="2011-12-06T23:06:07"/>
    <b v="0"/>
    <n v="0"/>
    <b v="0"/>
    <x v="4"/>
    <x v="21"/>
    <n v="0"/>
    <n v="0"/>
    <x v="742"/>
    <s v="1/5/2012"/>
    <x v="11"/>
    <x v="6"/>
    <n v="1"/>
    <n v="2012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d v="2013-07-12T21:51:00"/>
    <d v="2013-05-15T00:57:37"/>
    <b v="0"/>
    <n v="8"/>
    <b v="0"/>
    <x v="4"/>
    <x v="21"/>
    <n v="3"/>
    <n v="30.13"/>
    <x v="59"/>
    <s v="7/12/2013"/>
    <x v="5"/>
    <x v="4"/>
    <n v="7"/>
    <n v="2013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d v="2014-11-03T05:59:00"/>
    <d v="2014-10-11T20:06:20"/>
    <b v="0"/>
    <n v="34"/>
    <b v="0"/>
    <x v="4"/>
    <x v="21"/>
    <n v="51"/>
    <n v="74.62"/>
    <x v="675"/>
    <s v="11/3/2014"/>
    <x v="9"/>
    <x v="3"/>
    <n v="11"/>
    <n v="2014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d v="2011-09-11T13:18:00"/>
    <d v="2011-08-27T03:58:22"/>
    <b v="0"/>
    <n v="1"/>
    <b v="0"/>
    <x v="4"/>
    <x v="21"/>
    <n v="1"/>
    <n v="5"/>
    <x v="908"/>
    <s v="9/11/2011"/>
    <x v="10"/>
    <x v="6"/>
    <n v="9"/>
    <n v="201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d v="2011-07-08T21:00:00"/>
    <d v="2011-05-08T21:06:11"/>
    <b v="0"/>
    <n v="38"/>
    <b v="0"/>
    <x v="4"/>
    <x v="21"/>
    <n v="14"/>
    <n v="44.5"/>
    <x v="909"/>
    <s v="7/8/2011"/>
    <x v="5"/>
    <x v="6"/>
    <n v="7"/>
    <n v="201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d v="2013-04-22T21:00:00"/>
    <d v="2013-03-22T19:48:43"/>
    <b v="1"/>
    <n v="45"/>
    <b v="1"/>
    <x v="4"/>
    <x v="11"/>
    <n v="104"/>
    <n v="46.13"/>
    <x v="327"/>
    <s v="4/22/2013"/>
    <x v="7"/>
    <x v="4"/>
    <n v="4"/>
    <n v="2013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d v="2014-06-14T14:23:54"/>
    <d v="2014-05-15T14:23:54"/>
    <b v="1"/>
    <n v="17"/>
    <b v="1"/>
    <x v="4"/>
    <x v="11"/>
    <n v="120"/>
    <n v="141.47"/>
    <x v="910"/>
    <s v="6/14/2014"/>
    <x v="5"/>
    <x v="3"/>
    <n v="6"/>
    <n v="2014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d v="2011-12-06T02:02:29"/>
    <d v="2011-10-22T01:02:29"/>
    <b v="1"/>
    <n v="31"/>
    <b v="1"/>
    <x v="4"/>
    <x v="11"/>
    <n v="117"/>
    <n v="75.48"/>
    <x v="911"/>
    <s v="12/6/2011"/>
    <x v="9"/>
    <x v="6"/>
    <n v="12"/>
    <n v="2011"/>
  </r>
  <r>
    <n v="1247"/>
    <s v="BRAIN DEAD to record debut EP with SLAYER producer!"/>
    <s v="BRAIN DEAD is going to record their debut EP and they need your help, Bozos!"/>
    <x v="8"/>
    <x v="860"/>
    <x v="0"/>
    <x v="0"/>
    <s v="USD"/>
    <d v="2013-05-06T07:00:55"/>
    <d v="2013-04-06T07:00:55"/>
    <b v="1"/>
    <n v="50"/>
    <b v="1"/>
    <x v="4"/>
    <x v="11"/>
    <n v="122"/>
    <n v="85.5"/>
    <x v="912"/>
    <s v="5/6/2013"/>
    <x v="6"/>
    <x v="4"/>
    <n v="5"/>
    <n v="2013"/>
  </r>
  <r>
    <n v="1248"/>
    <s v="The Vandies // Full length album!"/>
    <s v="The Vandies make pop rock in glorious Portland, Oregon. Help us fund our first full length album!"/>
    <x v="30"/>
    <x v="861"/>
    <x v="0"/>
    <x v="0"/>
    <s v="USD"/>
    <d v="2014-06-13T06:59:00"/>
    <d v="2014-05-08T15:45:53"/>
    <b v="1"/>
    <n v="59"/>
    <b v="1"/>
    <x v="4"/>
    <x v="11"/>
    <n v="152"/>
    <n v="64.25"/>
    <x v="913"/>
    <s v="6/13/2014"/>
    <x v="5"/>
    <x v="3"/>
    <n v="6"/>
    <n v="2014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d v="2012-07-07T17:46:51"/>
    <d v="2012-06-07T17:46:51"/>
    <b v="1"/>
    <n v="81"/>
    <b v="1"/>
    <x v="4"/>
    <x v="11"/>
    <n v="104"/>
    <n v="64.47"/>
    <x v="914"/>
    <s v="7/7/2012"/>
    <x v="0"/>
    <x v="5"/>
    <n v="7"/>
    <n v="2012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d v="2014-09-06T15:25:31"/>
    <d v="2014-07-23T15:25:31"/>
    <b v="1"/>
    <n v="508"/>
    <b v="1"/>
    <x v="4"/>
    <x v="11"/>
    <n v="200"/>
    <n v="118.2"/>
    <x v="915"/>
    <s v="9/6/2014"/>
    <x v="3"/>
    <x v="3"/>
    <n v="9"/>
    <n v="2014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d v="2011-09-25T19:32:47"/>
    <d v="2011-07-27T19:32:47"/>
    <b v="1"/>
    <n v="74"/>
    <b v="1"/>
    <x v="4"/>
    <x v="11"/>
    <n v="102"/>
    <n v="82.54"/>
    <x v="708"/>
    <s v="9/25/2011"/>
    <x v="3"/>
    <x v="6"/>
    <n v="9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d v="2013-10-24T23:42:49"/>
    <d v="2013-09-26T23:42:49"/>
    <b v="1"/>
    <n v="141"/>
    <b v="1"/>
    <x v="4"/>
    <x v="11"/>
    <n v="138"/>
    <n v="34.17"/>
    <x v="362"/>
    <s v="10/24/2013"/>
    <x v="8"/>
    <x v="4"/>
    <n v="10"/>
    <n v="2013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d v="2014-09-03T18:48:27"/>
    <d v="2014-08-04T18:48:27"/>
    <b v="1"/>
    <n v="711"/>
    <b v="1"/>
    <x v="4"/>
    <x v="11"/>
    <n v="303833"/>
    <n v="42.73"/>
    <x v="162"/>
    <s v="9/3/2014"/>
    <x v="10"/>
    <x v="3"/>
    <n v="9"/>
    <n v="2014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d v="2011-01-01T04:59:00"/>
    <d v="2010-11-05T14:54:46"/>
    <b v="1"/>
    <n v="141"/>
    <b v="1"/>
    <x v="4"/>
    <x v="11"/>
    <n v="199"/>
    <n v="94.49"/>
    <x v="916"/>
    <s v="1/1/2011"/>
    <x v="4"/>
    <x v="7"/>
    <n v="1"/>
    <n v="20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d v="2013-12-01T21:17:32"/>
    <d v="2013-11-01T20:17:32"/>
    <b v="1"/>
    <n v="109"/>
    <b v="1"/>
    <x v="4"/>
    <x v="11"/>
    <n v="202"/>
    <n v="55.7"/>
    <x v="599"/>
    <s v="12/1/2013"/>
    <x v="4"/>
    <x v="4"/>
    <n v="12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d v="2012-02-12T22:03:51"/>
    <d v="2012-01-13T22:03:51"/>
    <b v="1"/>
    <n v="361"/>
    <b v="1"/>
    <x v="4"/>
    <x v="11"/>
    <n v="118"/>
    <n v="98.03"/>
    <x v="689"/>
    <s v="2/12/2012"/>
    <x v="1"/>
    <x v="5"/>
    <n v="2"/>
    <n v="2012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d v="2011-04-03T01:03:10"/>
    <d v="2011-02-13T02:03:10"/>
    <b v="1"/>
    <n v="176"/>
    <b v="1"/>
    <x v="4"/>
    <x v="11"/>
    <n v="295"/>
    <n v="92.1"/>
    <x v="71"/>
    <s v="4/3/2011"/>
    <x v="2"/>
    <x v="6"/>
    <n v="4"/>
    <n v="20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d v="2013-08-31T14:40:12"/>
    <d v="2013-08-01T14:40:12"/>
    <b v="1"/>
    <n v="670"/>
    <b v="1"/>
    <x v="4"/>
    <x v="11"/>
    <n v="213"/>
    <n v="38.18"/>
    <x v="917"/>
    <s v="8/31/2013"/>
    <x v="10"/>
    <x v="4"/>
    <n v="8"/>
    <n v="2013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d v="2014-06-09T03:59:00"/>
    <d v="2014-05-07T23:17:44"/>
    <b v="1"/>
    <n v="96"/>
    <b v="1"/>
    <x v="4"/>
    <x v="11"/>
    <n v="104"/>
    <n v="27.15"/>
    <x v="918"/>
    <s v="6/9/2014"/>
    <x v="5"/>
    <x v="3"/>
    <n v="6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d v="2014-02-26T20:13:40"/>
    <d v="2014-01-27T20:13:40"/>
    <b v="1"/>
    <n v="74"/>
    <b v="1"/>
    <x v="4"/>
    <x v="11"/>
    <n v="114"/>
    <n v="50.69"/>
    <x v="919"/>
    <s v="2/26/2014"/>
    <x v="1"/>
    <x v="3"/>
    <n v="2"/>
    <n v="2014"/>
  </r>
  <r>
    <n v="1261"/>
    <s v="The Puget EP's Vinyl Release"/>
    <s v="We just recorded a stellar EP and we're trying to put it out on vinyl.  Can you help these punx out?"/>
    <x v="13"/>
    <x v="874"/>
    <x v="0"/>
    <x v="0"/>
    <s v="USD"/>
    <d v="2014-01-29T08:13:47"/>
    <d v="2013-12-30T08:13:47"/>
    <b v="1"/>
    <n v="52"/>
    <b v="1"/>
    <x v="4"/>
    <x v="11"/>
    <n v="101"/>
    <n v="38.94"/>
    <x v="920"/>
    <s v="1/29/2014"/>
    <x v="11"/>
    <x v="4"/>
    <n v="1"/>
    <n v="2014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d v="2014-02-16T18:18:12"/>
    <d v="2014-01-17T18:18:12"/>
    <b v="1"/>
    <n v="105"/>
    <b v="1"/>
    <x v="4"/>
    <x v="11"/>
    <n v="125"/>
    <n v="77.64"/>
    <x v="921"/>
    <s v="2/16/2014"/>
    <x v="1"/>
    <x v="3"/>
    <n v="2"/>
    <n v="2014"/>
  </r>
  <r>
    <n v="1263"/>
    <s v="New Tropic Bombs EP ~ &quot;Return to Bomber Bay&quot;"/>
    <s v="A fresh batch of chaos from Toledo, Ohio's reggae-rockers, Tropic Bombs!"/>
    <x v="15"/>
    <x v="137"/>
    <x v="0"/>
    <x v="0"/>
    <s v="USD"/>
    <d v="2014-03-29T01:00:00"/>
    <d v="2014-02-22T02:01:10"/>
    <b v="1"/>
    <n v="41"/>
    <b v="1"/>
    <x v="4"/>
    <x v="11"/>
    <n v="119"/>
    <n v="43.54"/>
    <x v="847"/>
    <s v="3/29/2014"/>
    <x v="2"/>
    <x v="3"/>
    <n v="3"/>
    <n v="2014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d v="2013-10-29T15:54:43"/>
    <d v="2013-09-30T15:54:43"/>
    <b v="1"/>
    <n v="34"/>
    <b v="1"/>
    <x v="4"/>
    <x v="11"/>
    <n v="166"/>
    <n v="31.82"/>
    <x v="403"/>
    <s v="10/29/2013"/>
    <x v="8"/>
    <x v="4"/>
    <n v="10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d v="2010-11-30T15:43:35"/>
    <d v="2010-10-14T15:43:35"/>
    <b v="1"/>
    <n v="66"/>
    <b v="1"/>
    <x v="4"/>
    <x v="11"/>
    <n v="119"/>
    <n v="63.18"/>
    <x v="922"/>
    <s v="11/30/2010"/>
    <x v="9"/>
    <x v="7"/>
    <n v="11"/>
    <n v="2010"/>
  </r>
  <r>
    <n v="1266"/>
    <s v="Sensory Station's First EP"/>
    <s v="We are looking to record our first EP produced by Aaron Harris (ISIS/Palms) at Studio West."/>
    <x v="196"/>
    <x v="878"/>
    <x v="0"/>
    <x v="0"/>
    <s v="USD"/>
    <d v="2014-01-11T21:02:25"/>
    <d v="2013-12-12T21:02:25"/>
    <b v="1"/>
    <n v="50"/>
    <b v="1"/>
    <x v="4"/>
    <x v="11"/>
    <n v="100"/>
    <n v="190.9"/>
    <x v="435"/>
    <s v="1/11/2014"/>
    <x v="11"/>
    <x v="4"/>
    <n v="1"/>
    <n v="2014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d v="2013-07-24T14:02:38"/>
    <d v="2013-06-24T14:02:38"/>
    <b v="1"/>
    <n v="159"/>
    <b v="1"/>
    <x v="4"/>
    <x v="11"/>
    <n v="102"/>
    <n v="140.86000000000001"/>
    <x v="923"/>
    <s v="7/24/2013"/>
    <x v="0"/>
    <x v="4"/>
    <n v="7"/>
    <n v="2013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d v="2013-09-20T20:17:27"/>
    <d v="2013-08-21T20:17:27"/>
    <b v="1"/>
    <n v="182"/>
    <b v="1"/>
    <x v="4"/>
    <x v="11"/>
    <n v="117"/>
    <n v="76.92"/>
    <x v="924"/>
    <s v="9/20/2013"/>
    <x v="10"/>
    <x v="4"/>
    <n v="9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d v="2016-04-16T00:00:00"/>
    <d v="2016-03-16T19:45:12"/>
    <b v="1"/>
    <n v="206"/>
    <b v="1"/>
    <x v="4"/>
    <x v="11"/>
    <n v="109"/>
    <n v="99.16"/>
    <x v="925"/>
    <s v="4/16/2016"/>
    <x v="7"/>
    <x v="2"/>
    <n v="4"/>
    <n v="2016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d v="2012-03-25T19:34:02"/>
    <d v="2012-01-25T20:34:02"/>
    <b v="1"/>
    <n v="169"/>
    <b v="1"/>
    <x v="4"/>
    <x v="11"/>
    <n v="115"/>
    <n v="67.88"/>
    <x v="274"/>
    <s v="3/25/2012"/>
    <x v="1"/>
    <x v="5"/>
    <n v="3"/>
    <n v="2012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d v="2013-11-13T17:24:19"/>
    <d v="2013-10-14T16:24:19"/>
    <b v="1"/>
    <n v="31"/>
    <b v="1"/>
    <x v="4"/>
    <x v="11"/>
    <n v="102"/>
    <n v="246.29"/>
    <x v="926"/>
    <s v="11/13/2013"/>
    <x v="9"/>
    <x v="4"/>
    <n v="11"/>
    <n v="2013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d v="2010-06-15T04:00:00"/>
    <d v="2010-04-06T17:52:59"/>
    <b v="1"/>
    <n v="28"/>
    <b v="1"/>
    <x v="4"/>
    <x v="11"/>
    <n v="106"/>
    <n v="189.29"/>
    <x v="927"/>
    <s v="6/15/2010"/>
    <x v="6"/>
    <x v="7"/>
    <n v="6"/>
    <n v="2010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d v="2014-08-31T17:31:31"/>
    <d v="2014-08-01T17:31:31"/>
    <b v="1"/>
    <n v="54"/>
    <b v="1"/>
    <x v="4"/>
    <x v="11"/>
    <n v="104"/>
    <n v="76.67"/>
    <x v="883"/>
    <s v="8/31/2014"/>
    <x v="10"/>
    <x v="3"/>
    <n v="8"/>
    <n v="2014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d v="2012-08-30T16:33:45"/>
    <d v="2012-07-26T16:33:45"/>
    <b v="1"/>
    <n v="467"/>
    <b v="1"/>
    <x v="4"/>
    <x v="11"/>
    <n v="155"/>
    <n v="82.96"/>
    <x v="634"/>
    <s v="8/30/2012"/>
    <x v="3"/>
    <x v="5"/>
    <n v="8"/>
    <n v="2012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d v="2013-08-07T20:49:47"/>
    <d v="2013-07-03T20:49:47"/>
    <b v="1"/>
    <n v="389"/>
    <b v="1"/>
    <x v="4"/>
    <x v="11"/>
    <n v="162"/>
    <n v="62.52"/>
    <x v="928"/>
    <s v="8/7/2013"/>
    <x v="3"/>
    <x v="4"/>
    <n v="8"/>
    <n v="2013"/>
  </r>
  <r>
    <n v="1276"/>
    <s v="MR. DREAM GOES TO JAIL"/>
    <s v="Sponsor this Brooklyn punk band's debut seven-inch, MR. DREAM GOES TO JAIL."/>
    <x v="9"/>
    <x v="887"/>
    <x v="0"/>
    <x v="0"/>
    <s v="USD"/>
    <d v="2009-09-01T04:00:00"/>
    <d v="2009-07-13T16:54:07"/>
    <b v="1"/>
    <n v="68"/>
    <b v="1"/>
    <x v="4"/>
    <x v="11"/>
    <n v="104"/>
    <n v="46.07"/>
    <x v="929"/>
    <s v="9/1/2009"/>
    <x v="3"/>
    <x v="8"/>
    <n v="9"/>
    <n v="2009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d v="2012-09-04T13:29:07"/>
    <d v="2012-07-31T13:29:07"/>
    <b v="1"/>
    <n v="413"/>
    <b v="1"/>
    <x v="4"/>
    <x v="11"/>
    <n v="106"/>
    <n v="38.54"/>
    <x v="930"/>
    <s v="9/4/2012"/>
    <x v="3"/>
    <x v="5"/>
    <n v="9"/>
    <n v="2012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d v="2014-06-25T02:00:00"/>
    <d v="2014-05-27T13:19:26"/>
    <b v="1"/>
    <n v="190"/>
    <b v="1"/>
    <x v="4"/>
    <x v="11"/>
    <n v="155"/>
    <n v="53.01"/>
    <x v="85"/>
    <s v="6/25/2014"/>
    <x v="5"/>
    <x v="3"/>
    <n v="6"/>
    <n v="2014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d v="2014-03-24T01:22:50"/>
    <d v="2014-02-12T02:22:50"/>
    <b v="1"/>
    <n v="189"/>
    <b v="1"/>
    <x v="4"/>
    <x v="11"/>
    <n v="111"/>
    <n v="73.36"/>
    <x v="99"/>
    <s v="3/24/2014"/>
    <x v="2"/>
    <x v="3"/>
    <n v="3"/>
    <n v="2014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d v="2011-03-01T18:10:54"/>
    <d v="2010-12-01T18:10:54"/>
    <b v="1"/>
    <n v="130"/>
    <b v="1"/>
    <x v="4"/>
    <x v="11"/>
    <n v="111"/>
    <n v="127.98"/>
    <x v="931"/>
    <s v="3/1/2011"/>
    <x v="11"/>
    <x v="7"/>
    <n v="3"/>
    <n v="20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d v="2013-07-28T17:50:36"/>
    <d v="2013-07-08T17:50:36"/>
    <b v="1"/>
    <n v="74"/>
    <b v="1"/>
    <x v="4"/>
    <x v="11"/>
    <n v="111"/>
    <n v="104.73"/>
    <x v="932"/>
    <s v="7/28/2013"/>
    <x v="3"/>
    <x v="4"/>
    <n v="7"/>
    <n v="2013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d v="2013-12-09T04:59:00"/>
    <d v="2013-11-08T11:24:15"/>
    <b v="1"/>
    <n v="274"/>
    <b v="1"/>
    <x v="4"/>
    <x v="11"/>
    <n v="124"/>
    <n v="67.67"/>
    <x v="933"/>
    <s v="12/9/2013"/>
    <x v="4"/>
    <x v="4"/>
    <n v="12"/>
    <n v="2013"/>
  </r>
  <r>
    <n v="1283"/>
    <s v="Sketching In Stereo 3rd Album!"/>
    <s v="Our 3rd album is halfway complete, but we need your help to record, mix and master the final product!"/>
    <x v="28"/>
    <x v="894"/>
    <x v="0"/>
    <x v="0"/>
    <s v="USD"/>
    <d v="2013-03-11T04:00:00"/>
    <d v="2013-02-15T17:13:09"/>
    <b v="1"/>
    <n v="22"/>
    <b v="1"/>
    <x v="4"/>
    <x v="11"/>
    <n v="211"/>
    <n v="95.93"/>
    <x v="934"/>
    <s v="3/11/2013"/>
    <x v="2"/>
    <x v="4"/>
    <n v="3"/>
    <n v="2013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d v="2016-12-31T16:59:00"/>
    <d v="2016-12-08T05:38:02"/>
    <b v="0"/>
    <n v="31"/>
    <b v="1"/>
    <x v="1"/>
    <x v="6"/>
    <n v="101"/>
    <n v="65.16"/>
    <x v="168"/>
    <s v="12/31/2016"/>
    <x v="11"/>
    <x v="2"/>
    <n v="12"/>
    <n v="201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d v="2015-06-20T13:59:35"/>
    <d v="2015-06-05T13:59:35"/>
    <b v="0"/>
    <n v="63"/>
    <b v="1"/>
    <x v="1"/>
    <x v="6"/>
    <n v="102"/>
    <n v="32.270000000000003"/>
    <x v="156"/>
    <s v="6/20/2015"/>
    <x v="0"/>
    <x v="0"/>
    <n v="6"/>
    <n v="2015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d v="2015-02-17T14:00:00"/>
    <d v="2015-02-04T09:13:47"/>
    <b v="0"/>
    <n v="20"/>
    <b v="1"/>
    <x v="1"/>
    <x v="6"/>
    <n v="108"/>
    <n v="81.25"/>
    <x v="935"/>
    <s v="2/17/2015"/>
    <x v="2"/>
    <x v="0"/>
    <n v="2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d v="2015-06-12T14:54:16"/>
    <d v="2015-04-13T14:54:16"/>
    <b v="0"/>
    <n v="25"/>
    <b v="1"/>
    <x v="1"/>
    <x v="6"/>
    <n v="242"/>
    <n v="24.2"/>
    <x v="400"/>
    <s v="6/12/2015"/>
    <x v="6"/>
    <x v="0"/>
    <n v="6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d v="2016-08-10T04:00:00"/>
    <d v="2016-07-10T03:42:43"/>
    <b v="0"/>
    <n v="61"/>
    <b v="1"/>
    <x v="1"/>
    <x v="6"/>
    <n v="100"/>
    <n v="65.87"/>
    <x v="796"/>
    <s v="8/10/2016"/>
    <x v="3"/>
    <x v="2"/>
    <n v="8"/>
    <n v="2016"/>
  </r>
  <r>
    <n v="1289"/>
    <s v="No Brains for Dinner"/>
    <s v="A chilling original Edwardian Comedy of errors and foolishness made for the Patrick Henry College stage."/>
    <x v="15"/>
    <x v="367"/>
    <x v="0"/>
    <x v="0"/>
    <s v="USD"/>
    <d v="2017-01-04T03:14:05"/>
    <d v="2016-12-05T03:14:05"/>
    <b v="0"/>
    <n v="52"/>
    <b v="1"/>
    <x v="1"/>
    <x v="6"/>
    <n v="125"/>
    <n v="36.08"/>
    <x v="121"/>
    <s v="1/4/2017"/>
    <x v="11"/>
    <x v="2"/>
    <n v="1"/>
    <n v="2017"/>
  </r>
  <r>
    <n v="1290"/>
    <s v="I Died... I Came Back, ... Whatever"/>
    <s v="Sometimes your Heart has to STOP for your Life to START."/>
    <x v="8"/>
    <x v="900"/>
    <x v="0"/>
    <x v="0"/>
    <s v="USD"/>
    <d v="2015-04-23T06:59:00"/>
    <d v="2015-03-23T14:45:31"/>
    <b v="0"/>
    <n v="86"/>
    <b v="1"/>
    <x v="1"/>
    <x v="6"/>
    <n v="109"/>
    <n v="44.19"/>
    <x v="514"/>
    <s v="4/23/2015"/>
    <x v="7"/>
    <x v="0"/>
    <n v="4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d v="2015-04-07T07:00:00"/>
    <d v="2015-03-01T15:39:51"/>
    <b v="0"/>
    <n v="42"/>
    <b v="1"/>
    <x v="1"/>
    <x v="6"/>
    <n v="146"/>
    <n v="104.07"/>
    <x v="936"/>
    <s v="4/7/2015"/>
    <x v="7"/>
    <x v="0"/>
    <n v="4"/>
    <n v="2015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d v="2015-10-06T22:59:00"/>
    <d v="2015-09-09T18:20:28"/>
    <b v="0"/>
    <n v="52"/>
    <b v="1"/>
    <x v="1"/>
    <x v="6"/>
    <n v="110"/>
    <n v="35.96"/>
    <x v="15"/>
    <s v="10/6/2015"/>
    <x v="8"/>
    <x v="0"/>
    <n v="10"/>
    <n v="2015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d v="2015-11-14T17:49:31"/>
    <d v="2015-10-15T16:49:31"/>
    <b v="0"/>
    <n v="120"/>
    <b v="1"/>
    <x v="1"/>
    <x v="6"/>
    <n v="102"/>
    <n v="127.79"/>
    <x v="311"/>
    <s v="11/14/2015"/>
    <x v="9"/>
    <x v="0"/>
    <n v="11"/>
    <n v="2015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d v="2015-10-19T11:00:00"/>
    <d v="2015-10-01T10:53:17"/>
    <b v="0"/>
    <n v="22"/>
    <b v="1"/>
    <x v="1"/>
    <x v="6"/>
    <n v="122"/>
    <n v="27.73"/>
    <x v="299"/>
    <s v="10/19/2015"/>
    <x v="9"/>
    <x v="0"/>
    <n v="10"/>
    <n v="2015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d v="2015-07-29T17:00:00"/>
    <d v="2015-06-29T13:44:57"/>
    <b v="0"/>
    <n v="64"/>
    <b v="1"/>
    <x v="1"/>
    <x v="6"/>
    <n v="102"/>
    <n v="39.83"/>
    <x v="295"/>
    <s v="7/29/2015"/>
    <x v="0"/>
    <x v="0"/>
    <n v="7"/>
    <n v="2015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d v="2016-03-14T00:12:53"/>
    <d v="2016-02-23T01:12:53"/>
    <b v="0"/>
    <n v="23"/>
    <b v="1"/>
    <x v="1"/>
    <x v="6"/>
    <n v="141"/>
    <n v="52.17"/>
    <x v="389"/>
    <s v="3/14/2016"/>
    <x v="2"/>
    <x v="2"/>
    <n v="3"/>
    <n v="201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d v="2016-05-01T17:55:58"/>
    <d v="2016-04-01T17:55:58"/>
    <b v="0"/>
    <n v="238"/>
    <b v="1"/>
    <x v="1"/>
    <x v="6"/>
    <n v="110"/>
    <n v="92.04"/>
    <x v="31"/>
    <s v="5/1/2016"/>
    <x v="6"/>
    <x v="2"/>
    <n v="5"/>
    <n v="201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d v="2016-04-28T16:20:32"/>
    <d v="2016-03-29T16:20:32"/>
    <b v="0"/>
    <n v="33"/>
    <b v="1"/>
    <x v="1"/>
    <x v="6"/>
    <n v="105"/>
    <n v="63.42"/>
    <x v="937"/>
    <s v="4/28/2016"/>
    <x v="7"/>
    <x v="2"/>
    <n v="4"/>
    <n v="201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d v="2015-07-14T19:32:39"/>
    <d v="2015-06-14T19:32:39"/>
    <b v="0"/>
    <n v="32"/>
    <b v="1"/>
    <x v="1"/>
    <x v="6"/>
    <n v="124"/>
    <n v="135.63"/>
    <x v="938"/>
    <s v="7/14/2015"/>
    <x v="0"/>
    <x v="0"/>
    <n v="7"/>
    <n v="2015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d v="2016-06-01T18:57:00"/>
    <d v="2016-04-23T16:12:18"/>
    <b v="0"/>
    <n v="24"/>
    <b v="1"/>
    <x v="1"/>
    <x v="6"/>
    <n v="135"/>
    <n v="168.75"/>
    <x v="814"/>
    <s v="6/1/2016"/>
    <x v="6"/>
    <x v="2"/>
    <n v="6"/>
    <n v="201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d v="2015-07-21T03:00:00"/>
    <d v="2015-07-10T17:59:38"/>
    <b v="0"/>
    <n v="29"/>
    <b v="1"/>
    <x v="1"/>
    <x v="6"/>
    <n v="103"/>
    <n v="70.86"/>
    <x v="201"/>
    <s v="7/21/2015"/>
    <x v="3"/>
    <x v="0"/>
    <n v="7"/>
    <n v="2015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d v="2016-12-01T02:23:31"/>
    <d v="2016-11-01T01:23:31"/>
    <b v="0"/>
    <n v="50"/>
    <b v="1"/>
    <x v="1"/>
    <x v="6"/>
    <n v="100"/>
    <n v="50"/>
    <x v="548"/>
    <s v="12/1/2016"/>
    <x v="4"/>
    <x v="2"/>
    <n v="12"/>
    <n v="2016"/>
  </r>
  <r>
    <n v="1303"/>
    <s v="Forward Arena Theatre Company: Summer Season"/>
    <s v="Groundbreaking queer theatre."/>
    <x v="8"/>
    <x v="912"/>
    <x v="0"/>
    <x v="1"/>
    <s v="GBP"/>
    <d v="2016-07-31T11:00:00"/>
    <d v="2016-07-15T10:35:20"/>
    <b v="0"/>
    <n v="108"/>
    <b v="1"/>
    <x v="1"/>
    <x v="6"/>
    <n v="130"/>
    <n v="42.21"/>
    <x v="939"/>
    <s v="7/31/2016"/>
    <x v="3"/>
    <x v="2"/>
    <n v="7"/>
    <n v="201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d v="2017-03-13T03:40:05"/>
    <d v="2017-01-12T04:40:05"/>
    <b v="0"/>
    <n v="104"/>
    <b v="0"/>
    <x v="2"/>
    <x v="8"/>
    <n v="40"/>
    <n v="152.41"/>
    <x v="885"/>
    <s v="3/13/2017"/>
    <x v="1"/>
    <x v="1"/>
    <n v="3"/>
    <n v="2017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d v="2016-07-21T17:30:00"/>
    <d v="2016-06-22T15:58:28"/>
    <b v="0"/>
    <n v="86"/>
    <b v="0"/>
    <x v="2"/>
    <x v="8"/>
    <n v="26"/>
    <n v="90.62"/>
    <x v="363"/>
    <s v="7/21/2016"/>
    <x v="0"/>
    <x v="2"/>
    <n v="7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d v="2014-12-04T10:58:54"/>
    <d v="2014-11-04T10:58:54"/>
    <b v="0"/>
    <n v="356"/>
    <b v="0"/>
    <x v="2"/>
    <x v="8"/>
    <n v="65"/>
    <n v="201.6"/>
    <x v="787"/>
    <s v="12/4/2014"/>
    <x v="4"/>
    <x v="3"/>
    <n v="12"/>
    <n v="2014"/>
  </r>
  <r>
    <n v="1307"/>
    <s v="VR Card - Customized Virtual Reality Viewer (Canceled)"/>
    <s v="Get VR to Everyone with Mailable, Ready to Use Viewers"/>
    <x v="63"/>
    <x v="916"/>
    <x v="1"/>
    <x v="0"/>
    <s v="USD"/>
    <d v="2016-02-17T12:04:39"/>
    <d v="2016-01-18T12:04:39"/>
    <b v="0"/>
    <n v="45"/>
    <b v="0"/>
    <x v="2"/>
    <x v="8"/>
    <n v="12"/>
    <n v="127.93"/>
    <x v="940"/>
    <s v="2/17/2016"/>
    <x v="1"/>
    <x v="2"/>
    <n v="2"/>
    <n v="2016"/>
  </r>
  <r>
    <n v="1308"/>
    <s v="Boost Band: Wristband Phone Charger (Canceled)"/>
    <s v="Boost Band, a wristband that charges any device"/>
    <x v="3"/>
    <x v="917"/>
    <x v="1"/>
    <x v="0"/>
    <s v="USD"/>
    <d v="2016-10-08T14:43:32"/>
    <d v="2016-08-29T14:43:32"/>
    <b v="0"/>
    <n v="38"/>
    <b v="0"/>
    <x v="2"/>
    <x v="8"/>
    <n v="11"/>
    <n v="29.89"/>
    <x v="783"/>
    <s v="10/8/2016"/>
    <x v="10"/>
    <x v="2"/>
    <n v="10"/>
    <n v="2016"/>
  </r>
  <r>
    <n v="1309"/>
    <s v="CORE : Roam (Canceled)"/>
    <s v="Wicked fun and built for excitement, CORE is the safest and most versatile speaker you've ever worn."/>
    <x v="236"/>
    <x v="918"/>
    <x v="1"/>
    <x v="0"/>
    <s v="USD"/>
    <d v="2015-10-15T21:11:08"/>
    <d v="2015-09-10T21:11:08"/>
    <b v="0"/>
    <n v="35"/>
    <b v="0"/>
    <x v="2"/>
    <x v="8"/>
    <n v="112"/>
    <n v="367.97"/>
    <x v="771"/>
    <s v="10/15/2015"/>
    <x v="8"/>
    <x v="0"/>
    <n v="10"/>
    <n v="2015"/>
  </r>
  <r>
    <n v="1310"/>
    <s v="k5-jkt.by kiger (Canceled)"/>
    <s v="An essential hoodie that holds all sized smart phones and keep your headphone wires tangle free."/>
    <x v="22"/>
    <x v="109"/>
    <x v="1"/>
    <x v="0"/>
    <s v="USD"/>
    <d v="2016-08-19T16:00:50"/>
    <d v="2016-07-05T16:00:50"/>
    <b v="0"/>
    <n v="24"/>
    <b v="0"/>
    <x v="2"/>
    <x v="8"/>
    <n v="16"/>
    <n v="129.16999999999999"/>
    <x v="175"/>
    <s v="8/19/2016"/>
    <x v="3"/>
    <x v="2"/>
    <n v="8"/>
    <n v="2016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d v="2016-11-30T20:15:19"/>
    <d v="2016-10-26T19:15:19"/>
    <b v="0"/>
    <n v="100"/>
    <b v="0"/>
    <x v="2"/>
    <x v="8"/>
    <n v="32"/>
    <n v="800.7"/>
    <x v="429"/>
    <s v="11/30/2016"/>
    <x v="9"/>
    <x v="2"/>
    <n v="11"/>
    <n v="2016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d v="2015-04-18T16:52:02"/>
    <d v="2015-03-19T16:52:02"/>
    <b v="0"/>
    <n v="1"/>
    <b v="0"/>
    <x v="2"/>
    <x v="8"/>
    <n v="1"/>
    <n v="28"/>
    <x v="759"/>
    <s v="4/18/2015"/>
    <x v="7"/>
    <x v="0"/>
    <n v="4"/>
    <n v="2015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d v="2016-03-03T17:01:54"/>
    <d v="2016-02-02T17:01:54"/>
    <b v="0"/>
    <n v="122"/>
    <b v="0"/>
    <x v="2"/>
    <x v="8"/>
    <n v="31"/>
    <n v="102.02"/>
    <x v="941"/>
    <s v="3/3/2016"/>
    <x v="2"/>
    <x v="2"/>
    <n v="3"/>
    <n v="2016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d v="2016-10-21T16:04:20"/>
    <d v="2016-08-22T16:04:20"/>
    <b v="0"/>
    <n v="11"/>
    <b v="0"/>
    <x v="2"/>
    <x v="8"/>
    <n v="1"/>
    <n v="184.36"/>
    <x v="75"/>
    <s v="10/21/2016"/>
    <x v="10"/>
    <x v="2"/>
    <n v="10"/>
    <n v="2016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d v="2015-11-06T01:00:00"/>
    <d v="2015-10-01T11:57:28"/>
    <b v="0"/>
    <n v="248"/>
    <b v="0"/>
    <x v="2"/>
    <x v="8"/>
    <n v="40"/>
    <n v="162.91999999999999"/>
    <x v="299"/>
    <s v="11/6/2015"/>
    <x v="9"/>
    <x v="0"/>
    <n v="11"/>
    <n v="2015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d v="2016-02-28T23:05:09"/>
    <d v="2016-01-24T23:05:09"/>
    <b v="0"/>
    <n v="1"/>
    <b v="0"/>
    <x v="2"/>
    <x v="8"/>
    <n v="0"/>
    <n v="1"/>
    <x v="942"/>
    <s v="2/28/2016"/>
    <x v="1"/>
    <x v="2"/>
    <n v="2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d v="2016-07-21T14:00:00"/>
    <d v="2016-05-30T05:39:06"/>
    <b v="0"/>
    <n v="19"/>
    <b v="0"/>
    <x v="2"/>
    <x v="8"/>
    <n v="6"/>
    <n v="603.53"/>
    <x v="943"/>
    <s v="7/21/2016"/>
    <x v="5"/>
    <x v="2"/>
    <n v="7"/>
    <n v="2016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d v="2015-01-11T01:02:52"/>
    <d v="2014-12-12T01:02:52"/>
    <b v="0"/>
    <n v="135"/>
    <b v="0"/>
    <x v="2"/>
    <x v="8"/>
    <n v="15"/>
    <n v="45.41"/>
    <x v="944"/>
    <s v="1/11/2015"/>
    <x v="11"/>
    <x v="3"/>
    <n v="1"/>
    <n v="2015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d v="2014-07-11T16:00:00"/>
    <d v="2014-06-26T19:29:25"/>
    <b v="0"/>
    <n v="9"/>
    <b v="0"/>
    <x v="2"/>
    <x v="8"/>
    <n v="15"/>
    <n v="97.33"/>
    <x v="945"/>
    <s v="7/11/2014"/>
    <x v="0"/>
    <x v="3"/>
    <n v="7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d v="2016-12-30T23:00:00"/>
    <d v="2016-12-01T16:34:06"/>
    <b v="0"/>
    <n v="3"/>
    <b v="0"/>
    <x v="2"/>
    <x v="8"/>
    <n v="1"/>
    <n v="167.67"/>
    <x v="946"/>
    <s v="12/30/2016"/>
    <x v="11"/>
    <x v="2"/>
    <n v="12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d v="2016-12-23T17:58:57"/>
    <d v="2016-11-23T17:58:57"/>
    <b v="0"/>
    <n v="7"/>
    <b v="0"/>
    <x v="2"/>
    <x v="8"/>
    <n v="1"/>
    <n v="859.86"/>
    <x v="294"/>
    <s v="12/23/2016"/>
    <x v="4"/>
    <x v="2"/>
    <n v="12"/>
    <n v="2016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d v="2015-05-21T15:45:25"/>
    <d v="2015-04-21T15:45:25"/>
    <b v="0"/>
    <n v="4"/>
    <b v="0"/>
    <x v="2"/>
    <x v="8"/>
    <n v="0"/>
    <n v="26.5"/>
    <x v="148"/>
    <s v="5/21/2015"/>
    <x v="6"/>
    <x v="0"/>
    <n v="5"/>
    <n v="2015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d v="2016-04-26T06:55:00"/>
    <d v="2016-03-22T16:45:46"/>
    <b v="0"/>
    <n v="44"/>
    <b v="0"/>
    <x v="2"/>
    <x v="8"/>
    <n v="9"/>
    <n v="30.27"/>
    <x v="947"/>
    <s v="4/26/2016"/>
    <x v="7"/>
    <x v="2"/>
    <n v="4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d v="2016-10-13T15:12:32"/>
    <d v="2016-09-13T15:12:32"/>
    <b v="0"/>
    <n v="90"/>
    <b v="0"/>
    <x v="2"/>
    <x v="8"/>
    <n v="10"/>
    <n v="54.67"/>
    <x v="948"/>
    <s v="10/13/2016"/>
    <x v="8"/>
    <x v="2"/>
    <n v="10"/>
    <n v="2016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d v="2016-12-30T02:03:55"/>
    <d v="2016-11-30T02:03:55"/>
    <b v="0"/>
    <n v="8"/>
    <b v="0"/>
    <x v="2"/>
    <x v="8"/>
    <n v="2"/>
    <n v="60.75"/>
    <x v="949"/>
    <s v="12/30/2016"/>
    <x v="4"/>
    <x v="2"/>
    <n v="12"/>
    <n v="2016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d v="2015-01-15T19:00:28"/>
    <d v="2014-12-01T19:00:28"/>
    <b v="0"/>
    <n v="11"/>
    <b v="0"/>
    <x v="2"/>
    <x v="8"/>
    <n v="1"/>
    <n v="102.73"/>
    <x v="559"/>
    <s v="1/15/2015"/>
    <x v="11"/>
    <x v="3"/>
    <n v="1"/>
    <n v="2015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d v="2015-05-29T16:17:15"/>
    <d v="2015-04-29T16:17:15"/>
    <b v="0"/>
    <n v="41"/>
    <b v="0"/>
    <x v="2"/>
    <x v="8"/>
    <n v="4"/>
    <n v="41.59"/>
    <x v="841"/>
    <s v="5/29/2015"/>
    <x v="6"/>
    <x v="0"/>
    <n v="5"/>
    <n v="2015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d v="2016-10-14T15:25:34"/>
    <d v="2016-08-30T15:25:34"/>
    <b v="0"/>
    <n v="15"/>
    <b v="0"/>
    <x v="2"/>
    <x v="8"/>
    <n v="2"/>
    <n v="116.53"/>
    <x v="210"/>
    <s v="10/14/2016"/>
    <x v="10"/>
    <x v="2"/>
    <n v="10"/>
    <n v="2016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d v="2014-12-02T06:19:05"/>
    <d v="2014-10-23T05:19:05"/>
    <b v="0"/>
    <n v="9"/>
    <b v="0"/>
    <x v="2"/>
    <x v="8"/>
    <n v="1"/>
    <n v="45.33"/>
    <x v="320"/>
    <s v="12/2/2014"/>
    <x v="9"/>
    <x v="3"/>
    <n v="12"/>
    <n v="2014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d v="2016-07-02T04:00:00"/>
    <d v="2016-06-01T06:38:29"/>
    <b v="0"/>
    <n v="50"/>
    <b v="0"/>
    <x v="2"/>
    <x v="8"/>
    <n v="22"/>
    <n v="157.46"/>
    <x v="681"/>
    <s v="7/2/2016"/>
    <x v="0"/>
    <x v="2"/>
    <n v="7"/>
    <n v="2016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d v="2016-08-17T12:05:54"/>
    <d v="2016-07-18T12:05:54"/>
    <b v="0"/>
    <n v="34"/>
    <b v="0"/>
    <x v="2"/>
    <x v="8"/>
    <n v="1"/>
    <n v="100.5"/>
    <x v="950"/>
    <s v="8/17/2016"/>
    <x v="3"/>
    <x v="2"/>
    <n v="8"/>
    <n v="2016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d v="2017-01-27T01:26:48"/>
    <d v="2016-12-28T01:26:48"/>
    <b v="0"/>
    <n v="0"/>
    <b v="0"/>
    <x v="2"/>
    <x v="8"/>
    <n v="0"/>
    <n v="0"/>
    <x v="750"/>
    <s v="1/27/2017"/>
    <x v="11"/>
    <x v="2"/>
    <n v="1"/>
    <n v="2017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d v="2014-07-16T02:33:45"/>
    <d v="2014-06-16T02:33:45"/>
    <b v="0"/>
    <n v="0"/>
    <b v="0"/>
    <x v="2"/>
    <x v="8"/>
    <n v="0"/>
    <n v="0"/>
    <x v="951"/>
    <s v="7/16/2014"/>
    <x v="0"/>
    <x v="3"/>
    <n v="7"/>
    <n v="2014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d v="2016-03-11T18:34:47"/>
    <d v="2016-02-10T18:34:47"/>
    <b v="0"/>
    <n v="276"/>
    <b v="0"/>
    <x v="2"/>
    <x v="8"/>
    <n v="11"/>
    <n v="51.82"/>
    <x v="952"/>
    <s v="3/11/2016"/>
    <x v="2"/>
    <x v="2"/>
    <n v="3"/>
    <n v="2016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d v="2015-12-05T22:28:22"/>
    <d v="2015-11-05T22:28:22"/>
    <b v="0"/>
    <n v="16"/>
    <b v="0"/>
    <x v="2"/>
    <x v="8"/>
    <n v="20"/>
    <n v="308.75"/>
    <x v="953"/>
    <s v="12/5/2015"/>
    <x v="4"/>
    <x v="0"/>
    <n v="12"/>
    <n v="2015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d v="2014-12-17T20:43:48"/>
    <d v="2014-11-12T20:43:48"/>
    <b v="0"/>
    <n v="224"/>
    <b v="0"/>
    <x v="2"/>
    <x v="8"/>
    <n v="85"/>
    <n v="379.23"/>
    <x v="797"/>
    <s v="12/17/2014"/>
    <x v="4"/>
    <x v="3"/>
    <n v="12"/>
    <n v="2014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d v="2017-03-03T13:51:19"/>
    <d v="2017-02-01T13:51:19"/>
    <b v="0"/>
    <n v="140"/>
    <b v="0"/>
    <x v="2"/>
    <x v="8"/>
    <n v="49"/>
    <n v="176.36"/>
    <x v="172"/>
    <s v="3/3/2017"/>
    <x v="2"/>
    <x v="1"/>
    <n v="3"/>
    <n v="2017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d v="2015-08-02T19:17:13"/>
    <d v="2015-07-03T19:17:13"/>
    <b v="0"/>
    <n v="15"/>
    <b v="0"/>
    <x v="2"/>
    <x v="8"/>
    <n v="3"/>
    <n v="66.069999999999993"/>
    <x v="495"/>
    <s v="8/2/2015"/>
    <x v="3"/>
    <x v="0"/>
    <n v="8"/>
    <n v="2015"/>
  </r>
  <r>
    <n v="1339"/>
    <s v="Linkoo (Canceled)"/>
    <s v="World's Smallest customizable Phone &amp; GPS Watch for kids !"/>
    <x v="63"/>
    <x v="943"/>
    <x v="1"/>
    <x v="0"/>
    <s v="USD"/>
    <d v="2014-12-08T16:31:55"/>
    <d v="2014-10-24T15:31:55"/>
    <b v="0"/>
    <n v="37"/>
    <b v="0"/>
    <x v="2"/>
    <x v="8"/>
    <n v="7"/>
    <n v="89.65"/>
    <x v="322"/>
    <s v="12/8/2014"/>
    <x v="9"/>
    <x v="3"/>
    <n v="12"/>
    <n v="2014"/>
  </r>
  <r>
    <n v="1340"/>
    <s v="Glass Designs (Canceled)"/>
    <s v="I would like to make nicer, more stylish looking frames for the Google Glass using 3D printing technology."/>
    <x v="243"/>
    <x v="117"/>
    <x v="1"/>
    <x v="0"/>
    <s v="USD"/>
    <d v="2014-08-15T14:17:33"/>
    <d v="2014-07-16T14:17:33"/>
    <b v="0"/>
    <n v="0"/>
    <b v="0"/>
    <x v="2"/>
    <x v="8"/>
    <n v="0"/>
    <n v="0"/>
    <x v="768"/>
    <s v="8/15/2014"/>
    <x v="3"/>
    <x v="3"/>
    <n v="8"/>
    <n v="2014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d v="2016-10-01T14:58:37"/>
    <d v="2016-08-30T14:58:37"/>
    <b v="0"/>
    <n v="46"/>
    <b v="0"/>
    <x v="2"/>
    <x v="8"/>
    <n v="70"/>
    <n v="382.39"/>
    <x v="210"/>
    <s v="10/1/2016"/>
    <x v="10"/>
    <x v="2"/>
    <n v="10"/>
    <n v="2016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d v="2015-07-17T19:35:39"/>
    <d v="2015-06-17T19:35:39"/>
    <b v="0"/>
    <n v="1"/>
    <b v="0"/>
    <x v="2"/>
    <x v="8"/>
    <n v="0"/>
    <n v="100"/>
    <x v="954"/>
    <s v="7/17/2015"/>
    <x v="0"/>
    <x v="0"/>
    <n v="7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d v="2016-08-19T03:59:00"/>
    <d v="2016-06-21T12:38:03"/>
    <b v="0"/>
    <n v="323"/>
    <b v="0"/>
    <x v="2"/>
    <x v="8"/>
    <n v="102"/>
    <n v="158.36000000000001"/>
    <x v="955"/>
    <s v="8/19/2016"/>
    <x v="0"/>
    <x v="2"/>
    <n v="8"/>
    <n v="2016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d v="2016-06-30T18:57:19"/>
    <d v="2016-06-01T18:57:19"/>
    <b v="0"/>
    <n v="139"/>
    <b v="1"/>
    <x v="3"/>
    <x v="9"/>
    <n v="378"/>
    <n v="40.76"/>
    <x v="681"/>
    <s v="6/30/2016"/>
    <x v="0"/>
    <x v="2"/>
    <n v="6"/>
    <n v="2016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d v="2014-07-14T19:32:39"/>
    <d v="2014-06-09T19:32:39"/>
    <b v="0"/>
    <n v="7"/>
    <b v="1"/>
    <x v="3"/>
    <x v="9"/>
    <n v="125"/>
    <n v="53.57"/>
    <x v="434"/>
    <s v="7/14/2014"/>
    <x v="0"/>
    <x v="3"/>
    <n v="7"/>
    <n v="2014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d v="2013-06-27T01:49:11"/>
    <d v="2013-05-28T01:49:11"/>
    <b v="0"/>
    <n v="149"/>
    <b v="1"/>
    <x v="3"/>
    <x v="9"/>
    <n v="147"/>
    <n v="48.45"/>
    <x v="669"/>
    <s v="6/27/2013"/>
    <x v="5"/>
    <x v="4"/>
    <n v="6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d v="2015-03-07T15:18:45"/>
    <d v="2015-02-05T15:18:45"/>
    <b v="0"/>
    <n v="31"/>
    <b v="1"/>
    <x v="3"/>
    <x v="9"/>
    <n v="102"/>
    <n v="82.42"/>
    <x v="956"/>
    <s v="3/7/2015"/>
    <x v="2"/>
    <x v="0"/>
    <n v="3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d v="2014-12-18T12:08:53"/>
    <d v="2014-11-20T12:08:53"/>
    <b v="0"/>
    <n v="26"/>
    <b v="1"/>
    <x v="3"/>
    <x v="9"/>
    <n v="102"/>
    <n v="230.19"/>
    <x v="490"/>
    <s v="12/18/2014"/>
    <x v="4"/>
    <x v="3"/>
    <n v="12"/>
    <n v="2014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d v="2015-12-16T06:59:00"/>
    <d v="2015-11-09T07:58:55"/>
    <b v="0"/>
    <n v="172"/>
    <b v="1"/>
    <x v="3"/>
    <x v="9"/>
    <n v="204"/>
    <n v="59.36"/>
    <x v="522"/>
    <s v="12/16/2015"/>
    <x v="4"/>
    <x v="0"/>
    <n v="12"/>
    <n v="2015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d v="2015-12-26T00:18:54"/>
    <d v="2015-11-26T00:18:54"/>
    <b v="0"/>
    <n v="78"/>
    <b v="1"/>
    <x v="3"/>
    <x v="9"/>
    <n v="104"/>
    <n v="66.7"/>
    <x v="957"/>
    <s v="12/26/2015"/>
    <x v="4"/>
    <x v="0"/>
    <n v="12"/>
    <n v="2015"/>
  </r>
  <r>
    <n v="1351"/>
    <s v="Purpose: Your Journey To Find Meaning"/>
    <s v="Discover your purpose, live a more fulfilling life, leave a positive footprint on society."/>
    <x v="22"/>
    <x v="952"/>
    <x v="0"/>
    <x v="0"/>
    <s v="USD"/>
    <d v="2016-02-12T17:45:44"/>
    <d v="2016-01-13T17:45:44"/>
    <b v="0"/>
    <n v="120"/>
    <b v="1"/>
    <x v="3"/>
    <x v="9"/>
    <n v="101"/>
    <n v="168.78"/>
    <x v="747"/>
    <s v="2/12/2016"/>
    <x v="1"/>
    <x v="2"/>
    <n v="2"/>
    <n v="2016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d v="2015-09-05T03:59:00"/>
    <d v="2015-07-15T13:52:46"/>
    <b v="0"/>
    <n v="227"/>
    <b v="1"/>
    <x v="3"/>
    <x v="9"/>
    <n v="136"/>
    <n v="59.97"/>
    <x v="20"/>
    <s v="9/5/2015"/>
    <x v="3"/>
    <x v="0"/>
    <n v="9"/>
    <n v="2015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d v="2013-03-11T00:00:00"/>
    <d v="2013-02-04T02:49:48"/>
    <b v="0"/>
    <n v="42"/>
    <b v="1"/>
    <x v="3"/>
    <x v="9"/>
    <n v="134"/>
    <n v="31.81"/>
    <x v="958"/>
    <s v="3/11/2013"/>
    <x v="2"/>
    <x v="4"/>
    <n v="3"/>
    <n v="2013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d v="2016-06-11T19:22:59"/>
    <d v="2016-05-12T19:22:59"/>
    <b v="0"/>
    <n v="64"/>
    <b v="1"/>
    <x v="3"/>
    <x v="9"/>
    <n v="130"/>
    <n v="24.42"/>
    <x v="959"/>
    <s v="6/11/2016"/>
    <x v="5"/>
    <x v="2"/>
    <n v="6"/>
    <n v="2016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d v="2012-11-30T10:00:00"/>
    <d v="2012-10-31T06:06:45"/>
    <b v="0"/>
    <n v="121"/>
    <b v="1"/>
    <x v="3"/>
    <x v="9"/>
    <n v="123"/>
    <n v="25.35"/>
    <x v="960"/>
    <s v="11/30/2012"/>
    <x v="9"/>
    <x v="5"/>
    <n v="11"/>
    <n v="2012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d v="2013-07-05T00:56:00"/>
    <d v="2013-06-05T00:56:00"/>
    <b v="0"/>
    <n v="87"/>
    <b v="1"/>
    <x v="3"/>
    <x v="9"/>
    <n v="183"/>
    <n v="71.44"/>
    <x v="961"/>
    <s v="7/5/2013"/>
    <x v="0"/>
    <x v="4"/>
    <n v="7"/>
    <n v="2013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d v="2013-03-01T05:59:00"/>
    <d v="2013-01-30T23:05:37"/>
    <b v="0"/>
    <n v="65"/>
    <b v="1"/>
    <x v="3"/>
    <x v="9"/>
    <n v="125"/>
    <n v="38.549999999999997"/>
    <x v="285"/>
    <s v="3/1/2013"/>
    <x v="1"/>
    <x v="4"/>
    <n v="3"/>
    <n v="2013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d v="2011-06-25T13:42:03"/>
    <d v="2011-05-26T13:42:03"/>
    <b v="0"/>
    <n v="49"/>
    <b v="1"/>
    <x v="3"/>
    <x v="9"/>
    <n v="112"/>
    <n v="68.37"/>
    <x v="962"/>
    <s v="6/25/2011"/>
    <x v="5"/>
    <x v="6"/>
    <n v="6"/>
    <n v="2011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d v="2011-07-06T19:33:10"/>
    <d v="2011-05-05T19:33:10"/>
    <b v="0"/>
    <n v="19"/>
    <b v="1"/>
    <x v="3"/>
    <x v="9"/>
    <n v="116"/>
    <n v="40.21"/>
    <x v="963"/>
    <s v="7/6/2011"/>
    <x v="5"/>
    <x v="6"/>
    <n v="7"/>
    <n v="2011"/>
  </r>
  <r>
    <n v="1360"/>
    <s v="So Bad, It's Good! - A Book of Bad Movies"/>
    <s v="So Bad, It's Good! is a guide to finding the best films for your bad movie night."/>
    <x v="15"/>
    <x v="961"/>
    <x v="0"/>
    <x v="0"/>
    <s v="USD"/>
    <d v="2012-08-02T21:37:00"/>
    <d v="2012-07-05T21:37:00"/>
    <b v="0"/>
    <n v="81"/>
    <b v="1"/>
    <x v="3"/>
    <x v="9"/>
    <n v="173"/>
    <n v="32.07"/>
    <x v="964"/>
    <s v="8/2/2012"/>
    <x v="3"/>
    <x v="5"/>
    <n v="8"/>
    <n v="2012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d v="2014-06-21T17:12:52"/>
    <d v="2014-05-22T17:12:52"/>
    <b v="0"/>
    <n v="264"/>
    <b v="1"/>
    <x v="3"/>
    <x v="9"/>
    <n v="126"/>
    <n v="28.63"/>
    <x v="879"/>
    <s v="6/21/2014"/>
    <x v="5"/>
    <x v="3"/>
    <n v="6"/>
    <n v="2014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d v="2013-09-07T22:25:31"/>
    <d v="2013-07-09T22:25:31"/>
    <b v="0"/>
    <n v="25"/>
    <b v="1"/>
    <x v="3"/>
    <x v="9"/>
    <n v="109"/>
    <n v="43.64"/>
    <x v="965"/>
    <s v="9/7/2013"/>
    <x v="3"/>
    <x v="4"/>
    <n v="9"/>
    <n v="2013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d v="2016-02-15T07:59:00"/>
    <d v="2016-01-27T20:15:27"/>
    <b v="0"/>
    <n v="5"/>
    <b v="1"/>
    <x v="3"/>
    <x v="9"/>
    <n v="100"/>
    <n v="40"/>
    <x v="150"/>
    <s v="2/15/2016"/>
    <x v="1"/>
    <x v="2"/>
    <n v="2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d v="2015-01-07T16:41:46"/>
    <d v="2014-11-08T16:41:46"/>
    <b v="0"/>
    <n v="144"/>
    <b v="1"/>
    <x v="4"/>
    <x v="11"/>
    <n v="119"/>
    <n v="346.04"/>
    <x v="966"/>
    <s v="1/7/2015"/>
    <x v="4"/>
    <x v="3"/>
    <n v="1"/>
    <n v="2015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d v="2015-03-16T16:35:52"/>
    <d v="2015-02-14T17:35:52"/>
    <b v="0"/>
    <n v="92"/>
    <b v="1"/>
    <x v="4"/>
    <x v="11"/>
    <n v="100"/>
    <n v="81.739999999999995"/>
    <x v="497"/>
    <s v="3/16/2015"/>
    <x v="2"/>
    <x v="0"/>
    <n v="3"/>
    <n v="2015"/>
  </r>
  <r>
    <n v="1366"/>
    <s v="Kick It! A Tribute to the A.K.s"/>
    <s v="A musical memorial for Alexi Petersen."/>
    <x v="51"/>
    <x v="966"/>
    <x v="0"/>
    <x v="0"/>
    <s v="USD"/>
    <d v="2014-11-27T00:54:23"/>
    <d v="2014-10-12T23:54:23"/>
    <b v="0"/>
    <n v="147"/>
    <b v="1"/>
    <x v="4"/>
    <x v="11"/>
    <n v="126"/>
    <n v="64.540000000000006"/>
    <x v="967"/>
    <s v="11/27/2014"/>
    <x v="9"/>
    <x v="3"/>
    <n v="11"/>
    <n v="2014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d v="2015-11-14T01:04:10"/>
    <d v="2015-10-15T00:04:10"/>
    <b v="0"/>
    <n v="90"/>
    <b v="1"/>
    <x v="4"/>
    <x v="11"/>
    <n v="114"/>
    <n v="63.48"/>
    <x v="311"/>
    <s v="11/14/2015"/>
    <x v="9"/>
    <x v="0"/>
    <n v="11"/>
    <n v="2015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d v="2015-06-15T04:34:54"/>
    <d v="2015-05-22T04:34:54"/>
    <b v="0"/>
    <n v="87"/>
    <b v="1"/>
    <x v="4"/>
    <x v="11"/>
    <n v="111"/>
    <n v="63.62"/>
    <x v="968"/>
    <s v="6/15/2015"/>
    <x v="5"/>
    <x v="0"/>
    <n v="6"/>
    <n v="2015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d v="2014-04-11T14:15:46"/>
    <d v="2014-03-12T14:15:46"/>
    <b v="0"/>
    <n v="406"/>
    <b v="1"/>
    <x v="4"/>
    <x v="11"/>
    <n v="105"/>
    <n v="83.97"/>
    <x v="969"/>
    <s v="4/11/2014"/>
    <x v="7"/>
    <x v="3"/>
    <n v="4"/>
    <n v="2014"/>
  </r>
  <r>
    <n v="1370"/>
    <s v="Food On You presents Baby's First Parental Advisory"/>
    <s v="Songs about the first year of parenthood, often inappropriate for children"/>
    <x v="15"/>
    <x v="970"/>
    <x v="0"/>
    <x v="0"/>
    <s v="USD"/>
    <d v="2013-10-16T00:04:50"/>
    <d v="2013-10-01T00:04:50"/>
    <b v="0"/>
    <n v="20"/>
    <b v="1"/>
    <x v="4"/>
    <x v="11"/>
    <n v="104"/>
    <n v="77.75"/>
    <x v="970"/>
    <s v="10/16/2013"/>
    <x v="9"/>
    <x v="4"/>
    <n v="10"/>
    <n v="2013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d v="2015-05-07T18:12:22"/>
    <d v="2015-04-07T18:12:22"/>
    <b v="0"/>
    <n v="70"/>
    <b v="1"/>
    <x v="4"/>
    <x v="11"/>
    <n v="107"/>
    <n v="107.07"/>
    <x v="303"/>
    <s v="5/7/2015"/>
    <x v="6"/>
    <x v="0"/>
    <n v="5"/>
    <n v="2015"/>
  </r>
  <r>
    <n v="1372"/>
    <s v="Ted Lukas &amp; the Misled new CD - &quot;FEED&quot;"/>
    <s v="Please help us raise funds to press our new CD!"/>
    <x v="2"/>
    <x v="972"/>
    <x v="0"/>
    <x v="0"/>
    <s v="USD"/>
    <d v="2012-07-12T17:45:32"/>
    <d v="2012-06-12T17:45:32"/>
    <b v="0"/>
    <n v="16"/>
    <b v="1"/>
    <x v="4"/>
    <x v="11"/>
    <n v="124"/>
    <n v="38.75"/>
    <x v="971"/>
    <s v="7/12/2012"/>
    <x v="0"/>
    <x v="5"/>
    <n v="7"/>
    <n v="2012"/>
  </r>
  <r>
    <n v="1373"/>
    <s v="Broccoli Samurai: Tour Van or Bust!"/>
    <s v="Help Broccoli Samurai raise money to get a new van and continue bringing you the jams!"/>
    <x v="3"/>
    <x v="973"/>
    <x v="0"/>
    <x v="0"/>
    <s v="USD"/>
    <d v="2016-12-30T22:50:33"/>
    <d v="2016-11-30T22:50:33"/>
    <b v="0"/>
    <n v="52"/>
    <b v="1"/>
    <x v="4"/>
    <x v="11"/>
    <n v="105"/>
    <n v="201.94"/>
    <x v="949"/>
    <s v="12/30/2016"/>
    <x v="4"/>
    <x v="2"/>
    <n v="12"/>
    <n v="2016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d v="2016-03-25T02:53:08"/>
    <d v="2016-02-24T03:53:08"/>
    <b v="0"/>
    <n v="66"/>
    <b v="1"/>
    <x v="4"/>
    <x v="11"/>
    <n v="189"/>
    <n v="43.06"/>
    <x v="772"/>
    <s v="3/25/2016"/>
    <x v="2"/>
    <x v="2"/>
    <n v="3"/>
    <n v="2016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d v="2017-01-15T01:35:19"/>
    <d v="2016-12-16T01:35:19"/>
    <b v="0"/>
    <n v="109"/>
    <b v="1"/>
    <x v="4"/>
    <x v="11"/>
    <n v="171"/>
    <n v="62.87"/>
    <x v="791"/>
    <s v="1/15/2017"/>
    <x v="11"/>
    <x v="2"/>
    <n v="1"/>
    <n v="2017"/>
  </r>
  <r>
    <n v="1376"/>
    <s v="Dead Pirates / HIGHMARE LP 2nd pressing"/>
    <s v="Dead Pirates are planning a second pressing of HIGHMARE LP, who wants one ?"/>
    <x v="250"/>
    <x v="975"/>
    <x v="0"/>
    <x v="1"/>
    <s v="GBP"/>
    <d v="2016-12-03T17:03:26"/>
    <d v="2016-11-03T16:03:26"/>
    <b v="0"/>
    <n v="168"/>
    <b v="1"/>
    <x v="4"/>
    <x v="11"/>
    <n v="252"/>
    <n v="55.61"/>
    <x v="972"/>
    <s v="12/3/2016"/>
    <x v="4"/>
    <x v="2"/>
    <n v="12"/>
    <n v="2016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d v="2017-02-03T04:11:00"/>
    <d v="2017-01-12T05:16:10"/>
    <b v="0"/>
    <n v="31"/>
    <b v="1"/>
    <x v="4"/>
    <x v="11"/>
    <n v="116"/>
    <n v="48.71"/>
    <x v="885"/>
    <s v="2/3/2017"/>
    <x v="1"/>
    <x v="1"/>
    <n v="2"/>
    <n v="2017"/>
  </r>
  <r>
    <n v="1378"/>
    <s v="SIX BY SEVEN"/>
    <s v="A psychedelic post rock masterpiece!"/>
    <x v="13"/>
    <x v="976"/>
    <x v="0"/>
    <x v="1"/>
    <s v="GBP"/>
    <d v="2016-08-01T18:13:30"/>
    <d v="2016-07-17T18:13:30"/>
    <b v="0"/>
    <n v="133"/>
    <b v="1"/>
    <x v="4"/>
    <x v="11"/>
    <n v="203"/>
    <n v="30.58"/>
    <x v="973"/>
    <s v="8/1/2016"/>
    <x v="3"/>
    <x v="2"/>
    <n v="8"/>
    <n v="2016"/>
  </r>
  <r>
    <n v="1379"/>
    <s v="J. Walter Makes a Record"/>
    <s v="---------The long-awaited debut full-length from Justin Ruddy--------"/>
    <x v="3"/>
    <x v="977"/>
    <x v="0"/>
    <x v="0"/>
    <s v="USD"/>
    <d v="2015-06-05T11:47:56"/>
    <d v="2015-05-06T11:47:56"/>
    <b v="0"/>
    <n v="151"/>
    <b v="1"/>
    <x v="4"/>
    <x v="11"/>
    <n v="112"/>
    <n v="73.91"/>
    <x v="393"/>
    <s v="6/5/2015"/>
    <x v="5"/>
    <x v="0"/>
    <n v="6"/>
    <n v="2015"/>
  </r>
  <r>
    <n v="1380"/>
    <s v="BARNFEST 2015"/>
    <s v="A DIY MUSIC FESTIVAL FROM ST. LOUIS MO! Bands make their own festival, help make it legit!"/>
    <x v="251"/>
    <x v="437"/>
    <x v="0"/>
    <x v="0"/>
    <s v="USD"/>
    <d v="2015-06-09T02:00:00"/>
    <d v="2015-05-17T18:18:26"/>
    <b v="0"/>
    <n v="5"/>
    <b v="1"/>
    <x v="4"/>
    <x v="11"/>
    <n v="424"/>
    <n v="21.2"/>
    <x v="974"/>
    <s v="6/9/2015"/>
    <x v="5"/>
    <x v="0"/>
    <n v="6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d v="2016-12-29T05:08:45"/>
    <d v="2016-11-29T05:08:45"/>
    <b v="0"/>
    <n v="73"/>
    <b v="1"/>
    <x v="4"/>
    <x v="11"/>
    <n v="107"/>
    <n v="73.36"/>
    <x v="975"/>
    <s v="12/29/2016"/>
    <x v="4"/>
    <x v="2"/>
    <n v="12"/>
    <n v="2016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d v="2013-05-06T19:12:16"/>
    <d v="2013-04-06T19:12:16"/>
    <b v="0"/>
    <n v="148"/>
    <b v="1"/>
    <x v="4"/>
    <x v="11"/>
    <n v="104"/>
    <n v="56.41"/>
    <x v="912"/>
    <s v="5/6/2013"/>
    <x v="6"/>
    <x v="4"/>
    <n v="5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d v="2016-12-23T01:47:58"/>
    <d v="2016-12-03T01:47:58"/>
    <b v="0"/>
    <n v="93"/>
    <b v="1"/>
    <x v="4"/>
    <x v="11"/>
    <n v="212"/>
    <n v="50.25"/>
    <x v="976"/>
    <s v="12/23/2016"/>
    <x v="11"/>
    <x v="2"/>
    <n v="12"/>
    <n v="2016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d v="2015-07-05T17:38:42"/>
    <d v="2015-06-05T17:38:42"/>
    <b v="0"/>
    <n v="63"/>
    <b v="1"/>
    <x v="4"/>
    <x v="11"/>
    <n v="124"/>
    <n v="68.94"/>
    <x v="156"/>
    <s v="7/5/2015"/>
    <x v="0"/>
    <x v="0"/>
    <n v="7"/>
    <n v="2015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d v="2016-04-29T12:11:00"/>
    <d v="2016-03-04T16:32:01"/>
    <b v="0"/>
    <n v="134"/>
    <b v="1"/>
    <x v="4"/>
    <x v="11"/>
    <n v="110"/>
    <n v="65.91"/>
    <x v="470"/>
    <s v="4/29/2016"/>
    <x v="7"/>
    <x v="2"/>
    <n v="4"/>
    <n v="2016"/>
  </r>
  <r>
    <n v="1386"/>
    <s v="MALTESE CROSS: The First Album"/>
    <s v="We are a classic hard rock/heavy metal band just trying to keep rock alive!"/>
    <x v="44"/>
    <x v="983"/>
    <x v="0"/>
    <x v="0"/>
    <s v="USD"/>
    <d v="2015-07-29T15:31:29"/>
    <d v="2015-06-29T15:31:29"/>
    <b v="0"/>
    <n v="14"/>
    <b v="1"/>
    <x v="4"/>
    <x v="11"/>
    <n v="219"/>
    <n v="62.5"/>
    <x v="295"/>
    <s v="7/29/2015"/>
    <x v="0"/>
    <x v="0"/>
    <n v="7"/>
    <n v="2015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d v="2015-06-03T04:30:00"/>
    <d v="2015-05-02T22:06:35"/>
    <b v="0"/>
    <n v="78"/>
    <b v="1"/>
    <x v="4"/>
    <x v="11"/>
    <n v="137"/>
    <n v="70.06"/>
    <x v="977"/>
    <s v="6/3/2015"/>
    <x v="5"/>
    <x v="0"/>
    <n v="6"/>
    <n v="2015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d v="2016-10-17T16:14:00"/>
    <d v="2016-09-21T14:45:17"/>
    <b v="0"/>
    <n v="112"/>
    <b v="1"/>
    <x v="4"/>
    <x v="11"/>
    <n v="135"/>
    <n v="60.18"/>
    <x v="566"/>
    <s v="10/17/2016"/>
    <x v="8"/>
    <x v="2"/>
    <n v="10"/>
    <n v="2016"/>
  </r>
  <r>
    <n v="1389"/>
    <s v="Pre-order DANCEHALL's first record!!!"/>
    <s v="Help fund the pressing of DANCEHALL's first record by pre-ordering it in advance!!!"/>
    <x v="2"/>
    <x v="986"/>
    <x v="0"/>
    <x v="1"/>
    <s v="GBP"/>
    <d v="2016-08-13T11:32:37"/>
    <d v="2016-07-14T11:32:37"/>
    <b v="0"/>
    <n v="34"/>
    <b v="1"/>
    <x v="4"/>
    <x v="11"/>
    <n v="145"/>
    <n v="21.38"/>
    <x v="978"/>
    <s v="8/13/2016"/>
    <x v="3"/>
    <x v="2"/>
    <n v="8"/>
    <n v="2016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d v="2015-04-27T17:12:00"/>
    <d v="2015-03-24T19:16:46"/>
    <b v="0"/>
    <n v="19"/>
    <b v="1"/>
    <x v="4"/>
    <x v="11"/>
    <n v="109"/>
    <n v="160.79"/>
    <x v="521"/>
    <s v="4/27/2015"/>
    <x v="7"/>
    <x v="0"/>
    <n v="4"/>
    <n v="2015"/>
  </r>
  <r>
    <n v="1391"/>
    <s v="Rules and Regulations"/>
    <s v="With the money donated through this project we intend on investing in sound equipment for live shows"/>
    <x v="2"/>
    <x v="988"/>
    <x v="0"/>
    <x v="0"/>
    <s v="USD"/>
    <d v="2015-08-22T04:59:00"/>
    <d v="2015-07-08T15:36:58"/>
    <b v="0"/>
    <n v="13"/>
    <b v="1"/>
    <x v="4"/>
    <x v="11"/>
    <n v="110"/>
    <n v="42.38"/>
    <x v="903"/>
    <s v="8/22/2015"/>
    <x v="3"/>
    <x v="0"/>
    <n v="8"/>
    <n v="2015"/>
  </r>
  <r>
    <n v="1392"/>
    <s v="Telesomniac's Debut Album"/>
    <s v="Telesomniac is a rock band from Provo, UT releasing their debut album Thirty-One Flashes in the Dark."/>
    <x v="30"/>
    <x v="989"/>
    <x v="0"/>
    <x v="0"/>
    <s v="USD"/>
    <d v="2016-03-03T03:43:06"/>
    <d v="2016-02-01T03:43:06"/>
    <b v="0"/>
    <n v="104"/>
    <b v="1"/>
    <x v="4"/>
    <x v="11"/>
    <n v="114"/>
    <n v="27.32"/>
    <x v="979"/>
    <s v="3/3/2016"/>
    <x v="2"/>
    <x v="2"/>
    <n v="3"/>
    <n v="2016"/>
  </r>
  <r>
    <n v="1393"/>
    <s v="WolfHunt | Social Commentary Rock Project"/>
    <s v="Rock n' Roll tales of our times"/>
    <x v="3"/>
    <x v="990"/>
    <x v="0"/>
    <x v="0"/>
    <s v="USD"/>
    <d v="2016-08-01T16:22:03"/>
    <d v="2016-07-02T16:22:03"/>
    <b v="0"/>
    <n v="52"/>
    <b v="1"/>
    <x v="4"/>
    <x v="11"/>
    <n v="102"/>
    <n v="196.83"/>
    <x v="980"/>
    <s v="8/1/2016"/>
    <x v="3"/>
    <x v="2"/>
    <n v="8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d v="2017-03-01T03:00:00"/>
    <d v="2017-01-17T03:28:46"/>
    <b v="0"/>
    <n v="17"/>
    <b v="1"/>
    <x v="4"/>
    <x v="11"/>
    <n v="122"/>
    <n v="53.88"/>
    <x v="587"/>
    <s v="3/1/2017"/>
    <x v="1"/>
    <x v="1"/>
    <n v="3"/>
    <n v="2017"/>
  </r>
  <r>
    <n v="1395"/>
    <s v="Quiet Oaks Full Length Album"/>
    <s v="Help Quiet Oaks record their debut album!!!"/>
    <x v="8"/>
    <x v="992"/>
    <x v="0"/>
    <x v="0"/>
    <s v="USD"/>
    <d v="2017-01-14T21:48:01"/>
    <d v="2016-12-15T21:48:01"/>
    <b v="0"/>
    <n v="82"/>
    <b v="1"/>
    <x v="4"/>
    <x v="11"/>
    <n v="112"/>
    <n v="47.76"/>
    <x v="981"/>
    <s v="1/14/2017"/>
    <x v="11"/>
    <x v="2"/>
    <n v="1"/>
    <n v="2017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d v="2015-02-13T23:58:02"/>
    <d v="2015-01-14T23:58:02"/>
    <b v="0"/>
    <n v="73"/>
    <b v="1"/>
    <x v="4"/>
    <x v="11"/>
    <n v="107"/>
    <n v="88.19"/>
    <x v="982"/>
    <s v="2/13/2015"/>
    <x v="1"/>
    <x v="0"/>
    <n v="2"/>
    <n v="2015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d v="2016-10-27T21:19:00"/>
    <d v="2016-09-27T22:01:50"/>
    <b v="0"/>
    <n v="158"/>
    <b v="1"/>
    <x v="4"/>
    <x v="11"/>
    <n v="114"/>
    <n v="72.06"/>
    <x v="983"/>
    <s v="10/27/2016"/>
    <x v="8"/>
    <x v="2"/>
    <n v="10"/>
    <n v="2016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d v="2016-07-05T20:58:54"/>
    <d v="2016-06-05T20:58:54"/>
    <b v="0"/>
    <n v="65"/>
    <b v="1"/>
    <x v="4"/>
    <x v="11"/>
    <n v="110"/>
    <n v="74.25"/>
    <x v="380"/>
    <s v="7/5/2016"/>
    <x v="0"/>
    <x v="2"/>
    <n v="7"/>
    <n v="2016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d v="2014-10-07T00:06:13"/>
    <d v="2014-09-07T00:06:13"/>
    <b v="0"/>
    <n v="184"/>
    <b v="1"/>
    <x v="4"/>
    <x v="11"/>
    <n v="126"/>
    <n v="61.7"/>
    <x v="984"/>
    <s v="10/7/2014"/>
    <x v="8"/>
    <x v="3"/>
    <n v="10"/>
    <n v="2014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d v="2016-06-12T05:30:00"/>
    <d v="2016-05-08T08:11:13"/>
    <b v="0"/>
    <n v="34"/>
    <b v="1"/>
    <x v="4"/>
    <x v="11"/>
    <n v="167"/>
    <n v="17.239999999999998"/>
    <x v="985"/>
    <s v="6/12/2016"/>
    <x v="5"/>
    <x v="2"/>
    <n v="6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d v="2013-05-26T23:54:34"/>
    <d v="2013-05-05T23:54:34"/>
    <b v="0"/>
    <n v="240"/>
    <b v="1"/>
    <x v="4"/>
    <x v="11"/>
    <n v="497"/>
    <n v="51.72"/>
    <x v="986"/>
    <s v="5/26/2013"/>
    <x v="5"/>
    <x v="4"/>
    <n v="5"/>
    <n v="2013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d v="2015-05-01T00:16:51"/>
    <d v="2015-03-02T01:16:51"/>
    <b v="0"/>
    <n v="113"/>
    <b v="1"/>
    <x v="4"/>
    <x v="11"/>
    <n v="109"/>
    <n v="24.15"/>
    <x v="422"/>
    <s v="5/1/2015"/>
    <x v="7"/>
    <x v="0"/>
    <n v="5"/>
    <n v="2015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d v="2013-07-26T01:30:35"/>
    <d v="2013-06-26T01:30:35"/>
    <b v="0"/>
    <n v="66"/>
    <b v="1"/>
    <x v="4"/>
    <x v="11"/>
    <n v="103"/>
    <n v="62.17"/>
    <x v="987"/>
    <s v="7/26/2013"/>
    <x v="0"/>
    <x v="4"/>
    <n v="7"/>
    <n v="2013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d v="2015-02-22T12:14:45"/>
    <d v="2015-01-28T12:14:45"/>
    <b v="1"/>
    <n v="5"/>
    <b v="0"/>
    <x v="3"/>
    <x v="22"/>
    <n v="2"/>
    <n v="48.2"/>
    <x v="36"/>
    <s v="2/22/2015"/>
    <x v="1"/>
    <x v="0"/>
    <n v="2"/>
    <n v="2015"/>
  </r>
  <r>
    <n v="1405"/>
    <s v="The Bible translated into Emoticons"/>
    <s v="Will more people read the Bible if it were translated into Emoticons?"/>
    <x v="31"/>
    <x v="522"/>
    <x v="2"/>
    <x v="0"/>
    <s v="USD"/>
    <d v="2014-11-28T17:20:01"/>
    <d v="2014-10-29T16:20:01"/>
    <b v="1"/>
    <n v="17"/>
    <b v="0"/>
    <x v="3"/>
    <x v="22"/>
    <n v="0"/>
    <n v="6.18"/>
    <x v="789"/>
    <s v="11/28/2014"/>
    <x v="9"/>
    <x v="3"/>
    <n v="11"/>
    <n v="2014"/>
  </r>
  <r>
    <n v="1406"/>
    <s v="Man Down! Translation project"/>
    <s v="The White coat and the battle dress uniform"/>
    <x v="14"/>
    <x v="493"/>
    <x v="2"/>
    <x v="13"/>
    <s v="EUR"/>
    <d v="2015-12-12T10:00:00"/>
    <d v="2015-10-20T10:23:27"/>
    <b v="0"/>
    <n v="3"/>
    <b v="0"/>
    <x v="3"/>
    <x v="22"/>
    <n v="0"/>
    <n v="5"/>
    <x v="215"/>
    <s v="12/12/2015"/>
    <x v="9"/>
    <x v="0"/>
    <n v="12"/>
    <n v="2015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d v="2014-08-12T12:52:58"/>
    <d v="2014-07-18T12:52:58"/>
    <b v="0"/>
    <n v="2"/>
    <b v="0"/>
    <x v="3"/>
    <x v="22"/>
    <n v="1"/>
    <n v="7.5"/>
    <x v="556"/>
    <s v="8/12/2014"/>
    <x v="3"/>
    <x v="3"/>
    <n v="8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d v="2015-11-13T21:55:56"/>
    <d v="2015-10-14T20:55:56"/>
    <b v="0"/>
    <n v="6"/>
    <b v="0"/>
    <x v="3"/>
    <x v="22"/>
    <n v="7"/>
    <n v="12"/>
    <x v="83"/>
    <s v="11/13/2015"/>
    <x v="9"/>
    <x v="0"/>
    <n v="11"/>
    <n v="2015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d v="2015-01-01T04:12:15"/>
    <d v="2014-11-02T03:12:15"/>
    <b v="0"/>
    <n v="0"/>
    <b v="0"/>
    <x v="3"/>
    <x v="22"/>
    <n v="0"/>
    <n v="0"/>
    <x v="436"/>
    <s v="1/1/2015"/>
    <x v="4"/>
    <x v="3"/>
    <n v="1"/>
    <n v="2015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d v="2016-06-03T07:38:40"/>
    <d v="2016-04-19T07:38:40"/>
    <b v="0"/>
    <n v="1"/>
    <b v="0"/>
    <x v="3"/>
    <x v="22"/>
    <n v="0"/>
    <n v="1"/>
    <x v="233"/>
    <s v="6/3/2016"/>
    <x v="6"/>
    <x v="2"/>
    <n v="6"/>
    <n v="2016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d v="2015-02-06T01:25:00"/>
    <d v="2015-01-09T01:25:00"/>
    <b v="0"/>
    <n v="3"/>
    <b v="0"/>
    <x v="3"/>
    <x v="22"/>
    <n v="0"/>
    <n v="2.33"/>
    <x v="988"/>
    <s v="2/6/2015"/>
    <x v="1"/>
    <x v="0"/>
    <n v="2"/>
    <n v="2015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d v="2014-12-04T01:31:39"/>
    <d v="2014-11-04T01:31:39"/>
    <b v="0"/>
    <n v="13"/>
    <b v="0"/>
    <x v="3"/>
    <x v="22"/>
    <n v="5"/>
    <n v="24.62"/>
    <x v="787"/>
    <s v="12/4/2014"/>
    <x v="4"/>
    <x v="3"/>
    <n v="12"/>
    <n v="2014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d v="2016-02-20T10:29:30"/>
    <d v="2015-12-22T10:29:30"/>
    <b v="0"/>
    <n v="1"/>
    <b v="0"/>
    <x v="3"/>
    <x v="22"/>
    <n v="5"/>
    <n v="100"/>
    <x v="72"/>
    <s v="2/20/2016"/>
    <x v="11"/>
    <x v="0"/>
    <n v="2"/>
    <n v="2016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d v="2017-01-03T06:04:27"/>
    <d v="2016-12-04T06:04:27"/>
    <b v="0"/>
    <n v="1"/>
    <b v="0"/>
    <x v="3"/>
    <x v="22"/>
    <n v="0"/>
    <n v="1"/>
    <x v="989"/>
    <s v="1/3/2017"/>
    <x v="11"/>
    <x v="2"/>
    <n v="1"/>
    <n v="2017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d v="2015-08-16T16:13:11"/>
    <d v="2015-07-07T16:13:11"/>
    <b v="0"/>
    <n v="9"/>
    <b v="0"/>
    <x v="3"/>
    <x v="22"/>
    <n v="18"/>
    <n v="88.89"/>
    <x v="460"/>
    <s v="8/16/2015"/>
    <x v="3"/>
    <x v="0"/>
    <n v="8"/>
    <n v="2015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d v="2015-11-21T23:13:39"/>
    <d v="2015-10-22T22:13:39"/>
    <b v="0"/>
    <n v="0"/>
    <b v="0"/>
    <x v="3"/>
    <x v="22"/>
    <n v="0"/>
    <n v="0"/>
    <x v="990"/>
    <s v="11/21/2015"/>
    <x v="9"/>
    <x v="0"/>
    <n v="11"/>
    <n v="2015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d v="2015-09-15T11:11:00"/>
    <d v="2015-08-16T03:36:14"/>
    <b v="0"/>
    <n v="2"/>
    <b v="0"/>
    <x v="3"/>
    <x v="22"/>
    <n v="1"/>
    <n v="27.5"/>
    <x v="991"/>
    <s v="9/15/2015"/>
    <x v="10"/>
    <x v="0"/>
    <n v="9"/>
    <n v="2015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d v="2016-02-25T10:57:14"/>
    <d v="2016-01-26T10:57:14"/>
    <b v="0"/>
    <n v="1"/>
    <b v="0"/>
    <x v="3"/>
    <x v="22"/>
    <n v="0"/>
    <n v="6"/>
    <x v="775"/>
    <s v="2/25/2016"/>
    <x v="1"/>
    <x v="2"/>
    <n v="2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d v="2016-10-09T10:56:59"/>
    <d v="2016-09-09T10:56:59"/>
    <b v="0"/>
    <n v="10"/>
    <b v="0"/>
    <x v="3"/>
    <x v="22"/>
    <n v="7"/>
    <n v="44.5"/>
    <x v="992"/>
    <s v="10/9/2016"/>
    <x v="8"/>
    <x v="2"/>
    <n v="10"/>
    <n v="2016"/>
  </r>
  <r>
    <n v="1420"/>
    <s v="Shakespeare in the Hood - Romeo and Juliet"/>
    <s v="Help me butcher Shakespeare in a satirical fashion."/>
    <x v="252"/>
    <x v="158"/>
    <x v="2"/>
    <x v="0"/>
    <s v="USD"/>
    <d v="2016-06-28T16:01:26"/>
    <d v="2016-06-03T16:01:26"/>
    <b v="0"/>
    <n v="3"/>
    <b v="0"/>
    <x v="3"/>
    <x v="22"/>
    <n v="3"/>
    <n v="1"/>
    <x v="993"/>
    <s v="6/28/2016"/>
    <x v="0"/>
    <x v="2"/>
    <n v="6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d v="2015-02-08T21:58:29"/>
    <d v="2015-01-09T21:58:29"/>
    <b v="0"/>
    <n v="2"/>
    <b v="0"/>
    <x v="3"/>
    <x v="22"/>
    <n v="0"/>
    <n v="100"/>
    <x v="988"/>
    <s v="2/8/2015"/>
    <x v="1"/>
    <x v="0"/>
    <n v="2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d v="2016-09-21T05:45:04"/>
    <d v="2016-08-22T05:45:04"/>
    <b v="0"/>
    <n v="2"/>
    <b v="0"/>
    <x v="3"/>
    <x v="22"/>
    <n v="0"/>
    <n v="13"/>
    <x v="75"/>
    <s v="9/21/2016"/>
    <x v="10"/>
    <x v="2"/>
    <n v="9"/>
    <n v="2016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d v="2016-01-01T08:38:51"/>
    <d v="2015-12-02T08:38:51"/>
    <b v="0"/>
    <n v="1"/>
    <b v="0"/>
    <x v="3"/>
    <x v="22"/>
    <n v="0"/>
    <n v="100"/>
    <x v="488"/>
    <s v="1/1/2016"/>
    <x v="11"/>
    <x v="0"/>
    <n v="1"/>
    <n v="2016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d v="2016-11-15T18:13:22"/>
    <d v="2016-11-02T17:13:22"/>
    <b v="0"/>
    <n v="14"/>
    <b v="0"/>
    <x v="3"/>
    <x v="22"/>
    <n v="20"/>
    <n v="109.07"/>
    <x v="464"/>
    <s v="11/15/2016"/>
    <x v="4"/>
    <x v="2"/>
    <n v="11"/>
    <n v="2016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d v="2015-04-29T03:09:19"/>
    <d v="2015-03-30T03:09:19"/>
    <b v="0"/>
    <n v="0"/>
    <b v="0"/>
    <x v="3"/>
    <x v="22"/>
    <n v="0"/>
    <n v="0"/>
    <x v="304"/>
    <s v="4/29/2015"/>
    <x v="7"/>
    <x v="0"/>
    <n v="4"/>
    <n v="2015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d v="2015-08-24T09:22:00"/>
    <d v="2015-06-25T09:22:00"/>
    <b v="0"/>
    <n v="0"/>
    <b v="0"/>
    <x v="3"/>
    <x v="22"/>
    <n v="0"/>
    <n v="0"/>
    <x v="994"/>
    <s v="8/24/2015"/>
    <x v="0"/>
    <x v="0"/>
    <n v="8"/>
    <n v="2015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d v="2016-09-18T20:26:25"/>
    <d v="2016-08-19T20:26:25"/>
    <b v="0"/>
    <n v="4"/>
    <b v="0"/>
    <x v="3"/>
    <x v="22"/>
    <n v="8"/>
    <n v="104.75"/>
    <x v="995"/>
    <s v="9/18/2016"/>
    <x v="10"/>
    <x v="2"/>
    <n v="9"/>
    <n v="2016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d v="2016-04-02T08:06:57"/>
    <d v="2016-03-03T09:06:57"/>
    <b v="0"/>
    <n v="3"/>
    <b v="0"/>
    <x v="3"/>
    <x v="22"/>
    <n v="5"/>
    <n v="15"/>
    <x v="817"/>
    <s v="4/2/2016"/>
    <x v="7"/>
    <x v="2"/>
    <n v="4"/>
    <n v="2016"/>
  </r>
  <r>
    <n v="1429"/>
    <s v="10 P.M."/>
    <s v="A guy in his 30's tries to live his &quot;American Dream&quot;, but quickly it turns into a nightmare. (A Novel)"/>
    <x v="3"/>
    <x v="117"/>
    <x v="2"/>
    <x v="0"/>
    <s v="USD"/>
    <d v="2015-04-10T01:27:22"/>
    <d v="2015-03-11T01:27:22"/>
    <b v="0"/>
    <n v="0"/>
    <b v="0"/>
    <x v="3"/>
    <x v="22"/>
    <n v="0"/>
    <n v="0"/>
    <x v="996"/>
    <s v="4/10/2015"/>
    <x v="7"/>
    <x v="0"/>
    <n v="4"/>
    <n v="2015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d v="2014-12-19T19:31:28"/>
    <d v="2014-11-18T19:31:28"/>
    <b v="0"/>
    <n v="5"/>
    <b v="0"/>
    <x v="3"/>
    <x v="22"/>
    <n v="8"/>
    <n v="80.599999999999994"/>
    <x v="997"/>
    <s v="12/19/2014"/>
    <x v="4"/>
    <x v="3"/>
    <n v="12"/>
    <n v="2014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d v="2015-11-26T06:03:36"/>
    <d v="2015-10-27T05:03:36"/>
    <b v="0"/>
    <n v="47"/>
    <b v="0"/>
    <x v="3"/>
    <x v="22"/>
    <n v="32"/>
    <n v="115.55"/>
    <x v="165"/>
    <s v="11/26/2015"/>
    <x v="9"/>
    <x v="0"/>
    <n v="11"/>
    <n v="2015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d v="2015-07-20T18:43:48"/>
    <d v="2015-06-20T18:43:48"/>
    <b v="0"/>
    <n v="0"/>
    <b v="0"/>
    <x v="3"/>
    <x v="22"/>
    <n v="0"/>
    <n v="0"/>
    <x v="19"/>
    <s v="7/20/2015"/>
    <x v="0"/>
    <x v="0"/>
    <n v="7"/>
    <n v="2015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d v="2016-12-10T11:00:00"/>
    <d v="2016-10-30T15:01:15"/>
    <b v="0"/>
    <n v="10"/>
    <b v="0"/>
    <x v="3"/>
    <x v="22"/>
    <n v="7"/>
    <n v="80.5"/>
    <x v="748"/>
    <s v="12/10/2016"/>
    <x v="9"/>
    <x v="2"/>
    <n v="12"/>
    <n v="2016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d v="2015-06-08T15:00:00"/>
    <d v="2015-05-18T18:24:38"/>
    <b v="0"/>
    <n v="11"/>
    <b v="0"/>
    <x v="3"/>
    <x v="22"/>
    <n v="10"/>
    <n v="744.55"/>
    <x v="998"/>
    <s v="6/8/2015"/>
    <x v="5"/>
    <x v="0"/>
    <n v="6"/>
    <n v="2015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d v="2015-10-11T18:43:40"/>
    <d v="2015-09-11T18:43:40"/>
    <b v="0"/>
    <n v="2"/>
    <b v="0"/>
    <x v="3"/>
    <x v="22"/>
    <n v="0"/>
    <n v="7.5"/>
    <x v="999"/>
    <s v="10/11/2015"/>
    <x v="8"/>
    <x v="0"/>
    <n v="10"/>
    <n v="2015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d v="2016-02-21T08:24:17"/>
    <d v="2016-01-22T08:24:17"/>
    <b v="0"/>
    <n v="2"/>
    <b v="0"/>
    <x v="3"/>
    <x v="22"/>
    <n v="1"/>
    <n v="38.5"/>
    <x v="774"/>
    <s v="2/21/2016"/>
    <x v="1"/>
    <x v="2"/>
    <n v="2"/>
    <n v="2016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d v="2014-07-13T04:59:00"/>
    <d v="2014-06-06T12:45:39"/>
    <b v="0"/>
    <n v="22"/>
    <b v="0"/>
    <x v="3"/>
    <x v="22"/>
    <n v="27"/>
    <n v="36.68"/>
    <x v="1000"/>
    <s v="7/13/2014"/>
    <x v="0"/>
    <x v="3"/>
    <n v="7"/>
    <n v="2014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d v="2016-04-27T13:55:00"/>
    <d v="2016-03-28T20:54:59"/>
    <b v="0"/>
    <n v="8"/>
    <b v="0"/>
    <x v="3"/>
    <x v="22"/>
    <n v="3"/>
    <n v="75"/>
    <x v="44"/>
    <s v="4/27/2016"/>
    <x v="7"/>
    <x v="2"/>
    <n v="4"/>
    <n v="2016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d v="2015-03-07T19:55:01"/>
    <d v="2015-02-05T19:55:01"/>
    <b v="0"/>
    <n v="6"/>
    <b v="0"/>
    <x v="3"/>
    <x v="22"/>
    <n v="7"/>
    <n v="30"/>
    <x v="956"/>
    <s v="3/7/2015"/>
    <x v="2"/>
    <x v="0"/>
    <n v="3"/>
    <n v="2015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d v="2016-05-26T17:57:43"/>
    <d v="2016-04-26T17:57:43"/>
    <b v="0"/>
    <n v="1"/>
    <b v="0"/>
    <x v="3"/>
    <x v="22"/>
    <n v="0"/>
    <n v="1"/>
    <x v="1001"/>
    <s v="5/26/2016"/>
    <x v="6"/>
    <x v="2"/>
    <n v="5"/>
    <n v="2016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d v="2015-09-11T18:22:49"/>
    <d v="2015-07-13T18:22:49"/>
    <b v="0"/>
    <n v="3"/>
    <b v="0"/>
    <x v="3"/>
    <x v="22"/>
    <n v="1"/>
    <n v="673.33"/>
    <x v="530"/>
    <s v="9/11/2015"/>
    <x v="3"/>
    <x v="0"/>
    <n v="9"/>
    <n v="2015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d v="2016-05-25T15:29:18"/>
    <d v="2016-04-25T15:29:18"/>
    <b v="0"/>
    <n v="0"/>
    <b v="0"/>
    <x v="3"/>
    <x v="22"/>
    <n v="0"/>
    <n v="0"/>
    <x v="101"/>
    <s v="5/25/2016"/>
    <x v="6"/>
    <x v="2"/>
    <n v="5"/>
    <n v="2016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d v="2017-01-02T22:13:29"/>
    <d v="2016-12-03T22:13:29"/>
    <b v="0"/>
    <n v="0"/>
    <b v="0"/>
    <x v="3"/>
    <x v="22"/>
    <n v="0"/>
    <n v="0"/>
    <x v="976"/>
    <s v="1/2/2017"/>
    <x v="11"/>
    <x v="2"/>
    <n v="1"/>
    <n v="2017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d v="2015-09-12T20:57:42"/>
    <d v="2015-07-14T20:57:42"/>
    <b v="0"/>
    <n v="0"/>
    <b v="0"/>
    <x v="3"/>
    <x v="22"/>
    <n v="0"/>
    <n v="0"/>
    <x v="541"/>
    <s v="9/12/2015"/>
    <x v="3"/>
    <x v="0"/>
    <n v="9"/>
    <n v="2015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d v="2015-06-14T13:00:55"/>
    <d v="2015-05-15T13:00:55"/>
    <b v="0"/>
    <n v="0"/>
    <b v="0"/>
    <x v="3"/>
    <x v="22"/>
    <n v="0"/>
    <n v="0"/>
    <x v="1002"/>
    <s v="6/14/2015"/>
    <x v="5"/>
    <x v="0"/>
    <n v="6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d v="2016-04-21T10:44:38"/>
    <d v="2016-04-01T10:44:38"/>
    <b v="0"/>
    <n v="0"/>
    <b v="0"/>
    <x v="3"/>
    <x v="22"/>
    <n v="0"/>
    <n v="0"/>
    <x v="31"/>
    <s v="4/21/2016"/>
    <x v="6"/>
    <x v="2"/>
    <n v="4"/>
    <n v="2016"/>
  </r>
  <r>
    <n v="1447"/>
    <s v="Indian Language Dictionary"/>
    <s v="I'm creating a dictionary of multiple Indian languages."/>
    <x v="69"/>
    <x v="735"/>
    <x v="2"/>
    <x v="0"/>
    <s v="USD"/>
    <d v="2016-07-08T17:32:14"/>
    <d v="2016-06-08T17:32:14"/>
    <b v="0"/>
    <n v="3"/>
    <b v="0"/>
    <x v="3"/>
    <x v="22"/>
    <n v="0"/>
    <n v="25"/>
    <x v="882"/>
    <s v="7/8/2016"/>
    <x v="0"/>
    <x v="2"/>
    <n v="7"/>
    <n v="2016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d v="2015-05-22T05:25:00"/>
    <d v="2015-04-21T22:28:38"/>
    <b v="0"/>
    <n v="0"/>
    <b v="0"/>
    <x v="3"/>
    <x v="22"/>
    <n v="0"/>
    <n v="0"/>
    <x v="148"/>
    <s v="5/22/2015"/>
    <x v="6"/>
    <x v="0"/>
    <n v="5"/>
    <n v="2015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d v="2015-05-10T19:28:25"/>
    <d v="2015-03-23T19:28:25"/>
    <b v="0"/>
    <n v="0"/>
    <b v="0"/>
    <x v="3"/>
    <x v="22"/>
    <n v="0"/>
    <n v="0"/>
    <x v="514"/>
    <s v="5/10/2015"/>
    <x v="7"/>
    <x v="0"/>
    <n v="5"/>
    <n v="2015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d v="2016-02-20T04:06:37"/>
    <d v="2016-01-21T04:06:37"/>
    <b v="0"/>
    <n v="1"/>
    <b v="0"/>
    <x v="3"/>
    <x v="22"/>
    <n v="0"/>
    <n v="1"/>
    <x v="1003"/>
    <s v="2/20/2016"/>
    <x v="1"/>
    <x v="2"/>
    <n v="2"/>
    <n v="2016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d v="2014-11-19T00:00:59"/>
    <d v="2014-10-19T23:00:59"/>
    <b v="0"/>
    <n v="2"/>
    <b v="0"/>
    <x v="3"/>
    <x v="22"/>
    <n v="0"/>
    <n v="1"/>
    <x v="1004"/>
    <s v="11/19/2014"/>
    <x v="9"/>
    <x v="3"/>
    <n v="11"/>
    <n v="2014"/>
  </r>
  <r>
    <n v="1452"/>
    <s v="The Judo Preservation Project (Canceled)"/>
    <s v="I am gathering rare, out-of-print Judo books for preservation, translation and sharing."/>
    <x v="32"/>
    <x v="117"/>
    <x v="1"/>
    <x v="0"/>
    <s v="USD"/>
    <d v="2014-07-28T16:52:43"/>
    <d v="2014-06-28T16:52:43"/>
    <b v="0"/>
    <n v="0"/>
    <b v="0"/>
    <x v="3"/>
    <x v="22"/>
    <n v="0"/>
    <n v="0"/>
    <x v="1005"/>
    <s v="7/28/2014"/>
    <x v="0"/>
    <x v="3"/>
    <n v="7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d v="2017-04-15T15:42:27"/>
    <d v="2017-03-01T16:42:27"/>
    <b v="0"/>
    <n v="0"/>
    <b v="0"/>
    <x v="3"/>
    <x v="22"/>
    <n v="0"/>
    <n v="0"/>
    <x v="1006"/>
    <s v="4/15/2017"/>
    <x v="7"/>
    <x v="1"/>
    <n v="4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d v="2016-04-24T21:59:00"/>
    <d v="2016-04-03T20:48:00"/>
    <b v="0"/>
    <n v="1"/>
    <b v="0"/>
    <x v="3"/>
    <x v="22"/>
    <n v="1"/>
    <n v="15"/>
    <x v="1007"/>
    <s v="4/24/2016"/>
    <x v="6"/>
    <x v="2"/>
    <n v="4"/>
    <n v="2016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d v="2014-09-05T13:39:00"/>
    <d v="2014-07-12T16:08:40"/>
    <b v="0"/>
    <n v="7"/>
    <b v="0"/>
    <x v="3"/>
    <x v="22"/>
    <n v="11"/>
    <n v="225"/>
    <x v="544"/>
    <s v="9/5/2014"/>
    <x v="3"/>
    <x v="3"/>
    <n v="9"/>
    <n v="2014"/>
  </r>
  <r>
    <n v="1456"/>
    <s v="Sometimes you don't need love (Canceled)"/>
    <s v="English Version of my auto-published novel"/>
    <x v="10"/>
    <x v="1011"/>
    <x v="1"/>
    <x v="13"/>
    <s v="EUR"/>
    <d v="2017-01-03T16:02:45"/>
    <d v="2016-12-04T16:02:45"/>
    <b v="0"/>
    <n v="3"/>
    <b v="0"/>
    <x v="3"/>
    <x v="22"/>
    <n v="3"/>
    <n v="48.33"/>
    <x v="989"/>
    <s v="1/3/2017"/>
    <x v="11"/>
    <x v="2"/>
    <n v="1"/>
    <n v="2017"/>
  </r>
  <r>
    <n v="1457"/>
    <s v="Hey! I&quot;m not invisable, I am Just Old (Canceled)"/>
    <s v="Age is more than just a number, I hope your younger than you feel."/>
    <x v="12"/>
    <x v="117"/>
    <x v="1"/>
    <x v="0"/>
    <s v="USD"/>
    <d v="2015-11-11T22:30:44"/>
    <d v="2015-10-12T21:30:44"/>
    <b v="0"/>
    <n v="0"/>
    <b v="0"/>
    <x v="3"/>
    <x v="22"/>
    <n v="0"/>
    <n v="0"/>
    <x v="798"/>
    <s v="11/11/2015"/>
    <x v="9"/>
    <x v="0"/>
    <n v="11"/>
    <n v="2015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d v="2014-08-11T04:00:00"/>
    <d v="2014-07-11T16:56:00"/>
    <b v="0"/>
    <n v="0"/>
    <b v="0"/>
    <x v="3"/>
    <x v="22"/>
    <n v="0"/>
    <n v="0"/>
    <x v="524"/>
    <s v="8/11/2014"/>
    <x v="3"/>
    <x v="3"/>
    <n v="8"/>
    <n v="2014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d v="2015-12-02T17:25:00"/>
    <d v="2015-11-04T04:54:56"/>
    <b v="0"/>
    <n v="0"/>
    <b v="0"/>
    <x v="3"/>
    <x v="22"/>
    <n v="0"/>
    <n v="0"/>
    <x v="1008"/>
    <s v="12/2/2015"/>
    <x v="4"/>
    <x v="0"/>
    <n v="12"/>
    <n v="2015"/>
  </r>
  <r>
    <n v="1460"/>
    <s v="KJV2015 (Canceled)"/>
    <s v="KJV2015 Easier to understand for our kids and family not leaving out one verse or changing a meaning one bit."/>
    <x v="259"/>
    <x v="117"/>
    <x v="1"/>
    <x v="0"/>
    <s v="USD"/>
    <d v="2014-11-30T23:45:00"/>
    <d v="2014-10-03T21:31:38"/>
    <b v="0"/>
    <n v="0"/>
    <b v="0"/>
    <x v="3"/>
    <x v="22"/>
    <n v="0"/>
    <n v="0"/>
    <x v="1009"/>
    <s v="11/30/2014"/>
    <x v="9"/>
    <x v="3"/>
    <n v="11"/>
    <n v="2014"/>
  </r>
  <r>
    <n v="1461"/>
    <s v="Relatively Prime Series 2"/>
    <s v="Series 2 of Relatively Prime, a podcast of stories from the Mathematical Domain"/>
    <x v="36"/>
    <x v="1012"/>
    <x v="0"/>
    <x v="0"/>
    <s v="USD"/>
    <d v="2014-10-21T00:00:00"/>
    <d v="2014-09-17T15:29:14"/>
    <b v="1"/>
    <n v="340"/>
    <b v="1"/>
    <x v="3"/>
    <x v="23"/>
    <n v="101"/>
    <n v="44.67"/>
    <x v="177"/>
    <s v="10/21/2014"/>
    <x v="8"/>
    <x v="3"/>
    <n v="10"/>
    <n v="2014"/>
  </r>
  <r>
    <n v="1462"/>
    <s v="Unbound: Fiction on the Radio"/>
    <s v="A new radio show focused on short fiction produced by Louisville Public Media"/>
    <x v="23"/>
    <x v="1013"/>
    <x v="0"/>
    <x v="0"/>
    <s v="USD"/>
    <d v="2013-04-10T15:54:31"/>
    <d v="2013-03-11T15:54:31"/>
    <b v="1"/>
    <n v="150"/>
    <b v="1"/>
    <x v="3"/>
    <x v="23"/>
    <n v="109"/>
    <n v="28.94"/>
    <x v="1010"/>
    <s v="4/10/2013"/>
    <x v="7"/>
    <x v="4"/>
    <n v="4"/>
    <n v="201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d v="2013-04-07T20:52:18"/>
    <d v="2013-02-21T21:52:18"/>
    <b v="1"/>
    <n v="25"/>
    <b v="1"/>
    <x v="3"/>
    <x v="23"/>
    <n v="148"/>
    <n v="35.44"/>
    <x v="1011"/>
    <s v="4/7/2013"/>
    <x v="2"/>
    <x v="4"/>
    <n v="4"/>
    <n v="2013"/>
  </r>
  <r>
    <n v="1464"/>
    <s v="Science Studio"/>
    <s v="The Best Science Media on the Web"/>
    <x v="10"/>
    <x v="1014"/>
    <x v="0"/>
    <x v="0"/>
    <s v="USD"/>
    <d v="2013-02-16T15:52:38"/>
    <d v="2013-01-17T15:52:38"/>
    <b v="1"/>
    <n v="234"/>
    <b v="1"/>
    <x v="3"/>
    <x v="23"/>
    <n v="163"/>
    <n v="34.869999999999997"/>
    <x v="1012"/>
    <s v="2/16/2013"/>
    <x v="1"/>
    <x v="4"/>
    <n v="2"/>
    <n v="201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d v="2012-03-22T03:00:00"/>
    <d v="2012-02-20T17:37:32"/>
    <b v="1"/>
    <n v="2602"/>
    <b v="1"/>
    <x v="3"/>
    <x v="23"/>
    <n v="456"/>
    <n v="52.62"/>
    <x v="1013"/>
    <s v="3/22/2012"/>
    <x v="2"/>
    <x v="5"/>
    <n v="3"/>
    <n v="2012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d v="2016-01-12T05:00:00"/>
    <d v="2015-12-02T04:07:46"/>
    <b v="1"/>
    <n v="248"/>
    <b v="1"/>
    <x v="3"/>
    <x v="23"/>
    <n v="108"/>
    <n v="69.599999999999994"/>
    <x v="488"/>
    <s v="1/12/2016"/>
    <x v="11"/>
    <x v="0"/>
    <n v="1"/>
    <n v="2016"/>
  </r>
  <r>
    <n v="1467"/>
    <s v="Radio Ambulante"/>
    <s v="We are a new Spanish language podcast telling uniquely Latin American stories."/>
    <x v="79"/>
    <x v="1017"/>
    <x v="0"/>
    <x v="0"/>
    <s v="USD"/>
    <d v="2012-03-25T18:14:45"/>
    <d v="2012-01-25T19:14:45"/>
    <b v="1"/>
    <n v="600"/>
    <b v="1"/>
    <x v="3"/>
    <x v="23"/>
    <n v="115"/>
    <n v="76.72"/>
    <x v="274"/>
    <s v="3/25/2012"/>
    <x v="1"/>
    <x v="5"/>
    <n v="3"/>
    <n v="2012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d v="2011-06-12T00:20:49"/>
    <d v="2011-04-13T00:20:49"/>
    <b v="1"/>
    <n v="293"/>
    <b v="1"/>
    <x v="3"/>
    <x v="23"/>
    <n v="102"/>
    <n v="33.19"/>
    <x v="715"/>
    <s v="6/12/2011"/>
    <x v="6"/>
    <x v="6"/>
    <n v="6"/>
    <n v="2011"/>
  </r>
  <r>
    <n v="1469"/>
    <s v="The Local Global Mashup Show"/>
    <s v="Get the inside edge on the stories that connect Americans to the world -- in your ear every week."/>
    <x v="260"/>
    <x v="1019"/>
    <x v="0"/>
    <x v="0"/>
    <s v="USD"/>
    <d v="2013-02-15T14:21:49"/>
    <d v="2013-01-16T14:21:49"/>
    <b v="1"/>
    <n v="321"/>
    <b v="1"/>
    <x v="3"/>
    <x v="23"/>
    <n v="108"/>
    <n v="149.46"/>
    <x v="1014"/>
    <s v="2/15/2013"/>
    <x v="1"/>
    <x v="4"/>
    <n v="2"/>
    <n v="201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d v="2012-12-28T19:51:03"/>
    <d v="2012-12-07T19:51:03"/>
    <b v="1"/>
    <n v="81"/>
    <b v="1"/>
    <x v="3"/>
    <x v="23"/>
    <n v="125"/>
    <n v="23.17"/>
    <x v="842"/>
    <s v="12/28/2012"/>
    <x v="11"/>
    <x v="5"/>
    <n v="12"/>
    <n v="2012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d v="2015-04-09T22:58:54"/>
    <d v="2015-03-10T22:58:54"/>
    <b v="1"/>
    <n v="343"/>
    <b v="1"/>
    <x v="3"/>
    <x v="23"/>
    <n v="104"/>
    <n v="96.88"/>
    <x v="506"/>
    <s v="4/9/2015"/>
    <x v="7"/>
    <x v="0"/>
    <n v="4"/>
    <n v="2015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d v="2013-10-16T13:01:43"/>
    <d v="2013-09-16T13:01:43"/>
    <b v="1"/>
    <n v="336"/>
    <b v="1"/>
    <x v="3"/>
    <x v="23"/>
    <n v="139"/>
    <n v="103.2"/>
    <x v="1015"/>
    <s v="10/16/2013"/>
    <x v="8"/>
    <x v="4"/>
    <n v="10"/>
    <n v="2013"/>
  </r>
  <r>
    <n v="1473"/>
    <s v="ONE LOVES ONLY FORM"/>
    <s v="Public Radio Project"/>
    <x v="15"/>
    <x v="1023"/>
    <x v="0"/>
    <x v="0"/>
    <s v="USD"/>
    <d v="2012-03-01T23:30:39"/>
    <d v="2012-01-31T23:30:39"/>
    <b v="1"/>
    <n v="47"/>
    <b v="1"/>
    <x v="3"/>
    <x v="23"/>
    <n v="121"/>
    <n v="38.46"/>
    <x v="904"/>
    <s v="3/1/2012"/>
    <x v="1"/>
    <x v="5"/>
    <n v="3"/>
    <n v="2012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d v="2013-09-13T17:28:12"/>
    <d v="2013-08-14T17:28:12"/>
    <b v="1"/>
    <n v="76"/>
    <b v="1"/>
    <x v="3"/>
    <x v="23"/>
    <n v="112"/>
    <n v="44.32"/>
    <x v="384"/>
    <s v="9/13/2013"/>
    <x v="10"/>
    <x v="4"/>
    <n v="9"/>
    <n v="201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d v="2014-12-20T04:59:00"/>
    <d v="2014-11-17T17:21:03"/>
    <b v="1"/>
    <n v="441"/>
    <b v="1"/>
    <x v="3"/>
    <x v="23"/>
    <n v="189"/>
    <n v="64.17"/>
    <x v="481"/>
    <s v="12/20/2014"/>
    <x v="4"/>
    <x v="3"/>
    <n v="12"/>
    <n v="2014"/>
  </r>
  <r>
    <n v="1476"/>
    <s v="The Comedy Button Podcast"/>
    <s v="The Comedy Button is a brand new nerd pop culture podcast with weekly video sketches."/>
    <x v="12"/>
    <x v="1026"/>
    <x v="0"/>
    <x v="0"/>
    <s v="USD"/>
    <d v="2011-09-10T01:00:22"/>
    <d v="2011-08-11T01:00:22"/>
    <b v="1"/>
    <n v="916"/>
    <b v="1"/>
    <x v="3"/>
    <x v="23"/>
    <n v="662"/>
    <n v="43.33"/>
    <x v="1016"/>
    <s v="9/10/2011"/>
    <x v="10"/>
    <x v="6"/>
    <n v="9"/>
    <n v="2011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d v="2011-12-23T03:00:00"/>
    <d v="2011-10-24T14:46:44"/>
    <b v="1"/>
    <n v="369"/>
    <b v="1"/>
    <x v="3"/>
    <x v="23"/>
    <n v="111"/>
    <n v="90.5"/>
    <x v="1017"/>
    <s v="12/23/2011"/>
    <x v="9"/>
    <x v="6"/>
    <n v="12"/>
    <n v="2011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d v="2013-05-14T20:55:13"/>
    <d v="2013-04-30T20:55:13"/>
    <b v="1"/>
    <n v="20242"/>
    <b v="1"/>
    <x v="3"/>
    <x v="23"/>
    <n v="1182"/>
    <n v="29.19"/>
    <x v="371"/>
    <s v="5/14/2013"/>
    <x v="6"/>
    <x v="4"/>
    <n v="5"/>
    <n v="201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d v="2014-05-10T03:59:00"/>
    <d v="2014-04-25T17:53:09"/>
    <b v="1"/>
    <n v="71"/>
    <b v="1"/>
    <x v="3"/>
    <x v="23"/>
    <n v="137"/>
    <n v="30.96"/>
    <x v="38"/>
    <s v="5/10/2014"/>
    <x v="6"/>
    <x v="3"/>
    <n v="5"/>
    <n v="2014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d v="2013-07-26T17:00:00"/>
    <d v="2013-07-09T22:24:59"/>
    <b v="1"/>
    <n v="635"/>
    <b v="1"/>
    <x v="3"/>
    <x v="23"/>
    <n v="117"/>
    <n v="92.16"/>
    <x v="965"/>
    <s v="7/26/2013"/>
    <x v="3"/>
    <x v="4"/>
    <n v="7"/>
    <n v="201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d v="2013-11-02T22:09:05"/>
    <d v="2013-10-03T22:09:05"/>
    <b v="0"/>
    <n v="6"/>
    <b v="0"/>
    <x v="3"/>
    <x v="10"/>
    <n v="2"/>
    <n v="17.5"/>
    <x v="263"/>
    <s v="11/2/2013"/>
    <x v="9"/>
    <x v="4"/>
    <n v="11"/>
    <n v="2013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d v="2012-09-07T07:51:00"/>
    <d v="2012-08-15T20:35:36"/>
    <b v="0"/>
    <n v="1"/>
    <b v="0"/>
    <x v="3"/>
    <x v="10"/>
    <n v="0"/>
    <n v="5"/>
    <x v="1018"/>
    <s v="9/7/2012"/>
    <x v="10"/>
    <x v="5"/>
    <n v="9"/>
    <n v="2012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d v="2016-07-22T04:37:55"/>
    <d v="2016-06-27T04:37:55"/>
    <b v="0"/>
    <n v="2"/>
    <b v="0"/>
    <x v="3"/>
    <x v="10"/>
    <n v="1"/>
    <n v="25"/>
    <x v="1019"/>
    <s v="7/22/2016"/>
    <x v="0"/>
    <x v="2"/>
    <n v="7"/>
    <n v="2016"/>
  </r>
  <r>
    <n v="1484"/>
    <s v="a book called filtered down thru the stars"/>
    <s v="The mussings of an old wizard"/>
    <x v="13"/>
    <x v="117"/>
    <x v="2"/>
    <x v="0"/>
    <s v="USD"/>
    <d v="2012-07-21T14:51:00"/>
    <d v="2012-05-24T04:49:23"/>
    <b v="0"/>
    <n v="0"/>
    <b v="0"/>
    <x v="3"/>
    <x v="10"/>
    <n v="0"/>
    <n v="0"/>
    <x v="1020"/>
    <s v="7/21/2012"/>
    <x v="5"/>
    <x v="5"/>
    <n v="7"/>
    <n v="2012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d v="2015-06-20T19:06:13"/>
    <d v="2015-05-06T19:06:13"/>
    <b v="0"/>
    <n v="3"/>
    <b v="0"/>
    <x v="3"/>
    <x v="10"/>
    <n v="2"/>
    <n v="50"/>
    <x v="393"/>
    <s v="6/20/2015"/>
    <x v="5"/>
    <x v="0"/>
    <n v="6"/>
    <n v="2015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d v="2015-02-27T04:02:41"/>
    <d v="2015-01-28T04:02:41"/>
    <b v="0"/>
    <n v="3"/>
    <b v="0"/>
    <x v="3"/>
    <x v="10"/>
    <n v="0"/>
    <n v="16"/>
    <x v="36"/>
    <s v="2/27/2015"/>
    <x v="1"/>
    <x v="0"/>
    <n v="2"/>
    <n v="2015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d v="2016-08-02T22:01:11"/>
    <d v="2016-07-03T22:01:11"/>
    <b v="0"/>
    <n v="0"/>
    <b v="0"/>
    <x v="3"/>
    <x v="10"/>
    <n v="0"/>
    <n v="0"/>
    <x v="1021"/>
    <s v="8/2/2016"/>
    <x v="3"/>
    <x v="2"/>
    <n v="8"/>
    <n v="2016"/>
  </r>
  <r>
    <n v="1488"/>
    <s v="Nanolution"/>
    <s v="A blockbuster sci-fi adventure. What would you do if one day your life changed to beyond the imaginable?"/>
    <x v="36"/>
    <x v="175"/>
    <x v="2"/>
    <x v="2"/>
    <s v="AUD"/>
    <d v="2014-01-05T13:31:00"/>
    <d v="2013-12-06T13:31:00"/>
    <b v="0"/>
    <n v="6"/>
    <b v="0"/>
    <x v="3"/>
    <x v="10"/>
    <n v="2"/>
    <n v="60"/>
    <x v="1022"/>
    <s v="1/5/2014"/>
    <x v="11"/>
    <x v="4"/>
    <n v="1"/>
    <n v="2014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d v="2012-11-15T15:40:52"/>
    <d v="2012-10-16T14:40:52"/>
    <b v="0"/>
    <n v="0"/>
    <b v="0"/>
    <x v="3"/>
    <x v="10"/>
    <n v="0"/>
    <n v="0"/>
    <x v="1023"/>
    <s v="11/15/2012"/>
    <x v="9"/>
    <x v="5"/>
    <n v="11"/>
    <n v="2012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d v="2013-10-02T13:27:54"/>
    <d v="2013-09-03T13:27:54"/>
    <b v="0"/>
    <n v="19"/>
    <b v="0"/>
    <x v="3"/>
    <x v="10"/>
    <n v="31"/>
    <n v="47.11"/>
    <x v="1024"/>
    <s v="10/2/2013"/>
    <x v="8"/>
    <x v="4"/>
    <n v="10"/>
    <n v="2013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d v="2015-02-15T15:38:00"/>
    <d v="2014-12-18T17:07:23"/>
    <b v="0"/>
    <n v="1"/>
    <b v="0"/>
    <x v="3"/>
    <x v="10"/>
    <n v="8"/>
    <n v="100"/>
    <x v="442"/>
    <s v="2/15/2015"/>
    <x v="11"/>
    <x v="3"/>
    <n v="2"/>
    <n v="2015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d v="2011-06-18T21:14:06"/>
    <d v="2011-05-19T21:14:06"/>
    <b v="0"/>
    <n v="2"/>
    <b v="0"/>
    <x v="3"/>
    <x v="10"/>
    <n v="1"/>
    <n v="15"/>
    <x v="234"/>
    <s v="6/18/2011"/>
    <x v="5"/>
    <x v="6"/>
    <n v="6"/>
    <n v="2011"/>
  </r>
  <r>
    <n v="1493"/>
    <s v="The Great Grand Zeppelin Chase"/>
    <s v="Help illustrate the sequel to the bestselling _x000a_The Transylvania Flying Squad of Detectives"/>
    <x v="262"/>
    <x v="117"/>
    <x v="2"/>
    <x v="0"/>
    <s v="USD"/>
    <d v="2013-06-16T20:47:55"/>
    <d v="2013-05-17T20:47:55"/>
    <b v="0"/>
    <n v="0"/>
    <b v="0"/>
    <x v="3"/>
    <x v="10"/>
    <n v="0"/>
    <n v="0"/>
    <x v="1025"/>
    <s v="6/16/2013"/>
    <x v="5"/>
    <x v="4"/>
    <n v="6"/>
    <n v="2013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d v="2015-04-03T15:38:00"/>
    <d v="2015-03-04T17:20:13"/>
    <b v="0"/>
    <n v="11"/>
    <b v="0"/>
    <x v="3"/>
    <x v="10"/>
    <n v="9"/>
    <n v="40.450000000000003"/>
    <x v="123"/>
    <s v="4/3/2015"/>
    <x v="7"/>
    <x v="0"/>
    <n v="4"/>
    <n v="2015"/>
  </r>
  <r>
    <n v="1495"/>
    <s v="A Magical Bildungsroman with a Female Heroine"/>
    <s v="The Adventures of Penelope Hawthorne. Part One: The Spellbook of Dracone."/>
    <x v="13"/>
    <x v="117"/>
    <x v="2"/>
    <x v="0"/>
    <s v="USD"/>
    <d v="2011-08-27T18:57:11"/>
    <d v="2011-07-28T18:57:11"/>
    <b v="0"/>
    <n v="0"/>
    <b v="0"/>
    <x v="3"/>
    <x v="10"/>
    <n v="0"/>
    <n v="0"/>
    <x v="1026"/>
    <s v="8/27/2011"/>
    <x v="3"/>
    <x v="6"/>
    <n v="8"/>
    <n v="2011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d v="2014-09-16T11:24:19"/>
    <d v="2014-07-18T11:24:19"/>
    <b v="0"/>
    <n v="0"/>
    <b v="0"/>
    <x v="3"/>
    <x v="10"/>
    <n v="0"/>
    <n v="0"/>
    <x v="556"/>
    <s v="9/16/2014"/>
    <x v="3"/>
    <x v="3"/>
    <n v="9"/>
    <n v="2014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d v="2013-07-31T19:43:00"/>
    <d v="2013-06-19T15:25:22"/>
    <b v="0"/>
    <n v="1"/>
    <b v="0"/>
    <x v="3"/>
    <x v="10"/>
    <n v="0"/>
    <n v="1"/>
    <x v="1027"/>
    <s v="7/31/2013"/>
    <x v="0"/>
    <x v="4"/>
    <n v="7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d v="2014-09-03T23:36:18"/>
    <d v="2014-07-20T23:36:18"/>
    <b v="0"/>
    <n v="3"/>
    <b v="0"/>
    <x v="3"/>
    <x v="10"/>
    <n v="2"/>
    <n v="19"/>
    <x v="1028"/>
    <s v="9/3/2014"/>
    <x v="3"/>
    <x v="3"/>
    <n v="9"/>
    <n v="2014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d v="2016-08-05T00:10:33"/>
    <d v="2016-06-06T00:10:33"/>
    <b v="0"/>
    <n v="1"/>
    <b v="0"/>
    <x v="3"/>
    <x v="10"/>
    <n v="0"/>
    <n v="5"/>
    <x v="176"/>
    <s v="8/5/2016"/>
    <x v="0"/>
    <x v="2"/>
    <n v="8"/>
    <n v="2016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d v="2013-05-01T21:42:37"/>
    <d v="2013-04-01T21:42:37"/>
    <b v="0"/>
    <n v="15"/>
    <b v="0"/>
    <x v="3"/>
    <x v="10"/>
    <n v="25"/>
    <n v="46.73"/>
    <x v="104"/>
    <s v="5/1/2013"/>
    <x v="6"/>
    <x v="4"/>
    <n v="5"/>
    <n v="2013"/>
  </r>
  <r>
    <n v="1501"/>
    <s v="This is Nowhere"/>
    <s v="A hardcover book of surf, outdoor and nature photos from the British Columbia coast."/>
    <x v="263"/>
    <x v="1035"/>
    <x v="0"/>
    <x v="5"/>
    <s v="CAD"/>
    <d v="2015-07-08T14:00:23"/>
    <d v="2015-06-08T14:00:23"/>
    <b v="1"/>
    <n v="885"/>
    <b v="1"/>
    <x v="8"/>
    <x v="20"/>
    <n v="166"/>
    <n v="97.73"/>
    <x v="321"/>
    <s v="7/8/2015"/>
    <x v="0"/>
    <x v="0"/>
    <n v="7"/>
    <n v="2015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d v="2016-03-25T22:00:00"/>
    <d v="2016-02-26T13:01:20"/>
    <b v="1"/>
    <n v="329"/>
    <b v="1"/>
    <x v="8"/>
    <x v="20"/>
    <n v="101"/>
    <n v="67.84"/>
    <x v="801"/>
    <s v="3/25/2016"/>
    <x v="2"/>
    <x v="2"/>
    <n v="3"/>
    <n v="2016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d v="2016-10-23T08:20:01"/>
    <d v="2016-08-24T08:20:01"/>
    <b v="1"/>
    <n v="71"/>
    <b v="1"/>
    <x v="8"/>
    <x v="20"/>
    <n v="108"/>
    <n v="56.98"/>
    <x v="1029"/>
    <s v="10/23/2016"/>
    <x v="10"/>
    <x v="2"/>
    <n v="10"/>
    <n v="2016"/>
  </r>
  <r>
    <n v="1504"/>
    <s v="RYU X RIO"/>
    <s v="A football photography book like no other about the 2014 World Cup in Brazil, by Ryu Voelkel."/>
    <x v="115"/>
    <x v="1038"/>
    <x v="0"/>
    <x v="1"/>
    <s v="GBP"/>
    <d v="2014-06-10T08:33:00"/>
    <d v="2014-05-13T15:47:04"/>
    <b v="1"/>
    <n v="269"/>
    <b v="1"/>
    <x v="8"/>
    <x v="20"/>
    <n v="278"/>
    <n v="67.16"/>
    <x v="1030"/>
    <s v="6/10/2014"/>
    <x v="5"/>
    <x v="3"/>
    <n v="6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d v="2016-03-22T20:01:00"/>
    <d v="2016-02-14T10:38:23"/>
    <b v="1"/>
    <n v="345"/>
    <b v="1"/>
    <x v="8"/>
    <x v="20"/>
    <n v="104"/>
    <n v="48.04"/>
    <x v="1031"/>
    <s v="3/22/2016"/>
    <x v="2"/>
    <x v="2"/>
    <n v="3"/>
    <n v="2016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d v="2014-07-24T18:51:44"/>
    <d v="2014-06-24T18:51:44"/>
    <b v="1"/>
    <n v="43"/>
    <b v="1"/>
    <x v="8"/>
    <x v="20"/>
    <n v="111"/>
    <n v="38.86"/>
    <x v="1032"/>
    <s v="7/24/2014"/>
    <x v="0"/>
    <x v="3"/>
    <n v="7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d v="2010-05-15T08:10:00"/>
    <d v="2010-03-17T10:48:29"/>
    <b v="1"/>
    <n v="33"/>
    <b v="1"/>
    <x v="8"/>
    <x v="20"/>
    <n v="215"/>
    <n v="78.180000000000007"/>
    <x v="1033"/>
    <s v="5/15/2010"/>
    <x v="7"/>
    <x v="7"/>
    <n v="5"/>
    <n v="201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d v="2014-06-27T14:44:41"/>
    <d v="2014-05-27T14:44:41"/>
    <b v="1"/>
    <n v="211"/>
    <b v="1"/>
    <x v="8"/>
    <x v="20"/>
    <n v="111"/>
    <n v="97.11"/>
    <x v="85"/>
    <s v="6/27/2014"/>
    <x v="5"/>
    <x v="3"/>
    <n v="6"/>
    <n v="2014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d v="2017-02-14T22:59:00"/>
    <d v="2017-01-16T12:48:05"/>
    <b v="1"/>
    <n v="196"/>
    <b v="1"/>
    <x v="8"/>
    <x v="20"/>
    <n v="124"/>
    <n v="110.39"/>
    <x v="1034"/>
    <s v="2/14/2017"/>
    <x v="1"/>
    <x v="1"/>
    <n v="2"/>
    <n v="2017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d v="2014-07-19T09:14:38"/>
    <d v="2014-06-19T09:14:38"/>
    <b v="1"/>
    <n v="405"/>
    <b v="1"/>
    <x v="8"/>
    <x v="20"/>
    <n v="101"/>
    <n v="39.92"/>
    <x v="567"/>
    <s v="7/19/2014"/>
    <x v="0"/>
    <x v="3"/>
    <n v="7"/>
    <n v="2014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d v="2015-11-18T15:00:04"/>
    <d v="2015-10-19T14:00:04"/>
    <b v="1"/>
    <n v="206"/>
    <b v="1"/>
    <x v="8"/>
    <x v="20"/>
    <n v="112"/>
    <n v="75.98"/>
    <x v="387"/>
    <s v="11/18/2015"/>
    <x v="9"/>
    <x v="0"/>
    <n v="11"/>
    <n v="2015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d v="2017-02-05T16:25:39"/>
    <d v="2017-01-06T16:25:39"/>
    <b v="1"/>
    <n v="335"/>
    <b v="1"/>
    <x v="8"/>
    <x v="20"/>
    <n v="559"/>
    <n v="58.38"/>
    <x v="181"/>
    <s v="2/5/2017"/>
    <x v="1"/>
    <x v="1"/>
    <n v="2"/>
    <n v="2017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d v="2014-07-16T15:17:46"/>
    <d v="2014-06-16T15:17:46"/>
    <b v="1"/>
    <n v="215"/>
    <b v="1"/>
    <x v="8"/>
    <x v="20"/>
    <n v="150"/>
    <n v="55.82"/>
    <x v="951"/>
    <s v="7/16/2014"/>
    <x v="0"/>
    <x v="3"/>
    <n v="7"/>
    <n v="2014"/>
  </r>
  <r>
    <n v="1514"/>
    <s v="Racing Age"/>
    <s v="Racing Age is a documentary photography book about masters track &amp; field athletes of retirement age and older."/>
    <x v="31"/>
    <x v="1048"/>
    <x v="0"/>
    <x v="0"/>
    <s v="USD"/>
    <d v="2015-09-27T14:20:40"/>
    <d v="2015-08-18T14:20:40"/>
    <b v="1"/>
    <n v="176"/>
    <b v="1"/>
    <x v="8"/>
    <x v="20"/>
    <n v="106"/>
    <n v="151.24"/>
    <x v="1035"/>
    <s v="9/27/2015"/>
    <x v="10"/>
    <x v="0"/>
    <n v="9"/>
    <n v="2015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d v="2016-03-16T05:04:57"/>
    <d v="2016-02-15T06:04:57"/>
    <b v="1"/>
    <n v="555"/>
    <b v="1"/>
    <x v="8"/>
    <x v="20"/>
    <n v="157"/>
    <n v="849.67"/>
    <x v="318"/>
    <s v="3/16/2016"/>
    <x v="2"/>
    <x v="2"/>
    <n v="3"/>
    <n v="2016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d v="2016-10-06T14:00:00"/>
    <d v="2016-09-06T11:11:32"/>
    <b v="1"/>
    <n v="116"/>
    <b v="1"/>
    <x v="8"/>
    <x v="20"/>
    <n v="109"/>
    <n v="159.24"/>
    <x v="766"/>
    <s v="10/6/2016"/>
    <x v="8"/>
    <x v="2"/>
    <n v="10"/>
    <n v="2016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d v="2014-12-06T06:00:00"/>
    <d v="2014-11-05T13:35:53"/>
    <b v="1"/>
    <n v="615"/>
    <b v="1"/>
    <x v="8"/>
    <x v="20"/>
    <n v="162"/>
    <n v="39.51"/>
    <x v="505"/>
    <s v="12/6/2014"/>
    <x v="4"/>
    <x v="3"/>
    <n v="12"/>
    <n v="2014"/>
  </r>
  <r>
    <n v="1518"/>
    <s v="Amelia and the Animals: Photographs by Robin Schwartz"/>
    <s v="A photobook of Robin Schwartz's ongoing series with her daughter Amelia."/>
    <x v="36"/>
    <x v="1052"/>
    <x v="0"/>
    <x v="0"/>
    <s v="USD"/>
    <d v="2014-05-31T19:40:52"/>
    <d v="2014-05-01T19:40:52"/>
    <b v="1"/>
    <n v="236"/>
    <b v="1"/>
    <x v="8"/>
    <x v="20"/>
    <n v="205"/>
    <n v="130.53"/>
    <x v="16"/>
    <s v="5/31/2014"/>
    <x v="5"/>
    <x v="3"/>
    <n v="5"/>
    <n v="2014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d v="2014-06-20T21:59:00"/>
    <d v="2014-05-23T17:48:03"/>
    <b v="1"/>
    <n v="145"/>
    <b v="1"/>
    <x v="8"/>
    <x v="20"/>
    <n v="103"/>
    <n v="64.16"/>
    <x v="1036"/>
    <s v="6/20/2014"/>
    <x v="5"/>
    <x v="3"/>
    <n v="6"/>
    <n v="2014"/>
  </r>
  <r>
    <n v="1520"/>
    <s v="TULIPS"/>
    <s v="A self-published photography book by Andrew Miksys from his new series about Belarus"/>
    <x v="102"/>
    <x v="1054"/>
    <x v="0"/>
    <x v="0"/>
    <s v="USD"/>
    <d v="2014-12-19T04:00:00"/>
    <d v="2014-11-12T20:35:13"/>
    <b v="1"/>
    <n v="167"/>
    <b v="1"/>
    <x v="8"/>
    <x v="20"/>
    <n v="103"/>
    <n v="111.53"/>
    <x v="797"/>
    <s v="12/19/2014"/>
    <x v="4"/>
    <x v="3"/>
    <n v="12"/>
    <n v="2014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d v="2016-06-07T04:01:31"/>
    <d v="2016-05-03T04:01:31"/>
    <b v="1"/>
    <n v="235"/>
    <b v="1"/>
    <x v="8"/>
    <x v="20"/>
    <n v="107"/>
    <n v="170.45"/>
    <x v="1037"/>
    <s v="6/7/2016"/>
    <x v="5"/>
    <x v="2"/>
    <n v="6"/>
    <n v="2016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d v="2014-10-17T19:55:39"/>
    <d v="2014-09-17T19:55:39"/>
    <b v="1"/>
    <n v="452"/>
    <b v="1"/>
    <x v="8"/>
    <x v="20"/>
    <n v="139"/>
    <n v="133.74"/>
    <x v="177"/>
    <s v="10/17/2014"/>
    <x v="8"/>
    <x v="3"/>
    <n v="10"/>
    <n v="2014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d v="2014-12-23T00:00:00"/>
    <d v="2014-11-21T18:01:56"/>
    <b v="1"/>
    <n v="241"/>
    <b v="1"/>
    <x v="8"/>
    <x v="20"/>
    <n v="125"/>
    <n v="95.83"/>
    <x v="1038"/>
    <s v="12/23/2014"/>
    <x v="4"/>
    <x v="3"/>
    <n v="12"/>
    <n v="2014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d v="2017-02-20T12:01:30"/>
    <d v="2017-01-21T12:01:30"/>
    <b v="1"/>
    <n v="28"/>
    <b v="1"/>
    <x v="8"/>
    <x v="20"/>
    <n v="207"/>
    <n v="221.79"/>
    <x v="1039"/>
    <s v="2/20/2017"/>
    <x v="1"/>
    <x v="1"/>
    <n v="2"/>
    <n v="2017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d v="2016-08-18T16:52:18"/>
    <d v="2016-07-19T16:52:18"/>
    <b v="1"/>
    <n v="140"/>
    <b v="1"/>
    <x v="8"/>
    <x v="20"/>
    <n v="174"/>
    <n v="32.32"/>
    <x v="171"/>
    <s v="8/18/2016"/>
    <x v="3"/>
    <x v="2"/>
    <n v="8"/>
    <n v="2016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d v="2016-01-19T06:37:27"/>
    <d v="2015-12-01T06:37:27"/>
    <b v="1"/>
    <n v="280"/>
    <b v="1"/>
    <x v="8"/>
    <x v="20"/>
    <n v="120"/>
    <n v="98.84"/>
    <x v="780"/>
    <s v="1/19/2016"/>
    <x v="11"/>
    <x v="0"/>
    <n v="1"/>
    <n v="2016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d v="2017-03-14T13:24:46"/>
    <d v="2017-02-14T14:24:46"/>
    <b v="1"/>
    <n v="70"/>
    <b v="1"/>
    <x v="8"/>
    <x v="20"/>
    <n v="110"/>
    <n v="55.22"/>
    <x v="793"/>
    <s v="3/14/2017"/>
    <x v="2"/>
    <x v="1"/>
    <n v="3"/>
    <n v="2017"/>
  </r>
  <r>
    <n v="1528"/>
    <s v="Don't Go Outside: Tokyo Street Photos"/>
    <s v="A book of street photos from around Shibuya that I've made between 2011-2016."/>
    <x v="9"/>
    <x v="1062"/>
    <x v="0"/>
    <x v="0"/>
    <s v="USD"/>
    <d v="2017-02-01T00:00:00"/>
    <d v="2017-01-01T17:35:22"/>
    <b v="1"/>
    <n v="160"/>
    <b v="1"/>
    <x v="8"/>
    <x v="20"/>
    <n v="282"/>
    <n v="52.79"/>
    <x v="864"/>
    <s v="2/1/2017"/>
    <x v="1"/>
    <x v="1"/>
    <n v="2"/>
    <n v="2017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d v="2015-03-19T14:05:20"/>
    <d v="2015-02-17T15:05:20"/>
    <b v="1"/>
    <n v="141"/>
    <b v="1"/>
    <x v="8"/>
    <x v="20"/>
    <n v="101"/>
    <n v="135.66999999999999"/>
    <x v="157"/>
    <s v="3/19/2015"/>
    <x v="2"/>
    <x v="0"/>
    <n v="3"/>
    <n v="2015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d v="2015-10-23T18:24:55"/>
    <d v="2015-09-28T18:24:55"/>
    <b v="1"/>
    <n v="874"/>
    <b v="1"/>
    <x v="8"/>
    <x v="20"/>
    <n v="135"/>
    <n v="53.99"/>
    <x v="375"/>
    <s v="10/23/2015"/>
    <x v="8"/>
    <x v="0"/>
    <n v="10"/>
    <n v="2015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d v="2014-12-01T03:00:00"/>
    <d v="2014-10-29T19:15:26"/>
    <b v="1"/>
    <n v="73"/>
    <b v="1"/>
    <x v="8"/>
    <x v="20"/>
    <n v="176"/>
    <n v="56.64"/>
    <x v="789"/>
    <s v="12/1/2014"/>
    <x v="9"/>
    <x v="3"/>
    <n v="12"/>
    <n v="2014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d v="2016-02-15T15:00:00"/>
    <d v="2016-01-22T11:24:25"/>
    <b v="1"/>
    <n v="294"/>
    <b v="1"/>
    <x v="8"/>
    <x v="20"/>
    <n v="484"/>
    <n v="82.32"/>
    <x v="774"/>
    <s v="2/15/2016"/>
    <x v="1"/>
    <x v="2"/>
    <n v="2"/>
    <n v="2016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d v="2016-05-02T03:59:00"/>
    <d v="2016-03-14T00:02:57"/>
    <b v="1"/>
    <n v="740"/>
    <b v="1"/>
    <x v="8"/>
    <x v="20"/>
    <n v="145"/>
    <n v="88.26"/>
    <x v="1040"/>
    <s v="5/2/2016"/>
    <x v="7"/>
    <x v="2"/>
    <n v="5"/>
    <n v="2016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d v="2015-09-04T16:11:02"/>
    <d v="2015-08-05T16:11:02"/>
    <b v="1"/>
    <n v="369"/>
    <b v="1"/>
    <x v="8"/>
    <x v="20"/>
    <n v="418"/>
    <n v="84.91"/>
    <x v="130"/>
    <s v="9/4/2015"/>
    <x v="10"/>
    <x v="0"/>
    <n v="9"/>
    <n v="2015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d v="2016-05-23T22:00:00"/>
    <d v="2016-04-24T19:53:51"/>
    <b v="1"/>
    <n v="110"/>
    <b v="1"/>
    <x v="8"/>
    <x v="20"/>
    <n v="132"/>
    <n v="48.15"/>
    <x v="1041"/>
    <s v="5/23/2016"/>
    <x v="6"/>
    <x v="2"/>
    <n v="5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d v="2015-08-27T19:15:10"/>
    <d v="2015-07-28T19:15:10"/>
    <b v="1"/>
    <n v="455"/>
    <b v="1"/>
    <x v="8"/>
    <x v="20"/>
    <n v="250"/>
    <n v="66.02"/>
    <x v="1042"/>
    <s v="8/27/2015"/>
    <x v="3"/>
    <x v="0"/>
    <n v="8"/>
    <n v="2015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d v="2016-08-06T18:00:00"/>
    <d v="2016-07-01T07:33:47"/>
    <b v="1"/>
    <n v="224"/>
    <b v="1"/>
    <x v="8"/>
    <x v="20"/>
    <n v="180"/>
    <n v="96.38"/>
    <x v="450"/>
    <s v="8/6/2016"/>
    <x v="3"/>
    <x v="2"/>
    <n v="8"/>
    <n v="2016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d v="2015-01-22T18:46:10"/>
    <d v="2014-12-08T18:46:10"/>
    <b v="1"/>
    <n v="46"/>
    <b v="1"/>
    <x v="8"/>
    <x v="20"/>
    <n v="103"/>
    <n v="156.16999999999999"/>
    <x v="1043"/>
    <s v="1/22/2015"/>
    <x v="11"/>
    <x v="3"/>
    <n v="1"/>
    <n v="2015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d v="2017-01-03T22:03:39"/>
    <d v="2016-12-01T22:03:39"/>
    <b v="0"/>
    <n v="284"/>
    <b v="1"/>
    <x v="8"/>
    <x v="20"/>
    <n v="136"/>
    <n v="95.76"/>
    <x v="946"/>
    <s v="1/3/2017"/>
    <x v="11"/>
    <x v="2"/>
    <n v="1"/>
    <n v="2017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d v="2014-11-26T01:15:00"/>
    <d v="2014-10-27T00:10:16"/>
    <b v="1"/>
    <n v="98"/>
    <b v="1"/>
    <x v="8"/>
    <x v="20"/>
    <n v="118"/>
    <n v="180.41"/>
    <x v="169"/>
    <s v="11/26/2014"/>
    <x v="9"/>
    <x v="3"/>
    <n v="11"/>
    <n v="2014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d v="2014-12-31T17:05:38"/>
    <d v="2014-12-01T17:05:38"/>
    <b v="0"/>
    <n v="2"/>
    <b v="0"/>
    <x v="8"/>
    <x v="24"/>
    <n v="0"/>
    <n v="3"/>
    <x v="559"/>
    <s v="12/31/2014"/>
    <x v="11"/>
    <x v="3"/>
    <n v="12"/>
    <n v="201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d v="2015-06-30T23:55:00"/>
    <d v="2015-06-15T23:55:00"/>
    <b v="0"/>
    <n v="1"/>
    <b v="0"/>
    <x v="8"/>
    <x v="24"/>
    <n v="4"/>
    <n v="20"/>
    <x v="877"/>
    <s v="6/30/2015"/>
    <x v="0"/>
    <x v="0"/>
    <n v="6"/>
    <n v="2015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d v="2014-11-22T13:13:54"/>
    <d v="2014-10-23T12:13:54"/>
    <b v="0"/>
    <n v="1"/>
    <b v="0"/>
    <x v="8"/>
    <x v="24"/>
    <n v="0"/>
    <n v="10"/>
    <x v="320"/>
    <s v="11/22/2014"/>
    <x v="9"/>
    <x v="3"/>
    <n v="11"/>
    <n v="201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d v="2015-04-01T00:18:00"/>
    <d v="2015-02-18T01:13:44"/>
    <b v="0"/>
    <n v="0"/>
    <b v="0"/>
    <x v="8"/>
    <x v="24"/>
    <n v="0"/>
    <n v="0"/>
    <x v="135"/>
    <s v="4/1/2015"/>
    <x v="2"/>
    <x v="0"/>
    <n v="4"/>
    <n v="2015"/>
  </r>
  <r>
    <n v="1545"/>
    <s v="Nevada County Hearts"/>
    <s v="&quot;He will not be a wise man who does not study human hearts!&quot;_x000a_Hope in natural art, creation!"/>
    <x v="9"/>
    <x v="116"/>
    <x v="2"/>
    <x v="0"/>
    <s v="USD"/>
    <d v="2015-03-02T21:16:00"/>
    <d v="2015-01-27T21:13:54"/>
    <b v="0"/>
    <n v="1"/>
    <b v="0"/>
    <x v="8"/>
    <x v="24"/>
    <n v="0"/>
    <n v="1"/>
    <x v="202"/>
    <s v="3/2/2015"/>
    <x v="1"/>
    <x v="0"/>
    <n v="3"/>
    <n v="2015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d v="2014-09-17T05:06:39"/>
    <d v="2014-07-19T05:06:39"/>
    <b v="0"/>
    <n v="11"/>
    <b v="0"/>
    <x v="8"/>
    <x v="24"/>
    <n v="29"/>
    <n v="26.27"/>
    <x v="1044"/>
    <s v="9/17/2014"/>
    <x v="3"/>
    <x v="3"/>
    <n v="9"/>
    <n v="2014"/>
  </r>
  <r>
    <n v="1547"/>
    <s v="Sound Photography"/>
    <s v="I have produced a limited number (100) of five 8x10 prints of mixed photography I would like to share with you."/>
    <x v="269"/>
    <x v="117"/>
    <x v="2"/>
    <x v="0"/>
    <s v="USD"/>
    <d v="2017-02-23T10:14:42"/>
    <d v="2017-02-16T10:14:42"/>
    <b v="0"/>
    <n v="0"/>
    <b v="0"/>
    <x v="8"/>
    <x v="24"/>
    <n v="0"/>
    <n v="0"/>
    <x v="1045"/>
    <s v="2/23/2017"/>
    <x v="2"/>
    <x v="1"/>
    <n v="2"/>
    <n v="2017"/>
  </r>
  <r>
    <n v="1548"/>
    <s v="Change the World through Color"/>
    <s v="Beauty is in the eye of the beholder and I want to inspire conservation through color."/>
    <x v="176"/>
    <x v="177"/>
    <x v="2"/>
    <x v="0"/>
    <s v="USD"/>
    <d v="2015-11-08T22:10:20"/>
    <d v="2015-10-09T21:10:20"/>
    <b v="0"/>
    <n v="1"/>
    <b v="0"/>
    <x v="8"/>
    <x v="24"/>
    <n v="9"/>
    <n v="60"/>
    <x v="32"/>
    <s v="11/8/2015"/>
    <x v="9"/>
    <x v="0"/>
    <n v="11"/>
    <n v="2015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d v="2015-11-03T04:15:59"/>
    <d v="2015-10-04T03:15:59"/>
    <b v="0"/>
    <n v="6"/>
    <b v="0"/>
    <x v="8"/>
    <x v="24"/>
    <n v="34"/>
    <n v="28.33"/>
    <x v="1046"/>
    <s v="11/3/2015"/>
    <x v="9"/>
    <x v="0"/>
    <n v="11"/>
    <n v="2015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d v="2016-05-12T10:47:14"/>
    <d v="2016-04-12T10:47:14"/>
    <b v="0"/>
    <n v="7"/>
    <b v="0"/>
    <x v="8"/>
    <x v="24"/>
    <n v="13"/>
    <n v="14.43"/>
    <x v="1047"/>
    <s v="5/12/2016"/>
    <x v="6"/>
    <x v="2"/>
    <n v="5"/>
    <n v="2016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d v="2015-05-27T19:47:19"/>
    <d v="2015-04-27T19:47:19"/>
    <b v="0"/>
    <n v="0"/>
    <b v="0"/>
    <x v="8"/>
    <x v="24"/>
    <n v="0"/>
    <n v="0"/>
    <x v="1048"/>
    <s v="5/27/2015"/>
    <x v="6"/>
    <x v="0"/>
    <n v="5"/>
    <n v="2015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d v="2014-10-01T03:59:00"/>
    <d v="2014-09-10T16:31:48"/>
    <b v="0"/>
    <n v="16"/>
    <b v="0"/>
    <x v="8"/>
    <x v="24"/>
    <n v="49"/>
    <n v="132.19"/>
    <x v="1049"/>
    <s v="10/1/2014"/>
    <x v="8"/>
    <x v="3"/>
    <n v="10"/>
    <n v="201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d v="2015-09-02T06:47:27"/>
    <d v="2015-08-03T06:47:27"/>
    <b v="0"/>
    <n v="0"/>
    <b v="0"/>
    <x v="8"/>
    <x v="24"/>
    <n v="0"/>
    <n v="0"/>
    <x v="1050"/>
    <s v="9/2/2015"/>
    <x v="10"/>
    <x v="0"/>
    <n v="9"/>
    <n v="2015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d v="2015-08-02T06:03:10"/>
    <d v="2015-07-03T06:03:10"/>
    <b v="0"/>
    <n v="0"/>
    <b v="0"/>
    <x v="8"/>
    <x v="24"/>
    <n v="0"/>
    <n v="0"/>
    <x v="495"/>
    <s v="8/2/2015"/>
    <x v="3"/>
    <x v="0"/>
    <n v="8"/>
    <n v="2015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d v="2015-09-17T17:00:00"/>
    <d v="2015-08-25T14:43:52"/>
    <b v="0"/>
    <n v="0"/>
    <b v="0"/>
    <x v="8"/>
    <x v="24"/>
    <n v="0"/>
    <n v="0"/>
    <x v="1051"/>
    <s v="9/17/2015"/>
    <x v="10"/>
    <x v="0"/>
    <n v="9"/>
    <n v="2015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d v="2016-07-04T03:40:24"/>
    <d v="2016-06-04T03:40:24"/>
    <b v="0"/>
    <n v="12"/>
    <b v="0"/>
    <x v="8"/>
    <x v="24"/>
    <n v="45"/>
    <n v="56.42"/>
    <x v="472"/>
    <s v="7/4/2016"/>
    <x v="0"/>
    <x v="2"/>
    <n v="7"/>
    <n v="2016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d v="2014-09-20T15:40:33"/>
    <d v="2014-08-20T15:40:33"/>
    <b v="0"/>
    <n v="1"/>
    <b v="0"/>
    <x v="8"/>
    <x v="24"/>
    <n v="4"/>
    <n v="100"/>
    <x v="866"/>
    <s v="9/20/2014"/>
    <x v="10"/>
    <x v="3"/>
    <n v="9"/>
    <n v="201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d v="2015-08-28T12:12:00"/>
    <d v="2015-06-30T09:32:39"/>
    <b v="0"/>
    <n v="3"/>
    <b v="0"/>
    <x v="8"/>
    <x v="24"/>
    <n v="5"/>
    <n v="11.67"/>
    <x v="773"/>
    <s v="8/28/2015"/>
    <x v="0"/>
    <x v="0"/>
    <n v="8"/>
    <n v="2015"/>
  </r>
  <r>
    <n v="1559"/>
    <s v="North Cascades Bigfoot Photo Expedition"/>
    <s v="The goal of this project is to provide scientific evidence of bigfoot in the North Cascades."/>
    <x v="36"/>
    <x v="155"/>
    <x v="2"/>
    <x v="0"/>
    <s v="USD"/>
    <d v="2015-04-29T01:16:39"/>
    <d v="2015-04-14T01:16:39"/>
    <b v="0"/>
    <n v="1"/>
    <b v="0"/>
    <x v="8"/>
    <x v="24"/>
    <n v="0"/>
    <n v="50"/>
    <x v="528"/>
    <s v="4/29/2015"/>
    <x v="6"/>
    <x v="0"/>
    <n v="4"/>
    <n v="2015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d v="2014-11-13T01:29:53"/>
    <d v="2014-10-24T00:29:53"/>
    <b v="0"/>
    <n v="4"/>
    <b v="0"/>
    <x v="8"/>
    <x v="24"/>
    <n v="4"/>
    <n v="23.5"/>
    <x v="322"/>
    <s v="11/13/2014"/>
    <x v="9"/>
    <x v="3"/>
    <n v="11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d v="2013-11-07T02:00:03"/>
    <d v="2013-10-08T01:00:03"/>
    <b v="0"/>
    <n v="1"/>
    <b v="0"/>
    <x v="3"/>
    <x v="25"/>
    <n v="1"/>
    <n v="67"/>
    <x v="642"/>
    <s v="11/7/2013"/>
    <x v="9"/>
    <x v="4"/>
    <n v="11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d v="2009-12-02T00:50:00"/>
    <d v="2009-09-23T13:35:16"/>
    <b v="0"/>
    <n v="0"/>
    <b v="0"/>
    <x v="3"/>
    <x v="25"/>
    <n v="0"/>
    <n v="0"/>
    <x v="1052"/>
    <s v="12/2/2009"/>
    <x v="8"/>
    <x v="8"/>
    <n v="12"/>
    <n v="2009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d v="2014-03-14T16:49:11"/>
    <d v="2014-01-13T17:49:11"/>
    <b v="0"/>
    <n v="2"/>
    <b v="0"/>
    <x v="3"/>
    <x v="25"/>
    <n v="1"/>
    <n v="42.5"/>
    <x v="1053"/>
    <s v="3/14/2014"/>
    <x v="1"/>
    <x v="3"/>
    <n v="3"/>
    <n v="2014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d v="2015-05-28T20:05:00"/>
    <d v="2015-04-27T08:48:29"/>
    <b v="0"/>
    <n v="1"/>
    <b v="0"/>
    <x v="3"/>
    <x v="25"/>
    <n v="0"/>
    <n v="10"/>
    <x v="1048"/>
    <s v="5/28/2015"/>
    <x v="6"/>
    <x v="0"/>
    <n v="5"/>
    <n v="201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d v="2011-06-08T17:31:01"/>
    <d v="2011-05-09T17:31:01"/>
    <b v="0"/>
    <n v="1"/>
    <b v="0"/>
    <x v="3"/>
    <x v="25"/>
    <n v="3"/>
    <n v="100"/>
    <x v="1054"/>
    <s v="6/8/2011"/>
    <x v="5"/>
    <x v="6"/>
    <n v="6"/>
    <n v="2011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d v="2016-07-27T22:00:00"/>
    <d v="2016-06-28T22:00:04"/>
    <b v="0"/>
    <n v="59"/>
    <b v="0"/>
    <x v="3"/>
    <x v="25"/>
    <n v="21"/>
    <n v="108.05"/>
    <x v="345"/>
    <s v="7/27/2016"/>
    <x v="0"/>
    <x v="2"/>
    <n v="7"/>
    <n v="2016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d v="2014-02-17T00:00:00"/>
    <d v="2014-02-01T22:29:05"/>
    <b v="0"/>
    <n v="13"/>
    <b v="0"/>
    <x v="3"/>
    <x v="25"/>
    <n v="4"/>
    <n v="26.92"/>
    <x v="1055"/>
    <s v="2/17/2014"/>
    <x v="2"/>
    <x v="3"/>
    <n v="2"/>
    <n v="2014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d v="2014-12-24T01:29:45"/>
    <d v="2014-11-19T01:29:45"/>
    <b v="0"/>
    <n v="22"/>
    <b v="0"/>
    <x v="3"/>
    <x v="25"/>
    <n v="14"/>
    <n v="155"/>
    <x v="652"/>
    <s v="12/24/2014"/>
    <x v="4"/>
    <x v="3"/>
    <n v="12"/>
    <n v="2014"/>
  </r>
  <r>
    <n v="1569"/>
    <s v="to be removed (Canceled)"/>
    <s v="to be removed"/>
    <x v="11"/>
    <x v="117"/>
    <x v="1"/>
    <x v="0"/>
    <s v="USD"/>
    <d v="2013-05-25T16:18:34"/>
    <d v="2013-04-25T16:18:34"/>
    <b v="0"/>
    <n v="0"/>
    <b v="0"/>
    <x v="3"/>
    <x v="25"/>
    <n v="0"/>
    <n v="0"/>
    <x v="1056"/>
    <s v="5/25/2013"/>
    <x v="6"/>
    <x v="4"/>
    <n v="5"/>
    <n v="2013"/>
  </r>
  <r>
    <n v="1570"/>
    <s v="BEAUTIFUL DREAMERS: An Adult Coloring Book (Canceled)"/>
    <s v="A Coloring Book of Breathtaking Beauties_x000a_To Calm the Heart and Soul"/>
    <x v="12"/>
    <x v="685"/>
    <x v="1"/>
    <x v="0"/>
    <s v="USD"/>
    <d v="2016-04-08T18:31:22"/>
    <d v="2016-03-09T19:31:22"/>
    <b v="0"/>
    <n v="52"/>
    <b v="0"/>
    <x v="3"/>
    <x v="25"/>
    <n v="41"/>
    <n v="47.77"/>
    <x v="204"/>
    <s v="4/8/2016"/>
    <x v="7"/>
    <x v="2"/>
    <n v="4"/>
    <n v="2016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d v="2015-06-19T18:28:03"/>
    <d v="2015-05-20T18:28:03"/>
    <b v="0"/>
    <n v="4"/>
    <b v="0"/>
    <x v="3"/>
    <x v="25"/>
    <n v="1"/>
    <n v="20"/>
    <x v="1057"/>
    <s v="6/19/2015"/>
    <x v="5"/>
    <x v="0"/>
    <n v="6"/>
    <n v="201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d v="2016-02-28T23:59:00"/>
    <d v="2016-02-04T00:47:39"/>
    <b v="0"/>
    <n v="3"/>
    <b v="0"/>
    <x v="3"/>
    <x v="25"/>
    <n v="5"/>
    <n v="41.67"/>
    <x v="1058"/>
    <s v="2/28/2016"/>
    <x v="2"/>
    <x v="2"/>
    <n v="2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d v="2017-04-01T03:59:00"/>
    <d v="2017-02-20T00:00:02"/>
    <b v="0"/>
    <n v="3"/>
    <b v="0"/>
    <x v="3"/>
    <x v="25"/>
    <n v="2"/>
    <n v="74.33"/>
    <x v="1059"/>
    <s v="4/1/2017"/>
    <x v="2"/>
    <x v="1"/>
    <n v="4"/>
    <n v="2017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d v="2015-02-17T22:15:29"/>
    <d v="2015-01-13T22:15:29"/>
    <b v="0"/>
    <n v="6"/>
    <b v="0"/>
    <x v="3"/>
    <x v="25"/>
    <n v="5"/>
    <n v="84.33"/>
    <x v="1060"/>
    <s v="2/17/2015"/>
    <x v="1"/>
    <x v="0"/>
    <n v="2"/>
    <n v="201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d v="2014-07-09T12:34:56"/>
    <d v="2014-06-09T12:34:56"/>
    <b v="0"/>
    <n v="35"/>
    <b v="0"/>
    <x v="3"/>
    <x v="25"/>
    <n v="23"/>
    <n v="65.459999999999994"/>
    <x v="434"/>
    <s v="7/9/2014"/>
    <x v="0"/>
    <x v="3"/>
    <n v="7"/>
    <n v="2014"/>
  </r>
  <r>
    <n v="1576"/>
    <s v="The Obsessive Line Collection (Canceled)"/>
    <s v="For the publication of my first 3 books: an Art book, a graphic novel, and a coloring book"/>
    <x v="10"/>
    <x v="1084"/>
    <x v="1"/>
    <x v="0"/>
    <s v="USD"/>
    <d v="2015-06-30T21:06:08"/>
    <d v="2015-05-16T21:06:08"/>
    <b v="0"/>
    <n v="10"/>
    <b v="0"/>
    <x v="3"/>
    <x v="25"/>
    <n v="13"/>
    <n v="65"/>
    <x v="512"/>
    <s v="6/30/2015"/>
    <x v="5"/>
    <x v="0"/>
    <n v="6"/>
    <n v="201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d v="2012-07-24T20:20:48"/>
    <d v="2012-05-25T20:20:48"/>
    <b v="0"/>
    <n v="2"/>
    <b v="0"/>
    <x v="3"/>
    <x v="25"/>
    <n v="1"/>
    <n v="27.5"/>
    <x v="1061"/>
    <s v="7/24/2012"/>
    <x v="5"/>
    <x v="5"/>
    <n v="7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d v="2010-09-02T02:00:00"/>
    <d v="2010-08-09T01:34:51"/>
    <b v="0"/>
    <n v="4"/>
    <b v="0"/>
    <x v="3"/>
    <x v="25"/>
    <n v="11"/>
    <n v="51.25"/>
    <x v="1062"/>
    <s v="9/2/2010"/>
    <x v="10"/>
    <x v="7"/>
    <n v="9"/>
    <n v="2010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d v="2013-08-28T23:54:51"/>
    <d v="2013-07-26T23:54:51"/>
    <b v="0"/>
    <n v="2"/>
    <b v="0"/>
    <x v="3"/>
    <x v="25"/>
    <n v="1"/>
    <n v="14"/>
    <x v="1063"/>
    <s v="8/28/2013"/>
    <x v="3"/>
    <x v="4"/>
    <n v="8"/>
    <n v="2013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d v="2012-05-21T01:12:06"/>
    <d v="2012-03-22T01:12:06"/>
    <b v="0"/>
    <n v="0"/>
    <b v="0"/>
    <x v="3"/>
    <x v="25"/>
    <n v="0"/>
    <n v="0"/>
    <x v="352"/>
    <s v="5/21/2012"/>
    <x v="7"/>
    <x v="5"/>
    <n v="5"/>
    <n v="2012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d v="2015-12-19T10:46:30"/>
    <d v="2015-11-17T10:46:30"/>
    <b v="0"/>
    <n v="1"/>
    <b v="0"/>
    <x v="8"/>
    <x v="26"/>
    <n v="1"/>
    <n v="5"/>
    <x v="792"/>
    <s v="12/19/2015"/>
    <x v="4"/>
    <x v="0"/>
    <n v="12"/>
    <n v="2015"/>
  </r>
  <r>
    <n v="1582"/>
    <s v="Scenes from New Orleans"/>
    <s v="I create canvas prints of images from in and around New Orleans"/>
    <x v="28"/>
    <x v="1085"/>
    <x v="2"/>
    <x v="0"/>
    <s v="USD"/>
    <d v="2015-10-26T21:20:00"/>
    <d v="2015-08-30T18:57:33"/>
    <b v="0"/>
    <n v="3"/>
    <b v="0"/>
    <x v="8"/>
    <x v="26"/>
    <n v="9"/>
    <n v="31"/>
    <x v="1064"/>
    <s v="10/26/2015"/>
    <x v="10"/>
    <x v="0"/>
    <n v="10"/>
    <n v="2015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d v="2014-09-25T21:43:11"/>
    <d v="2014-08-26T21:43:11"/>
    <b v="0"/>
    <n v="1"/>
    <b v="0"/>
    <x v="8"/>
    <x v="26"/>
    <n v="0"/>
    <n v="15"/>
    <x v="546"/>
    <s v="9/25/2014"/>
    <x v="10"/>
    <x v="3"/>
    <n v="9"/>
    <n v="2014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d v="2014-05-30T15:35:01"/>
    <d v="2014-05-20T15:35:01"/>
    <b v="0"/>
    <n v="0"/>
    <b v="0"/>
    <x v="8"/>
    <x v="26"/>
    <n v="0"/>
    <n v="0"/>
    <x v="1065"/>
    <s v="5/30/2014"/>
    <x v="5"/>
    <x v="3"/>
    <n v="5"/>
    <n v="2014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d v="2016-12-25T11:00:00"/>
    <d v="2016-12-03T21:29:28"/>
    <b v="0"/>
    <n v="12"/>
    <b v="0"/>
    <x v="8"/>
    <x v="26"/>
    <n v="79"/>
    <n v="131.66999999999999"/>
    <x v="976"/>
    <s v="12/25/2016"/>
    <x v="11"/>
    <x v="2"/>
    <n v="12"/>
    <n v="2016"/>
  </r>
  <r>
    <n v="1586"/>
    <s v="Missouri In Pictures"/>
    <s v="Show the world the beauty that is in all of our back yards!"/>
    <x v="15"/>
    <x v="117"/>
    <x v="2"/>
    <x v="0"/>
    <s v="USD"/>
    <d v="2015-04-05T01:30:22"/>
    <d v="2015-03-06T02:30:22"/>
    <b v="0"/>
    <n v="0"/>
    <b v="0"/>
    <x v="8"/>
    <x v="26"/>
    <n v="0"/>
    <n v="0"/>
    <x v="1066"/>
    <s v="4/5/2015"/>
    <x v="7"/>
    <x v="0"/>
    <n v="4"/>
    <n v="2015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d v="2014-12-13T22:49:25"/>
    <d v="2014-11-13T22:49:25"/>
    <b v="0"/>
    <n v="1"/>
    <b v="0"/>
    <x v="8"/>
    <x v="26"/>
    <n v="0"/>
    <n v="1"/>
    <x v="547"/>
    <s v="12/13/2014"/>
    <x v="4"/>
    <x v="3"/>
    <n v="12"/>
    <n v="2014"/>
  </r>
  <r>
    <n v="1588"/>
    <s v="The Right Side of Texas"/>
    <s v="Southeast Texas as seen through the lens of a cell phone camera"/>
    <x v="274"/>
    <x v="117"/>
    <x v="2"/>
    <x v="0"/>
    <s v="USD"/>
    <d v="2015-01-31T20:12:00"/>
    <d v="2015-01-01T05:59:59"/>
    <b v="0"/>
    <n v="0"/>
    <b v="0"/>
    <x v="8"/>
    <x v="26"/>
    <n v="0"/>
    <n v="0"/>
    <x v="1067"/>
    <s v="1/31/2015"/>
    <x v="1"/>
    <x v="0"/>
    <n v="1"/>
    <n v="2015"/>
  </r>
  <r>
    <n v="1589"/>
    <s v="A Side Of The World In Canvas"/>
    <s v="I want to be able to have my own photography inside a canvas and have it be displayed everywhere."/>
    <x v="38"/>
    <x v="117"/>
    <x v="2"/>
    <x v="0"/>
    <s v="USD"/>
    <d v="2015-10-09T23:38:06"/>
    <d v="2015-09-09T23:38:06"/>
    <b v="0"/>
    <n v="0"/>
    <b v="0"/>
    <x v="8"/>
    <x v="26"/>
    <n v="0"/>
    <n v="0"/>
    <x v="15"/>
    <s v="10/9/2015"/>
    <x v="8"/>
    <x v="0"/>
    <n v="10"/>
    <n v="2015"/>
  </r>
  <r>
    <n v="1590"/>
    <s v="An Italian Adventure"/>
    <s v="Discover Italy through photography."/>
    <x v="127"/>
    <x v="806"/>
    <x v="2"/>
    <x v="13"/>
    <s v="EUR"/>
    <d v="2015-09-23T20:34:24"/>
    <d v="2015-08-24T20:34:24"/>
    <b v="0"/>
    <n v="2"/>
    <b v="0"/>
    <x v="8"/>
    <x v="26"/>
    <n v="2"/>
    <n v="510"/>
    <x v="1068"/>
    <s v="9/23/2015"/>
    <x v="10"/>
    <x v="0"/>
    <n v="9"/>
    <n v="2015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d v="2016-04-03T16:25:41"/>
    <d v="2016-03-04T17:25:41"/>
    <b v="0"/>
    <n v="92"/>
    <b v="0"/>
    <x v="8"/>
    <x v="26"/>
    <n v="29"/>
    <n v="44.48"/>
    <x v="470"/>
    <s v="4/3/2016"/>
    <x v="7"/>
    <x v="2"/>
    <n v="4"/>
    <n v="2016"/>
  </r>
  <r>
    <n v="1592"/>
    <s v="The Views of Pittsburgh"/>
    <s v="A portfolio collage of beautiful pictures of authentic Pittsburgh locations and scenery."/>
    <x v="251"/>
    <x v="117"/>
    <x v="2"/>
    <x v="0"/>
    <s v="USD"/>
    <d v="2015-03-28T00:44:45"/>
    <d v="2015-02-11T01:44:45"/>
    <b v="0"/>
    <n v="0"/>
    <b v="0"/>
    <x v="8"/>
    <x v="26"/>
    <n v="0"/>
    <n v="0"/>
    <x v="816"/>
    <s v="3/28/2015"/>
    <x v="2"/>
    <x v="0"/>
    <n v="3"/>
    <n v="2015"/>
  </r>
  <r>
    <n v="1593"/>
    <s v="Picturing Italy"/>
    <s v="A trip to fulfill a dream of capturing the wonders and history of ancient Italy in person."/>
    <x v="29"/>
    <x v="158"/>
    <x v="2"/>
    <x v="0"/>
    <s v="USD"/>
    <d v="2015-02-28T20:17:35"/>
    <d v="2015-01-29T20:17:35"/>
    <b v="0"/>
    <n v="3"/>
    <b v="0"/>
    <x v="8"/>
    <x v="26"/>
    <n v="0"/>
    <n v="1"/>
    <x v="47"/>
    <s v="2/28/2015"/>
    <x v="1"/>
    <x v="0"/>
    <n v="2"/>
    <n v="2015"/>
  </r>
  <r>
    <n v="1594"/>
    <s v="Scenes and Things from New Orleans"/>
    <s v="I photograph my love of New Orleans, create canvases and share those memories with you."/>
    <x v="28"/>
    <x v="82"/>
    <x v="2"/>
    <x v="0"/>
    <s v="USD"/>
    <d v="2016-05-15T16:21:00"/>
    <d v="2016-03-16T17:06:22"/>
    <b v="0"/>
    <n v="10"/>
    <b v="0"/>
    <x v="8"/>
    <x v="26"/>
    <n v="21"/>
    <n v="20.5"/>
    <x v="925"/>
    <s v="5/15/2016"/>
    <x v="7"/>
    <x v="2"/>
    <n v="5"/>
    <n v="201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d v="2014-06-18T20:13:00"/>
    <d v="2014-05-21T01:12:08"/>
    <b v="0"/>
    <n v="7"/>
    <b v="0"/>
    <x v="8"/>
    <x v="26"/>
    <n v="0"/>
    <n v="40"/>
    <x v="10"/>
    <s v="6/18/2014"/>
    <x v="5"/>
    <x v="3"/>
    <n v="6"/>
    <n v="2014"/>
  </r>
  <r>
    <n v="1596"/>
    <s v="The Town We Live In"/>
    <s v="London is beautiful. I want to create a book of stunning images from in and around our great city"/>
    <x v="53"/>
    <x v="735"/>
    <x v="2"/>
    <x v="1"/>
    <s v="GBP"/>
    <d v="2014-12-13T11:19:29"/>
    <d v="2014-10-29T10:19:29"/>
    <b v="0"/>
    <n v="3"/>
    <b v="0"/>
    <x v="8"/>
    <x v="26"/>
    <n v="2"/>
    <n v="25"/>
    <x v="789"/>
    <s v="12/13/2014"/>
    <x v="9"/>
    <x v="3"/>
    <n v="12"/>
    <n v="2014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d v="2016-09-20T08:29:57"/>
    <d v="2016-08-21T08:29:57"/>
    <b v="0"/>
    <n v="0"/>
    <b v="0"/>
    <x v="8"/>
    <x v="26"/>
    <n v="0"/>
    <n v="0"/>
    <x v="706"/>
    <s v="9/20/2016"/>
    <x v="10"/>
    <x v="2"/>
    <n v="9"/>
    <n v="201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d v="2015-07-26T16:00:58"/>
    <d v="2015-05-27T16:00:58"/>
    <b v="0"/>
    <n v="1"/>
    <b v="0"/>
    <x v="8"/>
    <x v="26"/>
    <n v="0"/>
    <n v="1"/>
    <x v="840"/>
    <s v="7/26/2015"/>
    <x v="5"/>
    <x v="0"/>
    <n v="7"/>
    <n v="2015"/>
  </r>
  <r>
    <n v="1599"/>
    <s v="The Londoner: Prints &amp; Canvas"/>
    <s v="A London photographer trekking 5,895m up Africa's Mount Kilimanjaro to pursue and enrich a career."/>
    <x v="2"/>
    <x v="117"/>
    <x v="2"/>
    <x v="1"/>
    <s v="GBP"/>
    <d v="2016-04-08T11:56:16"/>
    <d v="2016-03-09T12:56:16"/>
    <b v="0"/>
    <n v="0"/>
    <b v="0"/>
    <x v="8"/>
    <x v="26"/>
    <n v="0"/>
    <n v="0"/>
    <x v="204"/>
    <s v="4/8/2016"/>
    <x v="7"/>
    <x v="2"/>
    <n v="4"/>
    <n v="201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d v="2014-07-15T05:11:00"/>
    <d v="2014-06-01T01:22:32"/>
    <b v="0"/>
    <n v="9"/>
    <b v="0"/>
    <x v="8"/>
    <x v="26"/>
    <n v="7"/>
    <n v="40.78"/>
    <x v="12"/>
    <s v="7/15/2014"/>
    <x v="0"/>
    <x v="3"/>
    <n v="7"/>
    <n v="2014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d v="2011-05-05T02:13:53"/>
    <d v="2011-04-05T02:13:53"/>
    <b v="0"/>
    <n v="56"/>
    <b v="1"/>
    <x v="4"/>
    <x v="11"/>
    <n v="108"/>
    <n v="48.33"/>
    <x v="360"/>
    <s v="5/5/2011"/>
    <x v="6"/>
    <x v="6"/>
    <n v="5"/>
    <n v="20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d v="2011-10-14T23:00:00"/>
    <d v="2011-09-02T07:08:37"/>
    <b v="0"/>
    <n v="32"/>
    <b v="1"/>
    <x v="4"/>
    <x v="11"/>
    <n v="100"/>
    <n v="46.95"/>
    <x v="1069"/>
    <s v="10/14/2011"/>
    <x v="8"/>
    <x v="6"/>
    <n v="10"/>
    <n v="2011"/>
  </r>
  <r>
    <n v="1603"/>
    <s v="Max's First Solo Album!"/>
    <s v="An exercise in the wild and dangerous world of solo musicianship by Maxwell D Feinstein."/>
    <x v="13"/>
    <x v="1091"/>
    <x v="0"/>
    <x v="0"/>
    <s v="USD"/>
    <d v="2012-01-28T04:04:19"/>
    <d v="2011-11-29T04:04:19"/>
    <b v="0"/>
    <n v="30"/>
    <b v="1"/>
    <x v="4"/>
    <x v="11"/>
    <n v="100"/>
    <n v="66.69"/>
    <x v="1070"/>
    <s v="1/28/2012"/>
    <x v="4"/>
    <x v="6"/>
    <n v="1"/>
    <n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d v="2012-03-17T19:17:15"/>
    <d v="2012-02-06T20:17:15"/>
    <b v="0"/>
    <n v="70"/>
    <b v="1"/>
    <x v="4"/>
    <x v="11"/>
    <n v="122"/>
    <n v="48.84"/>
    <x v="1071"/>
    <s v="3/17/2012"/>
    <x v="2"/>
    <x v="5"/>
    <n v="3"/>
    <n v="2012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d v="2011-08-01T07:00:00"/>
    <d v="2011-07-23T00:18:33"/>
    <b v="0"/>
    <n v="44"/>
    <b v="1"/>
    <x v="4"/>
    <x v="11"/>
    <n v="101"/>
    <n v="137.31"/>
    <x v="1072"/>
    <s v="8/1/2011"/>
    <x v="3"/>
    <x v="6"/>
    <n v="8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d v="2011-03-24T01:40:38"/>
    <d v="2010-12-24T02:40:38"/>
    <b v="0"/>
    <n v="92"/>
    <b v="1"/>
    <x v="4"/>
    <x v="11"/>
    <n v="101"/>
    <n v="87.83"/>
    <x v="1073"/>
    <s v="3/24/2011"/>
    <x v="11"/>
    <x v="7"/>
    <n v="3"/>
    <n v="20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d v="2012-06-14T19:24:11"/>
    <d v="2012-05-24T19:24:11"/>
    <b v="0"/>
    <n v="205"/>
    <b v="1"/>
    <x v="4"/>
    <x v="11"/>
    <n v="145"/>
    <n v="70.790000000000006"/>
    <x v="1020"/>
    <s v="6/14/2012"/>
    <x v="5"/>
    <x v="5"/>
    <n v="6"/>
    <n v="2012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d v="2014-01-01T05:26:00"/>
    <d v="2013-11-29T19:56:26"/>
    <b v="0"/>
    <n v="23"/>
    <b v="1"/>
    <x v="4"/>
    <x v="11"/>
    <n v="101"/>
    <n v="52.83"/>
    <x v="1074"/>
    <s v="1/1/2014"/>
    <x v="4"/>
    <x v="4"/>
    <n v="1"/>
    <n v="2014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d v="2011-11-02T08:00:00"/>
    <d v="2011-09-10T00:01:49"/>
    <b v="0"/>
    <n v="4"/>
    <b v="1"/>
    <x v="4"/>
    <x v="11"/>
    <n v="118"/>
    <n v="443.75"/>
    <x v="1075"/>
    <s v="11/2/2011"/>
    <x v="8"/>
    <x v="6"/>
    <n v="11"/>
    <n v="20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d v="2012-12-15T22:11:50"/>
    <d v="2012-11-15T22:11:50"/>
    <b v="0"/>
    <n v="112"/>
    <b v="1"/>
    <x v="4"/>
    <x v="11"/>
    <n v="272"/>
    <n v="48.54"/>
    <x v="1076"/>
    <s v="12/15/2012"/>
    <x v="4"/>
    <x v="5"/>
    <n v="12"/>
    <n v="2012"/>
  </r>
  <r>
    <n v="1611"/>
    <s v="Skelton-Luns CD/7&quot;             No Big Deal."/>
    <s v="Skelton-Luns CD/7&quot; No Big Deal."/>
    <x v="134"/>
    <x v="1099"/>
    <x v="0"/>
    <x v="0"/>
    <s v="USD"/>
    <d v="2013-06-05T00:00:32"/>
    <d v="2013-05-15T00:00:32"/>
    <b v="0"/>
    <n v="27"/>
    <b v="1"/>
    <x v="4"/>
    <x v="11"/>
    <n v="125"/>
    <n v="37.07"/>
    <x v="59"/>
    <s v="6/5/2013"/>
    <x v="5"/>
    <x v="4"/>
    <n v="6"/>
    <n v="2013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d v="2013-01-02T20:59:44"/>
    <d v="2012-12-03T20:59:44"/>
    <b v="0"/>
    <n v="11"/>
    <b v="1"/>
    <x v="4"/>
    <x v="11"/>
    <n v="110"/>
    <n v="50"/>
    <x v="1077"/>
    <s v="1/2/2013"/>
    <x v="11"/>
    <x v="5"/>
    <n v="1"/>
    <n v="2013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d v="2012-07-22T01:40:02"/>
    <d v="2012-06-22T01:40:02"/>
    <b v="0"/>
    <n v="26"/>
    <b v="1"/>
    <x v="4"/>
    <x v="11"/>
    <n v="102"/>
    <n v="39.04"/>
    <x v="353"/>
    <s v="7/22/2012"/>
    <x v="0"/>
    <x v="5"/>
    <n v="7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d v="2014-08-03T17:00:00"/>
    <d v="2014-06-04T23:32:49"/>
    <b v="0"/>
    <n v="77"/>
    <b v="1"/>
    <x v="4"/>
    <x v="11"/>
    <n v="103"/>
    <n v="66.69"/>
    <x v="6"/>
    <s v="8/3/2014"/>
    <x v="0"/>
    <x v="3"/>
    <n v="8"/>
    <n v="2014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d v="2011-12-13T02:13:16"/>
    <d v="2011-10-29T01:13:16"/>
    <b v="0"/>
    <n v="136"/>
    <b v="1"/>
    <x v="4"/>
    <x v="11"/>
    <n v="114"/>
    <n v="67.13"/>
    <x v="1078"/>
    <s v="12/13/2011"/>
    <x v="9"/>
    <x v="6"/>
    <n v="12"/>
    <n v="20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d v="2012-11-22T22:00:00"/>
    <d v="2012-10-12T17:10:21"/>
    <b v="0"/>
    <n v="157"/>
    <b v="1"/>
    <x v="4"/>
    <x v="11"/>
    <n v="104"/>
    <n v="66.37"/>
    <x v="723"/>
    <s v="11/22/2012"/>
    <x v="9"/>
    <x v="5"/>
    <n v="11"/>
    <n v="2012"/>
  </r>
  <r>
    <n v="1617"/>
    <s v="The Coffis Brothers 2nd Album!"/>
    <s v="The Coffis Brothers &amp;The Mountain Men are recording a brand new full length record."/>
    <x v="39"/>
    <x v="950"/>
    <x v="0"/>
    <x v="0"/>
    <s v="USD"/>
    <d v="2013-11-01T19:00:00"/>
    <d v="2013-09-29T15:56:28"/>
    <b v="0"/>
    <n v="158"/>
    <b v="1"/>
    <x v="4"/>
    <x v="11"/>
    <n v="146"/>
    <n v="64.62"/>
    <x v="1079"/>
    <s v="11/1/2013"/>
    <x v="8"/>
    <x v="4"/>
    <n v="11"/>
    <n v="2013"/>
  </r>
  <r>
    <n v="1618"/>
    <s v="Janus Word Album"/>
    <s v="Janus Word combines hard rock with melodic acoustic music for a unique and awesome sound."/>
    <x v="15"/>
    <x v="1105"/>
    <x v="0"/>
    <x v="0"/>
    <s v="USD"/>
    <d v="2013-03-08T15:42:15"/>
    <d v="2013-01-27T15:42:15"/>
    <b v="0"/>
    <n v="27"/>
    <b v="1"/>
    <x v="4"/>
    <x v="11"/>
    <n v="105"/>
    <n v="58.37"/>
    <x v="1080"/>
    <s v="3/8/2013"/>
    <x v="1"/>
    <x v="4"/>
    <n v="3"/>
    <n v="2013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d v="2014-09-15T04:28:06"/>
    <d v="2014-08-25T04:28:06"/>
    <b v="0"/>
    <n v="23"/>
    <b v="1"/>
    <x v="4"/>
    <x v="11"/>
    <n v="133"/>
    <n v="86.96"/>
    <x v="872"/>
    <s v="9/15/2014"/>
    <x v="10"/>
    <x v="3"/>
    <n v="9"/>
    <n v="2014"/>
  </r>
  <r>
    <n v="1620"/>
    <s v="Kickstart my music career with 300 CDs"/>
    <s v="Kickstarting my music career with 300 hard copy CDs of my first release."/>
    <x v="28"/>
    <x v="932"/>
    <x v="0"/>
    <x v="0"/>
    <s v="USD"/>
    <d v="2013-02-23T08:09:00"/>
    <d v="2013-02-16T08:09:00"/>
    <b v="0"/>
    <n v="17"/>
    <b v="1"/>
    <x v="4"/>
    <x v="11"/>
    <n v="113"/>
    <n v="66.47"/>
    <x v="1081"/>
    <s v="2/23/2013"/>
    <x v="2"/>
    <x v="4"/>
    <n v="2"/>
    <n v="2013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d v="2012-05-28T03:59:00"/>
    <d v="2012-04-04T14:33:35"/>
    <b v="0"/>
    <n v="37"/>
    <b v="1"/>
    <x v="4"/>
    <x v="11"/>
    <n v="121"/>
    <n v="163.78"/>
    <x v="1082"/>
    <s v="5/28/2012"/>
    <x v="6"/>
    <x v="5"/>
    <n v="5"/>
    <n v="2012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d v="2014-12-17T07:59:00"/>
    <d v="2014-11-07T07:04:34"/>
    <b v="0"/>
    <n v="65"/>
    <b v="1"/>
    <x v="4"/>
    <x v="11"/>
    <n v="102"/>
    <n v="107.98"/>
    <x v="287"/>
    <s v="12/17/2014"/>
    <x v="4"/>
    <x v="3"/>
    <n v="12"/>
    <n v="2014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d v="2013-08-27T16:31:29"/>
    <d v="2013-06-28T16:31:29"/>
    <b v="0"/>
    <n v="18"/>
    <b v="1"/>
    <x v="4"/>
    <x v="11"/>
    <n v="101"/>
    <n v="42.11"/>
    <x v="1083"/>
    <s v="8/27/2013"/>
    <x v="0"/>
    <x v="4"/>
    <n v="8"/>
    <n v="2013"/>
  </r>
  <r>
    <n v="1624"/>
    <s v="Joey De Noble needs YOUR help!"/>
    <s v="Joey De Noble is raising money to help record his latest music, and he wants YOU to be a part of it!"/>
    <x v="28"/>
    <x v="1109"/>
    <x v="0"/>
    <x v="0"/>
    <s v="USD"/>
    <d v="2013-01-09T08:48:55"/>
    <d v="2012-11-30T08:48:55"/>
    <b v="0"/>
    <n v="25"/>
    <b v="1"/>
    <x v="4"/>
    <x v="11"/>
    <n v="118"/>
    <n v="47.2"/>
    <x v="425"/>
    <s v="1/9/2013"/>
    <x v="4"/>
    <x v="5"/>
    <n v="1"/>
    <n v="2013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d v="2012-09-11T16:47:33"/>
    <d v="2012-08-14T16:47:33"/>
    <b v="0"/>
    <n v="104"/>
    <b v="1"/>
    <x v="4"/>
    <x v="11"/>
    <n v="155"/>
    <n v="112.02"/>
    <x v="413"/>
    <s v="9/11/2012"/>
    <x v="10"/>
    <x v="5"/>
    <n v="9"/>
    <n v="2012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d v="2013-12-01T21:21:07"/>
    <d v="2013-11-01T20:21:07"/>
    <b v="0"/>
    <n v="108"/>
    <b v="1"/>
    <x v="4"/>
    <x v="11"/>
    <n v="101"/>
    <n v="74.95"/>
    <x v="599"/>
    <s v="12/1/2013"/>
    <x v="4"/>
    <x v="4"/>
    <n v="12"/>
    <n v="2013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d v="2012-11-26T04:59:00"/>
    <d v="2012-10-23T16:58:09"/>
    <b v="0"/>
    <n v="38"/>
    <b v="1"/>
    <x v="4"/>
    <x v="11"/>
    <n v="117"/>
    <n v="61.58"/>
    <x v="1084"/>
    <s v="11/26/2012"/>
    <x v="9"/>
    <x v="5"/>
    <n v="11"/>
    <n v="2012"/>
  </r>
  <r>
    <n v="1628"/>
    <s v="&quot;Songs for Tsippora&quot; Byronâ€™s DEBUT EP"/>
    <s v="Original Jewish rock music on human relationships and identity"/>
    <x v="23"/>
    <x v="1112"/>
    <x v="0"/>
    <x v="0"/>
    <s v="USD"/>
    <d v="2014-06-17T17:41:22"/>
    <d v="2014-05-15T17:41:22"/>
    <b v="0"/>
    <n v="88"/>
    <b v="1"/>
    <x v="4"/>
    <x v="11"/>
    <n v="101"/>
    <n v="45.88"/>
    <x v="910"/>
    <s v="6/17/2014"/>
    <x v="5"/>
    <x v="3"/>
    <n v="6"/>
    <n v="2014"/>
  </r>
  <r>
    <n v="1629"/>
    <s v="Off The Turnpike | A Loud New Way to Release Loud New Music"/>
    <s v="Help Off The Turnpike release new music, and set fire to everything!"/>
    <x v="12"/>
    <x v="1113"/>
    <x v="0"/>
    <x v="0"/>
    <s v="USD"/>
    <d v="2014-02-20T20:48:53"/>
    <d v="2014-01-06T20:48:53"/>
    <b v="0"/>
    <n v="82"/>
    <b v="1"/>
    <x v="4"/>
    <x v="11"/>
    <n v="104"/>
    <n v="75.849999999999994"/>
    <x v="827"/>
    <s v="2/20/2014"/>
    <x v="1"/>
    <x v="3"/>
    <n v="2"/>
    <n v="2014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d v="2012-03-02T06:59:00"/>
    <d v="2012-01-31T20:06:15"/>
    <b v="0"/>
    <n v="126"/>
    <b v="1"/>
    <x v="4"/>
    <x v="11"/>
    <n v="265"/>
    <n v="84.21"/>
    <x v="904"/>
    <s v="3/2/2012"/>
    <x v="1"/>
    <x v="5"/>
    <n v="3"/>
    <n v="2012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d v="2012-10-12T20:37:41"/>
    <d v="2012-09-12T20:37:41"/>
    <b v="0"/>
    <n v="133"/>
    <b v="1"/>
    <x v="4"/>
    <x v="11"/>
    <n v="156"/>
    <n v="117.23"/>
    <x v="252"/>
    <s v="10/12/2012"/>
    <x v="8"/>
    <x v="5"/>
    <n v="10"/>
    <n v="2012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d v="2011-09-24T08:10:54"/>
    <d v="2011-07-26T08:10:54"/>
    <b v="0"/>
    <n v="47"/>
    <b v="1"/>
    <x v="4"/>
    <x v="11"/>
    <n v="102"/>
    <n v="86.49"/>
    <x v="409"/>
    <s v="9/24/2011"/>
    <x v="3"/>
    <x v="6"/>
    <n v="9"/>
    <n v="20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d v="2012-01-16T05:00:00"/>
    <d v="2011-12-19T21:12:36"/>
    <b v="0"/>
    <n v="58"/>
    <b v="1"/>
    <x v="4"/>
    <x v="11"/>
    <n v="100"/>
    <n v="172.41"/>
    <x v="1085"/>
    <s v="1/16/2012"/>
    <x v="11"/>
    <x v="6"/>
    <n v="1"/>
    <n v="2012"/>
  </r>
  <r>
    <n v="1634"/>
    <s v="RUBEDO: Debut Full Length Album"/>
    <s v="Recording Debut  Album w/ Producer Ikey Owens from Free Moral Agents/ The Mars Volta"/>
    <x v="13"/>
    <x v="1118"/>
    <x v="0"/>
    <x v="0"/>
    <s v="USD"/>
    <d v="2011-06-02T05:59:00"/>
    <d v="2011-04-25T04:33:21"/>
    <b v="0"/>
    <n v="32"/>
    <b v="1"/>
    <x v="4"/>
    <x v="11"/>
    <n v="101"/>
    <n v="62.81"/>
    <x v="1086"/>
    <s v="6/2/2011"/>
    <x v="6"/>
    <x v="6"/>
    <n v="6"/>
    <n v="20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d v="2016-07-11T20:51:01"/>
    <d v="2016-05-12T20:51:01"/>
    <b v="0"/>
    <n v="37"/>
    <b v="1"/>
    <x v="4"/>
    <x v="11"/>
    <n v="125"/>
    <n v="67.73"/>
    <x v="959"/>
    <s v="7/11/2016"/>
    <x v="5"/>
    <x v="2"/>
    <n v="7"/>
    <n v="2016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d v="2011-06-12T04:00:00"/>
    <d v="2011-04-30T02:04:48"/>
    <b v="0"/>
    <n v="87"/>
    <b v="1"/>
    <x v="4"/>
    <x v="11"/>
    <n v="104"/>
    <n v="53.56"/>
    <x v="1087"/>
    <s v="6/12/2011"/>
    <x v="6"/>
    <x v="6"/>
    <n v="6"/>
    <n v="20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d v="2009-12-31T23:39:00"/>
    <d v="2009-11-05T18:02:20"/>
    <b v="0"/>
    <n v="15"/>
    <b v="1"/>
    <x v="4"/>
    <x v="11"/>
    <n v="104"/>
    <n v="34.6"/>
    <x v="1088"/>
    <s v="12/31/2009"/>
    <x v="4"/>
    <x v="8"/>
    <n v="12"/>
    <n v="2009"/>
  </r>
  <r>
    <n v="1638"/>
    <s v="Avenues EP 2013"/>
    <s v="Avenues will be going in to the studio to record a new EP with Matt Allison!"/>
    <x v="28"/>
    <x v="1121"/>
    <x v="0"/>
    <x v="0"/>
    <s v="USD"/>
    <d v="2013-02-28T21:25:00"/>
    <d v="2013-01-14T16:29:28"/>
    <b v="0"/>
    <n v="27"/>
    <b v="1"/>
    <x v="4"/>
    <x v="11"/>
    <n v="105"/>
    <n v="38.89"/>
    <x v="731"/>
    <s v="2/28/2013"/>
    <x v="1"/>
    <x v="4"/>
    <n v="2"/>
    <n v="2013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d v="2012-03-03T15:39:25"/>
    <d v="2012-02-02T15:39:25"/>
    <b v="0"/>
    <n v="19"/>
    <b v="1"/>
    <x v="4"/>
    <x v="11"/>
    <n v="100"/>
    <n v="94.74"/>
    <x v="1089"/>
    <s v="3/3/2012"/>
    <x v="2"/>
    <x v="5"/>
    <n v="3"/>
    <n v="2012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d v="2010-08-03T01:59:00"/>
    <d v="2010-07-20T05:32:35"/>
    <b v="0"/>
    <n v="17"/>
    <b v="1"/>
    <x v="4"/>
    <x v="11"/>
    <n v="170"/>
    <n v="39.97"/>
    <x v="354"/>
    <s v="8/3/2010"/>
    <x v="3"/>
    <x v="7"/>
    <n v="8"/>
    <n v="2010"/>
  </r>
  <r>
    <n v="1641"/>
    <s v="Tanya Dartson- Run for Your Life music video"/>
    <s v="Music Video For Upbeat and Inspiring Song - Run For Your Life"/>
    <x v="30"/>
    <x v="535"/>
    <x v="0"/>
    <x v="0"/>
    <s v="USD"/>
    <d v="2014-12-19T14:19:04"/>
    <d v="2014-11-19T14:19:04"/>
    <b v="0"/>
    <n v="26"/>
    <b v="1"/>
    <x v="4"/>
    <x v="27"/>
    <n v="101"/>
    <n v="97.5"/>
    <x v="652"/>
    <s v="12/19/2014"/>
    <x v="4"/>
    <x v="3"/>
    <n v="12"/>
    <n v="2014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d v="2011-06-14T00:35:27"/>
    <d v="2011-05-25T00:35:27"/>
    <b v="0"/>
    <n v="28"/>
    <b v="1"/>
    <x v="4"/>
    <x v="27"/>
    <n v="100"/>
    <n v="42.86"/>
    <x v="1090"/>
    <s v="6/14/2011"/>
    <x v="5"/>
    <x v="6"/>
    <n v="6"/>
    <n v="2011"/>
  </r>
  <r>
    <n v="1643"/>
    <s v="This Is All Now's Brand New Album!!"/>
    <s v="This Is All Now is putting out a brand new record, and we need YOUR help to do it!"/>
    <x v="10"/>
    <x v="1124"/>
    <x v="0"/>
    <x v="0"/>
    <s v="USD"/>
    <d v="2012-09-24T19:46:52"/>
    <d v="2012-08-25T19:46:52"/>
    <b v="0"/>
    <n v="37"/>
    <b v="1"/>
    <x v="4"/>
    <x v="27"/>
    <n v="125"/>
    <n v="168.51"/>
    <x v="1091"/>
    <s v="9/24/2012"/>
    <x v="10"/>
    <x v="5"/>
    <n v="9"/>
    <n v="2012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d v="2012-11-22T02:26:00"/>
    <d v="2012-09-23T01:26:00"/>
    <b v="0"/>
    <n v="128"/>
    <b v="1"/>
    <x v="4"/>
    <x v="27"/>
    <n v="110"/>
    <n v="85.55"/>
    <x v="1092"/>
    <s v="11/22/2012"/>
    <x v="8"/>
    <x v="5"/>
    <n v="11"/>
    <n v="2012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d v="2013-09-18T14:49:00"/>
    <d v="2013-09-04T14:49:00"/>
    <b v="0"/>
    <n v="10"/>
    <b v="1"/>
    <x v="4"/>
    <x v="27"/>
    <n v="111"/>
    <n v="554"/>
    <x v="1093"/>
    <s v="9/18/2013"/>
    <x v="8"/>
    <x v="4"/>
    <n v="9"/>
    <n v="2013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d v="2014-08-14T18:11:00"/>
    <d v="2014-07-13T10:48:23"/>
    <b v="0"/>
    <n v="83"/>
    <b v="1"/>
    <x v="4"/>
    <x v="27"/>
    <n v="110"/>
    <n v="26.55"/>
    <x v="1094"/>
    <s v="8/14/2014"/>
    <x v="3"/>
    <x v="3"/>
    <n v="8"/>
    <n v="2014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d v="2012-06-09T09:49:37"/>
    <d v="2012-05-10T09:49:37"/>
    <b v="0"/>
    <n v="46"/>
    <b v="1"/>
    <x v="4"/>
    <x v="27"/>
    <n v="105"/>
    <n v="113.83"/>
    <x v="1095"/>
    <s v="6/9/2012"/>
    <x v="5"/>
    <x v="5"/>
    <n v="6"/>
    <n v="2012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d v="2011-03-20T15:54:42"/>
    <d v="2011-02-18T16:54:42"/>
    <b v="0"/>
    <n v="90"/>
    <b v="1"/>
    <x v="4"/>
    <x v="27"/>
    <n v="125"/>
    <n v="32.01"/>
    <x v="1096"/>
    <s v="3/20/2011"/>
    <x v="2"/>
    <x v="6"/>
    <n v="3"/>
    <n v="2011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d v="2014-05-23T16:25:55"/>
    <d v="2014-04-08T16:25:55"/>
    <b v="0"/>
    <n v="81"/>
    <b v="1"/>
    <x v="4"/>
    <x v="27"/>
    <n v="101"/>
    <n v="47.19"/>
    <x v="1097"/>
    <s v="5/23/2014"/>
    <x v="6"/>
    <x v="3"/>
    <n v="5"/>
    <n v="2014"/>
  </r>
  <r>
    <n v="1650"/>
    <s v="The Psalm Praise Project, Vol. 2"/>
    <s v="Help me record a CD that uses pop styling to give a fresh sound to ancient wisdom from scripture!"/>
    <x v="13"/>
    <x v="1131"/>
    <x v="0"/>
    <x v="0"/>
    <s v="USD"/>
    <d v="2013-10-09T10:27:17"/>
    <d v="2013-09-09T10:27:17"/>
    <b v="0"/>
    <n v="32"/>
    <b v="1"/>
    <x v="4"/>
    <x v="27"/>
    <n v="142"/>
    <n v="88.47"/>
    <x v="350"/>
    <s v="10/9/2013"/>
    <x v="8"/>
    <x v="4"/>
    <n v="10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d v="2011-04-26T06:59:00"/>
    <d v="2011-03-23T21:37:00"/>
    <b v="0"/>
    <n v="20"/>
    <b v="1"/>
    <x v="4"/>
    <x v="27"/>
    <n v="101"/>
    <n v="100.75"/>
    <x v="1098"/>
    <s v="4/26/2011"/>
    <x v="7"/>
    <x v="6"/>
    <n v="4"/>
    <n v="2011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d v="2013-11-24T12:49:53"/>
    <d v="2013-10-25T11:49:53"/>
    <b v="0"/>
    <n v="70"/>
    <b v="1"/>
    <x v="4"/>
    <x v="27"/>
    <n v="101"/>
    <n v="64.709999999999994"/>
    <x v="824"/>
    <s v="11/24/2013"/>
    <x v="9"/>
    <x v="4"/>
    <n v="11"/>
    <n v="2013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d v="2011-04-24T20:01:36"/>
    <d v="2011-03-24T20:01:36"/>
    <b v="0"/>
    <n v="168"/>
    <b v="1"/>
    <x v="4"/>
    <x v="27"/>
    <n v="174"/>
    <n v="51.85"/>
    <x v="272"/>
    <s v="4/24/2011"/>
    <x v="7"/>
    <x v="6"/>
    <n v="4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d v="2012-04-18T21:22:40"/>
    <d v="2012-03-19T21:22:40"/>
    <b v="0"/>
    <n v="34"/>
    <b v="1"/>
    <x v="4"/>
    <x v="27"/>
    <n v="120"/>
    <n v="38.79"/>
    <x v="102"/>
    <s v="4/18/2012"/>
    <x v="7"/>
    <x v="5"/>
    <n v="4"/>
    <n v="2012"/>
  </r>
  <r>
    <n v="1655"/>
    <s v="Meg Porter Debut EP!"/>
    <s v="Berklee College of Music student, Meg Porter needs YOUR help to fund her very first EP!"/>
    <x v="15"/>
    <x v="1136"/>
    <x v="0"/>
    <x v="0"/>
    <s v="USD"/>
    <d v="2012-04-05T18:00:20"/>
    <d v="2012-03-06T19:00:20"/>
    <b v="0"/>
    <n v="48"/>
    <b v="1"/>
    <x v="4"/>
    <x v="27"/>
    <n v="143"/>
    <n v="44.65"/>
    <x v="1099"/>
    <s v="4/5/2012"/>
    <x v="7"/>
    <x v="5"/>
    <n v="4"/>
    <n v="2012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d v="2012-12-13T22:17:32"/>
    <d v="2012-11-13T22:17:32"/>
    <b v="0"/>
    <n v="48"/>
    <b v="1"/>
    <x v="4"/>
    <x v="27"/>
    <n v="100"/>
    <n v="156.77000000000001"/>
    <x v="604"/>
    <s v="12/13/2012"/>
    <x v="4"/>
    <x v="5"/>
    <n v="12"/>
    <n v="2012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d v="2012-05-24T18:46:08"/>
    <d v="2012-04-24T18:46:08"/>
    <b v="0"/>
    <n v="221"/>
    <b v="1"/>
    <x v="4"/>
    <x v="27"/>
    <n v="105"/>
    <n v="118.7"/>
    <x v="1100"/>
    <s v="5/24/2012"/>
    <x v="6"/>
    <x v="5"/>
    <n v="5"/>
    <n v="2012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d v="2012-12-18T14:20:00"/>
    <d v="2012-11-10T05:19:27"/>
    <b v="0"/>
    <n v="107"/>
    <b v="1"/>
    <x v="4"/>
    <x v="27"/>
    <n v="132"/>
    <n v="74.150000000000006"/>
    <x v="1101"/>
    <s v="12/18/2012"/>
    <x v="4"/>
    <x v="5"/>
    <n v="12"/>
    <n v="2012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d v="2013-12-17T12:00:00"/>
    <d v="2013-11-18T21:55:21"/>
    <b v="0"/>
    <n v="45"/>
    <b v="1"/>
    <x v="4"/>
    <x v="27"/>
    <n v="113"/>
    <n v="12.53"/>
    <x v="1102"/>
    <s v="12/17/2013"/>
    <x v="4"/>
    <x v="4"/>
    <n v="12"/>
    <n v="2013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d v="2016-04-30T21:59:00"/>
    <d v="2016-03-30T16:39:10"/>
    <b v="0"/>
    <n v="36"/>
    <b v="1"/>
    <x v="4"/>
    <x v="27"/>
    <n v="1254"/>
    <n v="27.86"/>
    <x v="307"/>
    <s v="4/30/2016"/>
    <x v="7"/>
    <x v="2"/>
    <n v="4"/>
    <n v="2016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d v="2016-01-17T21:00:00"/>
    <d v="2015-12-05T23:57:11"/>
    <b v="0"/>
    <n v="101"/>
    <b v="1"/>
    <x v="4"/>
    <x v="27"/>
    <n v="103"/>
    <n v="80.180000000000007"/>
    <x v="1103"/>
    <s v="1/17/2016"/>
    <x v="11"/>
    <x v="0"/>
    <n v="1"/>
    <n v="2016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d v="2011-12-31T05:45:36"/>
    <d v="2011-11-01T04:45:36"/>
    <b v="0"/>
    <n v="62"/>
    <b v="1"/>
    <x v="4"/>
    <x v="27"/>
    <n v="103"/>
    <n v="132.44"/>
    <x v="1104"/>
    <s v="12/31/2011"/>
    <x v="4"/>
    <x v="6"/>
    <n v="12"/>
    <n v="2011"/>
  </r>
  <r>
    <n v="1663"/>
    <s v="ghost -- a music video"/>
    <s v="music is as important to the eyes as it is to the ears. help bring ghost to life in front of your eyes."/>
    <x v="28"/>
    <x v="1144"/>
    <x v="0"/>
    <x v="0"/>
    <s v="USD"/>
    <d v="2015-02-01T00:31:47"/>
    <d v="2015-01-02T00:31:47"/>
    <b v="0"/>
    <n v="32"/>
    <b v="1"/>
    <x v="4"/>
    <x v="27"/>
    <n v="108"/>
    <n v="33.75"/>
    <x v="1105"/>
    <s v="2/1/2015"/>
    <x v="1"/>
    <x v="0"/>
    <n v="2"/>
    <n v="2015"/>
  </r>
  <r>
    <n v="1664"/>
    <s v="Grace Sings Grace"/>
    <s v="Korean-American Soprano Grace's Debut Album - coming up in June 2012. Come and be part of this exciting project!"/>
    <x v="30"/>
    <x v="1145"/>
    <x v="0"/>
    <x v="0"/>
    <s v="USD"/>
    <d v="2012-03-16T03:59:00"/>
    <d v="2012-01-31T18:16:58"/>
    <b v="0"/>
    <n v="89"/>
    <b v="1"/>
    <x v="4"/>
    <x v="27"/>
    <n v="122"/>
    <n v="34.380000000000003"/>
    <x v="904"/>
    <s v="3/16/2012"/>
    <x v="1"/>
    <x v="5"/>
    <n v="3"/>
    <n v="2012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d v="2011-02-22T03:00:00"/>
    <d v="2011-01-21T15:35:13"/>
    <b v="0"/>
    <n v="93"/>
    <b v="1"/>
    <x v="4"/>
    <x v="27"/>
    <n v="119"/>
    <n v="44.96"/>
    <x v="1106"/>
    <s v="2/22/2011"/>
    <x v="1"/>
    <x v="6"/>
    <n v="2"/>
    <n v="2011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d v="2013-03-28T05:04:33"/>
    <d v="2013-02-26T06:04:33"/>
    <b v="0"/>
    <n v="98"/>
    <b v="1"/>
    <x v="4"/>
    <x v="27"/>
    <n v="161"/>
    <n v="41.04"/>
    <x v="395"/>
    <s v="3/28/2013"/>
    <x v="2"/>
    <x v="4"/>
    <n v="3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d v="2014-03-11T06:59:00"/>
    <d v="2014-02-12T01:41:38"/>
    <b v="0"/>
    <n v="82"/>
    <b v="1"/>
    <x v="4"/>
    <x v="27"/>
    <n v="127"/>
    <n v="52.6"/>
    <x v="99"/>
    <s v="3/11/2014"/>
    <x v="2"/>
    <x v="3"/>
    <n v="3"/>
    <n v="2014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d v="2011-11-28T04:35:39"/>
    <d v="2011-10-29T03:35:39"/>
    <b v="0"/>
    <n v="116"/>
    <b v="1"/>
    <x v="4"/>
    <x v="27"/>
    <n v="103"/>
    <n v="70.78"/>
    <x v="1078"/>
    <s v="11/28/2011"/>
    <x v="9"/>
    <x v="6"/>
    <n v="11"/>
    <n v="2011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d v="2016-05-31T21:14:36"/>
    <d v="2016-04-01T21:14:36"/>
    <b v="0"/>
    <n v="52"/>
    <b v="1"/>
    <x v="4"/>
    <x v="27"/>
    <n v="140"/>
    <n v="53.75"/>
    <x v="31"/>
    <s v="5/31/2016"/>
    <x v="6"/>
    <x v="2"/>
    <n v="5"/>
    <n v="2016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d v="2010-07-05T04:00:00"/>
    <d v="2010-05-15T22:19:59"/>
    <b v="0"/>
    <n v="23"/>
    <b v="1"/>
    <x v="4"/>
    <x v="27"/>
    <n v="103"/>
    <n v="44.61"/>
    <x v="1107"/>
    <s v="7/5/2010"/>
    <x v="5"/>
    <x v="7"/>
    <n v="7"/>
    <n v="2010"/>
  </r>
  <r>
    <n v="1671"/>
    <s v="Luke O'Brien's Kickstarter"/>
    <s v="I am seeking funding in order to help take my music from a hobby to a career."/>
    <x v="13"/>
    <x v="1150"/>
    <x v="0"/>
    <x v="0"/>
    <s v="USD"/>
    <d v="2016-08-01T13:03:34"/>
    <d v="2016-07-02T13:03:34"/>
    <b v="0"/>
    <n v="77"/>
    <b v="1"/>
    <x v="4"/>
    <x v="27"/>
    <n v="101"/>
    <n v="26.15"/>
    <x v="980"/>
    <s v="8/1/2016"/>
    <x v="3"/>
    <x v="2"/>
    <n v="8"/>
    <n v="2016"/>
  </r>
  <r>
    <n v="1672"/>
    <s v="High Altotude Debut Album"/>
    <s v="Sweet, sweet harmonies from Portland Oregon's premiere high school women's a cappella group."/>
    <x v="180"/>
    <x v="1151"/>
    <x v="0"/>
    <x v="0"/>
    <s v="USD"/>
    <d v="2012-06-04T15:45:30"/>
    <d v="2012-05-05T15:45:30"/>
    <b v="0"/>
    <n v="49"/>
    <b v="1"/>
    <x v="4"/>
    <x v="27"/>
    <n v="113"/>
    <n v="39.18"/>
    <x v="1108"/>
    <s v="6/4/2012"/>
    <x v="5"/>
    <x v="5"/>
    <n v="6"/>
    <n v="2012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d v="2015-03-06T21:04:52"/>
    <d v="2015-02-04T21:04:52"/>
    <b v="0"/>
    <n v="59"/>
    <b v="1"/>
    <x v="4"/>
    <x v="27"/>
    <n v="128"/>
    <n v="45.59"/>
    <x v="935"/>
    <s v="3/6/2015"/>
    <x v="2"/>
    <x v="0"/>
    <n v="3"/>
    <n v="2015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d v="2016-08-18T06:59:00"/>
    <d v="2016-07-18T14:31:46"/>
    <b v="0"/>
    <n v="113"/>
    <b v="1"/>
    <x v="4"/>
    <x v="27"/>
    <n v="202"/>
    <n v="89.25"/>
    <x v="950"/>
    <s v="8/18/2016"/>
    <x v="3"/>
    <x v="2"/>
    <n v="8"/>
    <n v="2016"/>
  </r>
  <r>
    <n v="1675"/>
    <s v="The Great Party's Debut Album!"/>
    <s v="The Great Party is releasing their debut album. Here's your chance to be a part of it!"/>
    <x v="28"/>
    <x v="1153"/>
    <x v="0"/>
    <x v="0"/>
    <s v="USD"/>
    <d v="2011-10-16T22:03:00"/>
    <d v="2011-09-16T17:35:40"/>
    <b v="0"/>
    <n v="34"/>
    <b v="1"/>
    <x v="4"/>
    <x v="27"/>
    <n v="137"/>
    <n v="40.42"/>
    <x v="828"/>
    <s v="10/16/2011"/>
    <x v="8"/>
    <x v="6"/>
    <n v="10"/>
    <n v="2011"/>
  </r>
  <r>
    <n v="1676"/>
    <s v="Bridge 19 CD Release Tour"/>
    <s v="Help fund Bridge 19's tour in support of their first duo record, to be released in May 2012."/>
    <x v="9"/>
    <x v="1154"/>
    <x v="0"/>
    <x v="0"/>
    <s v="USD"/>
    <d v="2012-04-21T03:59:00"/>
    <d v="2012-03-05T17:25:47"/>
    <b v="0"/>
    <n v="42"/>
    <b v="1"/>
    <x v="4"/>
    <x v="27"/>
    <n v="115"/>
    <n v="82.38"/>
    <x v="664"/>
    <s v="4/21/2012"/>
    <x v="7"/>
    <x v="5"/>
    <n v="4"/>
    <n v="2012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d v="2016-04-16T05:59:00"/>
    <d v="2016-02-16T09:46:16"/>
    <b v="0"/>
    <n v="42"/>
    <b v="1"/>
    <x v="4"/>
    <x v="27"/>
    <n v="112"/>
    <n v="159.52000000000001"/>
    <x v="194"/>
    <s v="4/16/2016"/>
    <x v="2"/>
    <x v="2"/>
    <n v="4"/>
    <n v="2016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d v="2014-02-06T20:31:11"/>
    <d v="2014-01-23T20:31:11"/>
    <b v="0"/>
    <n v="49"/>
    <b v="1"/>
    <x v="4"/>
    <x v="27"/>
    <n v="118"/>
    <n v="36.24"/>
    <x v="219"/>
    <s v="2/6/2014"/>
    <x v="1"/>
    <x v="3"/>
    <n v="2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d v="2011-07-22T01:39:05"/>
    <d v="2011-06-29T01:39:05"/>
    <b v="0"/>
    <n v="56"/>
    <b v="1"/>
    <x v="4"/>
    <x v="27"/>
    <n v="175"/>
    <n v="62.5"/>
    <x v="114"/>
    <s v="7/22/2011"/>
    <x v="0"/>
    <x v="6"/>
    <n v="7"/>
    <n v="2011"/>
  </r>
  <r>
    <n v="1680"/>
    <s v="Kick Out a Record"/>
    <s v="Working Musician dilemma #164: how the taxman put Kick the Record 2.0 on hold"/>
    <x v="28"/>
    <x v="1156"/>
    <x v="0"/>
    <x v="0"/>
    <s v="USD"/>
    <d v="2014-07-12T18:11:07"/>
    <d v="2014-06-12T18:11:07"/>
    <b v="0"/>
    <n v="25"/>
    <b v="1"/>
    <x v="4"/>
    <x v="27"/>
    <n v="118"/>
    <n v="47"/>
    <x v="42"/>
    <s v="7/12/2014"/>
    <x v="0"/>
    <x v="3"/>
    <n v="7"/>
    <n v="2014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d v="2017-03-29T02:00:00"/>
    <d v="2017-02-08T02:54:44"/>
    <b v="0"/>
    <n v="884"/>
    <b v="0"/>
    <x v="4"/>
    <x v="28"/>
    <n v="101"/>
    <n v="74.58"/>
    <x v="1109"/>
    <s v="3/29/2017"/>
    <x v="2"/>
    <x v="1"/>
    <n v="3"/>
    <n v="2017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d v="2017-04-14T04:07:40"/>
    <d v="2017-02-13T05:07:40"/>
    <b v="0"/>
    <n v="0"/>
    <b v="0"/>
    <x v="4"/>
    <x v="28"/>
    <n v="0"/>
    <n v="0"/>
    <x v="1110"/>
    <s v="4/14/2017"/>
    <x v="2"/>
    <x v="1"/>
    <n v="4"/>
    <n v="2017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d v="2017-04-07T18:45:38"/>
    <d v="2017-03-14T18:45:38"/>
    <b v="0"/>
    <n v="10"/>
    <b v="0"/>
    <x v="4"/>
    <x v="28"/>
    <n v="22"/>
    <n v="76"/>
    <x v="1111"/>
    <s v="4/7/2017"/>
    <x v="7"/>
    <x v="1"/>
    <n v="4"/>
    <n v="2017"/>
  </r>
  <r>
    <n v="1684"/>
    <s v="Goodness &amp; Mercy EP - Marty Mikles"/>
    <s v="New Music from Marty Mikles!  A new EP all about God's Goodness &amp; Mercy."/>
    <x v="6"/>
    <x v="1159"/>
    <x v="3"/>
    <x v="0"/>
    <s v="USD"/>
    <d v="2017-03-17T18:34:01"/>
    <d v="2017-02-17T19:34:01"/>
    <b v="0"/>
    <n v="101"/>
    <b v="0"/>
    <x v="4"/>
    <x v="28"/>
    <n v="109"/>
    <n v="86.44"/>
    <x v="1112"/>
    <s v="3/17/2017"/>
    <x v="2"/>
    <x v="1"/>
    <n v="3"/>
    <n v="2017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d v="2017-03-24T05:00:23"/>
    <d v="2017-02-22T06:00:23"/>
    <b v="0"/>
    <n v="15"/>
    <b v="0"/>
    <x v="4"/>
    <x v="28"/>
    <n v="103"/>
    <n v="24"/>
    <x v="1113"/>
    <s v="3/24/2017"/>
    <x v="2"/>
    <x v="1"/>
    <n v="3"/>
    <n v="2017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d v="2017-04-27T19:15:19"/>
    <d v="2017-02-26T20:15:19"/>
    <b v="0"/>
    <n v="1"/>
    <b v="0"/>
    <x v="4"/>
    <x v="28"/>
    <n v="0"/>
    <n v="18"/>
    <x v="1114"/>
    <s v="4/27/2017"/>
    <x v="2"/>
    <x v="1"/>
    <n v="4"/>
    <n v="2017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d v="2017-04-10T20:15:00"/>
    <d v="2017-03-08T01:07:25"/>
    <b v="0"/>
    <n v="39"/>
    <b v="0"/>
    <x v="4"/>
    <x v="28"/>
    <n v="31"/>
    <n v="80.13"/>
    <x v="1115"/>
    <s v="4/10/2017"/>
    <x v="7"/>
    <x v="1"/>
    <n v="4"/>
    <n v="2017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d v="2017-04-09T11:49:54"/>
    <d v="2017-03-10T12:49:54"/>
    <b v="0"/>
    <n v="7"/>
    <b v="0"/>
    <x v="4"/>
    <x v="28"/>
    <n v="44"/>
    <n v="253.14"/>
    <x v="1116"/>
    <s v="4/9/2017"/>
    <x v="7"/>
    <x v="1"/>
    <n v="4"/>
    <n v="2017"/>
  </r>
  <r>
    <n v="1689"/>
    <s v="Fly Away"/>
    <s v="Praising the Living God in the second half of life."/>
    <x v="262"/>
    <x v="1162"/>
    <x v="3"/>
    <x v="0"/>
    <s v="USD"/>
    <d v="2017-03-16T21:37:10"/>
    <d v="2017-02-14T22:37:10"/>
    <b v="0"/>
    <n v="14"/>
    <b v="0"/>
    <x v="4"/>
    <x v="28"/>
    <n v="100"/>
    <n v="171.43"/>
    <x v="793"/>
    <s v="3/16/2017"/>
    <x v="2"/>
    <x v="1"/>
    <n v="3"/>
    <n v="2017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d v="2017-04-06T09:20:42"/>
    <d v="2017-03-07T10:20:42"/>
    <b v="0"/>
    <n v="11"/>
    <b v="0"/>
    <x v="4"/>
    <x v="28"/>
    <n v="25"/>
    <n v="57.73"/>
    <x v="1117"/>
    <s v="4/6/2017"/>
    <x v="7"/>
    <x v="1"/>
    <n v="4"/>
    <n v="2017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d v="2017-04-03T01:00:00"/>
    <d v="2017-03-01T16:50:08"/>
    <b v="0"/>
    <n v="38"/>
    <b v="0"/>
    <x v="4"/>
    <x v="28"/>
    <n v="33"/>
    <n v="264.26"/>
    <x v="1006"/>
    <s v="4/3/2017"/>
    <x v="7"/>
    <x v="1"/>
    <n v="4"/>
    <n v="2017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d v="2017-03-26T23:59:00"/>
    <d v="2017-02-22T03:37:47"/>
    <b v="0"/>
    <n v="15"/>
    <b v="0"/>
    <x v="4"/>
    <x v="28"/>
    <n v="48"/>
    <n v="159.33000000000001"/>
    <x v="1113"/>
    <s v="3/26/2017"/>
    <x v="2"/>
    <x v="1"/>
    <n v="3"/>
    <n v="2017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d v="2017-04-09T20:00:00"/>
    <d v="2017-03-09T22:05:12"/>
    <b v="0"/>
    <n v="8"/>
    <b v="0"/>
    <x v="4"/>
    <x v="28"/>
    <n v="9"/>
    <n v="35"/>
    <x v="1118"/>
    <s v="4/9/2017"/>
    <x v="7"/>
    <x v="1"/>
    <n v="4"/>
    <n v="2017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d v="2017-03-27T04:36:00"/>
    <d v="2017-02-25T16:04:34"/>
    <b v="0"/>
    <n v="1"/>
    <b v="0"/>
    <x v="4"/>
    <x v="28"/>
    <n v="0"/>
    <n v="5"/>
    <x v="1119"/>
    <s v="3/27/2017"/>
    <x v="2"/>
    <x v="1"/>
    <n v="3"/>
    <n v="2017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d v="2017-04-10T01:00:00"/>
    <d v="2017-03-07T00:45:14"/>
    <b v="0"/>
    <n v="23"/>
    <b v="0"/>
    <x v="4"/>
    <x v="28"/>
    <n v="12"/>
    <n v="61.09"/>
    <x v="1117"/>
    <s v="4/10/2017"/>
    <x v="7"/>
    <x v="1"/>
    <n v="4"/>
    <n v="2017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d v="2017-04-01T00:40:11"/>
    <d v="2017-03-02T01:40:11"/>
    <b v="0"/>
    <n v="0"/>
    <b v="0"/>
    <x v="4"/>
    <x v="28"/>
    <n v="0"/>
    <n v="0"/>
    <x v="1120"/>
    <s v="4/1/2017"/>
    <x v="7"/>
    <x v="1"/>
    <n v="4"/>
    <n v="2017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d v="2017-04-09T23:47:28"/>
    <d v="2017-03-11T00:47:28"/>
    <b v="0"/>
    <n v="22"/>
    <b v="0"/>
    <x v="4"/>
    <x v="28"/>
    <n v="20"/>
    <n v="114.82"/>
    <x v="1121"/>
    <s v="4/9/2017"/>
    <x v="7"/>
    <x v="1"/>
    <n v="4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d v="2017-03-26T03:33:00"/>
    <d v="2017-03-02T04:59:20"/>
    <b v="0"/>
    <n v="0"/>
    <b v="0"/>
    <x v="4"/>
    <x v="28"/>
    <n v="0"/>
    <n v="0"/>
    <x v="1120"/>
    <s v="3/26/2017"/>
    <x v="7"/>
    <x v="1"/>
    <n v="3"/>
    <n v="2017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d v="2017-04-11T20:44:05"/>
    <d v="2017-03-12T20:44:05"/>
    <b v="0"/>
    <n v="4"/>
    <b v="0"/>
    <x v="4"/>
    <x v="28"/>
    <n v="4"/>
    <n v="54"/>
    <x v="1122"/>
    <s v="4/11/2017"/>
    <x v="7"/>
    <x v="1"/>
    <n v="4"/>
    <n v="2017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d v="2017-04-01T04:00:00"/>
    <d v="2017-03-02T01:43:10"/>
    <b v="0"/>
    <n v="79"/>
    <b v="0"/>
    <x v="4"/>
    <x v="28"/>
    <n v="26"/>
    <n v="65.97"/>
    <x v="1120"/>
    <s v="4/1/2017"/>
    <x v="7"/>
    <x v="1"/>
    <n v="4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d v="2015-01-15T15:56:45"/>
    <d v="2014-12-16T15:56:45"/>
    <b v="0"/>
    <n v="2"/>
    <b v="0"/>
    <x v="4"/>
    <x v="28"/>
    <n v="0"/>
    <n v="5"/>
    <x v="22"/>
    <s v="1/15/2015"/>
    <x v="11"/>
    <x v="3"/>
    <n v="1"/>
    <n v="2015"/>
  </r>
  <r>
    <n v="1702"/>
    <s v="lyndale lewis and new vision prosper cd release"/>
    <s v="I can do all things through christ jesus"/>
    <x v="281"/>
    <x v="116"/>
    <x v="2"/>
    <x v="0"/>
    <s v="USD"/>
    <d v="2015-03-30T19:52:30"/>
    <d v="2015-02-28T20:52:30"/>
    <b v="0"/>
    <n v="1"/>
    <b v="0"/>
    <x v="4"/>
    <x v="28"/>
    <n v="0"/>
    <n v="1"/>
    <x v="1123"/>
    <s v="3/30/2015"/>
    <x v="2"/>
    <x v="0"/>
    <n v="3"/>
    <n v="2015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d v="2015-08-31T06:45:37"/>
    <d v="2015-07-02T06:45:37"/>
    <b v="0"/>
    <n v="2"/>
    <b v="0"/>
    <x v="4"/>
    <x v="28"/>
    <n v="1"/>
    <n v="25.5"/>
    <x v="134"/>
    <s v="8/31/2015"/>
    <x v="3"/>
    <x v="0"/>
    <n v="8"/>
    <n v="2015"/>
  </r>
  <r>
    <n v="1704"/>
    <s v="Jericho Down Worship Album"/>
    <s v="We want to record an album of popular praise &amp; worship songs with our own influence and style."/>
    <x v="13"/>
    <x v="1170"/>
    <x v="2"/>
    <x v="0"/>
    <s v="USD"/>
    <d v="2015-02-16T03:21:13"/>
    <d v="2015-01-17T03:21:13"/>
    <b v="0"/>
    <n v="11"/>
    <b v="0"/>
    <x v="4"/>
    <x v="28"/>
    <n v="65"/>
    <n v="118.36"/>
    <x v="622"/>
    <s v="2/16/2015"/>
    <x v="1"/>
    <x v="0"/>
    <n v="2"/>
    <n v="2015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d v="2015-09-09T16:00:00"/>
    <d v="2015-08-29T00:24:06"/>
    <b v="0"/>
    <n v="0"/>
    <b v="0"/>
    <x v="4"/>
    <x v="28"/>
    <n v="0"/>
    <n v="0"/>
    <x v="1124"/>
    <s v="9/9/2015"/>
    <x v="10"/>
    <x v="0"/>
    <n v="9"/>
    <n v="2015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d v="2015-08-23T07:21:12"/>
    <d v="2015-06-24T07:21:12"/>
    <b v="0"/>
    <n v="0"/>
    <b v="0"/>
    <x v="4"/>
    <x v="28"/>
    <n v="0"/>
    <n v="0"/>
    <x v="466"/>
    <s v="8/23/2015"/>
    <x v="0"/>
    <x v="0"/>
    <n v="8"/>
    <n v="2015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d v="2016-03-28T16:18:15"/>
    <d v="2016-02-27T17:18:15"/>
    <b v="0"/>
    <n v="9"/>
    <b v="0"/>
    <x v="4"/>
    <x v="28"/>
    <n v="10"/>
    <n v="54.11"/>
    <x v="315"/>
    <s v="3/28/2016"/>
    <x v="2"/>
    <x v="2"/>
    <n v="3"/>
    <n v="2016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d v="2016-05-01T20:48:26"/>
    <d v="2016-03-22T20:48:26"/>
    <b v="0"/>
    <n v="0"/>
    <b v="0"/>
    <x v="4"/>
    <x v="28"/>
    <n v="0"/>
    <n v="0"/>
    <x v="947"/>
    <s v="5/1/2016"/>
    <x v="7"/>
    <x v="2"/>
    <n v="5"/>
    <n v="2016"/>
  </r>
  <r>
    <n v="1709"/>
    <s v="Psalms"/>
    <s v="A project to set psalms to music. The psalms are taken from the English Standard Version (ESV) of the Bible."/>
    <x v="257"/>
    <x v="1079"/>
    <x v="2"/>
    <x v="0"/>
    <s v="USD"/>
    <d v="2014-08-31T19:39:00"/>
    <d v="2014-07-21T13:31:54"/>
    <b v="0"/>
    <n v="4"/>
    <b v="0"/>
    <x v="4"/>
    <x v="28"/>
    <n v="5"/>
    <n v="21.25"/>
    <x v="33"/>
    <s v="8/31/2014"/>
    <x v="3"/>
    <x v="3"/>
    <n v="8"/>
    <n v="2014"/>
  </r>
  <r>
    <n v="1710"/>
    <s v="Producing a live album of our upcoming Europe tour"/>
    <s v="We want to create a gospel live album which has never been produced before."/>
    <x v="10"/>
    <x v="1172"/>
    <x v="2"/>
    <x v="12"/>
    <s v="EUR"/>
    <d v="2016-01-18T13:00:00"/>
    <d v="2015-12-03T14:11:28"/>
    <b v="0"/>
    <n v="1"/>
    <b v="0"/>
    <x v="4"/>
    <x v="28"/>
    <n v="1"/>
    <n v="34"/>
    <x v="209"/>
    <s v="1/18/2016"/>
    <x v="11"/>
    <x v="0"/>
    <n v="1"/>
    <n v="2016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d v="2014-09-01T15:30:34"/>
    <d v="2014-08-01T15:30:34"/>
    <b v="0"/>
    <n v="2"/>
    <b v="0"/>
    <x v="4"/>
    <x v="28"/>
    <n v="11"/>
    <n v="525"/>
    <x v="883"/>
    <s v="9/1/2014"/>
    <x v="10"/>
    <x v="3"/>
    <n v="9"/>
    <n v="2014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d v="2015-06-30T21:55:53"/>
    <d v="2015-05-01T21:55:53"/>
    <b v="0"/>
    <n v="0"/>
    <b v="0"/>
    <x v="4"/>
    <x v="28"/>
    <n v="0"/>
    <n v="0"/>
    <x v="107"/>
    <s v="6/30/2015"/>
    <x v="5"/>
    <x v="0"/>
    <n v="6"/>
    <n v="2015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d v="2014-10-05T19:13:32"/>
    <d v="2014-09-05T19:13:32"/>
    <b v="0"/>
    <n v="1"/>
    <b v="0"/>
    <x v="4"/>
    <x v="28"/>
    <n v="2"/>
    <n v="50"/>
    <x v="40"/>
    <s v="10/5/2014"/>
    <x v="8"/>
    <x v="3"/>
    <n v="10"/>
    <n v="2014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d v="2015-05-01T22:02:41"/>
    <d v="2015-04-01T22:02:41"/>
    <b v="0"/>
    <n v="17"/>
    <b v="0"/>
    <x v="4"/>
    <x v="28"/>
    <n v="8"/>
    <n v="115.71"/>
    <x v="1125"/>
    <s v="5/1/2015"/>
    <x v="6"/>
    <x v="0"/>
    <n v="5"/>
    <n v="2015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d v="2015-03-31T03:22:00"/>
    <d v="2015-03-01T05:13:05"/>
    <b v="0"/>
    <n v="2"/>
    <b v="0"/>
    <x v="4"/>
    <x v="28"/>
    <n v="0"/>
    <n v="5.5"/>
    <x v="936"/>
    <s v="3/31/2015"/>
    <x v="7"/>
    <x v="0"/>
    <n v="3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d v="2016-12-09T14:51:39"/>
    <d v="2016-10-30T13:51:39"/>
    <b v="0"/>
    <n v="3"/>
    <b v="0"/>
    <x v="4"/>
    <x v="28"/>
    <n v="8"/>
    <n v="50"/>
    <x v="748"/>
    <s v="12/9/2016"/>
    <x v="9"/>
    <x v="2"/>
    <n v="12"/>
    <n v="2016"/>
  </r>
  <r>
    <n v="1717"/>
    <s v="Shift Records A New EP!"/>
    <s v="Our first record created to reach, inspire, and ultimately express the love of Jesus to our generation."/>
    <x v="282"/>
    <x v="1174"/>
    <x v="2"/>
    <x v="0"/>
    <s v="USD"/>
    <d v="2016-04-21T04:00:00"/>
    <d v="2016-03-31T23:33:58"/>
    <b v="0"/>
    <n v="41"/>
    <b v="0"/>
    <x v="4"/>
    <x v="28"/>
    <n v="43"/>
    <n v="34.020000000000003"/>
    <x v="1126"/>
    <s v="4/21/2016"/>
    <x v="7"/>
    <x v="2"/>
    <n v="4"/>
    <n v="2016"/>
  </r>
  <r>
    <n v="1718"/>
    <s v="The Prodigal Son"/>
    <s v="A melody for the galaxy."/>
    <x v="19"/>
    <x v="735"/>
    <x v="2"/>
    <x v="0"/>
    <s v="USD"/>
    <d v="2016-05-14T04:59:00"/>
    <d v="2016-03-31T14:39:09"/>
    <b v="0"/>
    <n v="2"/>
    <b v="0"/>
    <x v="4"/>
    <x v="28"/>
    <n v="0"/>
    <n v="37.5"/>
    <x v="1126"/>
    <s v="5/14/2016"/>
    <x v="7"/>
    <x v="2"/>
    <n v="5"/>
    <n v="2016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d v="2014-09-17T12:49:51"/>
    <d v="2014-08-18T12:49:51"/>
    <b v="0"/>
    <n v="3"/>
    <b v="0"/>
    <x v="4"/>
    <x v="28"/>
    <n v="1"/>
    <n v="11.67"/>
    <x v="18"/>
    <s v="9/17/2014"/>
    <x v="10"/>
    <x v="3"/>
    <n v="9"/>
    <n v="2014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d v="2014-11-09T19:47:51"/>
    <d v="2014-10-10T18:47:51"/>
    <b v="0"/>
    <n v="8"/>
    <b v="0"/>
    <x v="4"/>
    <x v="28"/>
    <n v="6"/>
    <n v="28.13"/>
    <x v="551"/>
    <s v="11/9/2014"/>
    <x v="9"/>
    <x v="3"/>
    <n v="11"/>
    <n v="2014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d v="2015-12-11T11:04:23"/>
    <d v="2015-11-11T11:04:23"/>
    <b v="0"/>
    <n v="0"/>
    <b v="0"/>
    <x v="4"/>
    <x v="28"/>
    <n v="0"/>
    <n v="0"/>
    <x v="810"/>
    <s v="12/11/2015"/>
    <x v="4"/>
    <x v="0"/>
    <n v="12"/>
    <n v="2015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d v="2016-04-03T00:10:00"/>
    <d v="2016-02-25T23:03:49"/>
    <b v="0"/>
    <n v="1"/>
    <b v="0"/>
    <x v="4"/>
    <x v="28"/>
    <n v="0"/>
    <n v="1"/>
    <x v="332"/>
    <s v="4/3/2016"/>
    <x v="2"/>
    <x v="2"/>
    <n v="4"/>
    <n v="2016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d v="2015-07-01T06:00:00"/>
    <d v="2015-05-05T19:48:35"/>
    <b v="0"/>
    <n v="3"/>
    <b v="0"/>
    <x v="4"/>
    <x v="28"/>
    <n v="7"/>
    <n v="216.67"/>
    <x v="208"/>
    <s v="7/1/2015"/>
    <x v="5"/>
    <x v="0"/>
    <n v="7"/>
    <n v="2015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d v="2014-10-30T22:22:42"/>
    <d v="2014-09-30T22:22:42"/>
    <b v="0"/>
    <n v="4"/>
    <b v="0"/>
    <x v="4"/>
    <x v="28"/>
    <n v="1"/>
    <n v="8.75"/>
    <x v="1127"/>
    <s v="10/30/2014"/>
    <x v="8"/>
    <x v="3"/>
    <n v="10"/>
    <n v="2014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d v="2014-08-24T23:14:09"/>
    <d v="2014-07-25T23:14:09"/>
    <b v="0"/>
    <n v="9"/>
    <b v="0"/>
    <x v="4"/>
    <x v="28"/>
    <n v="10"/>
    <n v="62.22"/>
    <x v="837"/>
    <s v="8/24/2014"/>
    <x v="3"/>
    <x v="3"/>
    <n v="8"/>
    <n v="2014"/>
  </r>
  <r>
    <n v="1726"/>
    <s v="&quot;Every Day&quot; CD by Amanda Joy Hall"/>
    <s v="Amanda Joy Hall's sophomore album, &quot;Every Day&quot;. Release expected July 2014"/>
    <x v="115"/>
    <x v="1176"/>
    <x v="2"/>
    <x v="0"/>
    <s v="USD"/>
    <d v="2014-06-27T22:04:24"/>
    <d v="2014-05-29T22:04:24"/>
    <b v="0"/>
    <n v="16"/>
    <b v="0"/>
    <x v="4"/>
    <x v="28"/>
    <n v="34"/>
    <n v="137.25"/>
    <x v="131"/>
    <s v="6/27/2014"/>
    <x v="5"/>
    <x v="3"/>
    <n v="6"/>
    <n v="2014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d v="2015-04-05T11:00:00"/>
    <d v="2015-02-09T22:16:17"/>
    <b v="0"/>
    <n v="1"/>
    <b v="0"/>
    <x v="4"/>
    <x v="28"/>
    <n v="0"/>
    <n v="1"/>
    <x v="803"/>
    <s v="4/5/2015"/>
    <x v="2"/>
    <x v="0"/>
    <n v="4"/>
    <n v="2015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d v="2015-10-21T15:01:14"/>
    <d v="2015-09-21T15:01:14"/>
    <b v="0"/>
    <n v="7"/>
    <b v="0"/>
    <x v="4"/>
    <x v="28"/>
    <n v="68"/>
    <n v="122.14"/>
    <x v="482"/>
    <s v="10/21/2015"/>
    <x v="8"/>
    <x v="0"/>
    <n v="10"/>
    <n v="2015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d v="2016-06-10T01:15:06"/>
    <d v="2016-04-11T01:15:06"/>
    <b v="0"/>
    <n v="0"/>
    <b v="0"/>
    <x v="4"/>
    <x v="28"/>
    <n v="0"/>
    <n v="0"/>
    <x v="1128"/>
    <s v="6/10/2016"/>
    <x v="6"/>
    <x v="2"/>
    <n v="6"/>
    <n v="2016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d v="2015-10-25T02:06:23"/>
    <d v="2015-09-25T02:06:23"/>
    <b v="0"/>
    <n v="0"/>
    <b v="0"/>
    <x v="4"/>
    <x v="28"/>
    <n v="0"/>
    <n v="0"/>
    <x v="426"/>
    <s v="10/25/2015"/>
    <x v="8"/>
    <x v="0"/>
    <n v="10"/>
    <n v="2015"/>
  </r>
  <r>
    <n v="1731"/>
    <s v="Sam Cox Band First Christian Tour"/>
    <s v="We are a Christin Worship band looking to midwest tour. God Bless!"/>
    <x v="28"/>
    <x v="117"/>
    <x v="2"/>
    <x v="0"/>
    <s v="USD"/>
    <d v="2015-06-11T15:00:00"/>
    <d v="2015-05-28T21:45:52"/>
    <b v="0"/>
    <n v="0"/>
    <b v="0"/>
    <x v="4"/>
    <x v="28"/>
    <n v="0"/>
    <n v="0"/>
    <x v="890"/>
    <s v="6/11/2015"/>
    <x v="5"/>
    <x v="0"/>
    <n v="6"/>
    <n v="2015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d v="2016-01-16T05:00:00"/>
    <d v="2015-11-17T16:24:41"/>
    <b v="0"/>
    <n v="0"/>
    <b v="0"/>
    <x v="4"/>
    <x v="28"/>
    <n v="0"/>
    <n v="0"/>
    <x v="792"/>
    <s v="1/16/2016"/>
    <x v="4"/>
    <x v="0"/>
    <n v="1"/>
    <n v="2016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d v="2016-09-13T21:30:00"/>
    <d v="2016-09-01T16:12:54"/>
    <b v="0"/>
    <n v="0"/>
    <b v="0"/>
    <x v="4"/>
    <x v="28"/>
    <n v="0"/>
    <n v="0"/>
    <x v="782"/>
    <s v="9/13/2016"/>
    <x v="8"/>
    <x v="2"/>
    <n v="9"/>
    <n v="2016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d v="2015-05-08T00:52:36"/>
    <d v="2015-04-08T00:52:36"/>
    <b v="0"/>
    <n v="1"/>
    <b v="0"/>
    <x v="4"/>
    <x v="28"/>
    <n v="0"/>
    <n v="1"/>
    <x v="510"/>
    <s v="5/8/2015"/>
    <x v="6"/>
    <x v="0"/>
    <n v="5"/>
    <n v="2015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d v="2016-08-07T19:32:25"/>
    <d v="2016-07-08T19:32:25"/>
    <b v="0"/>
    <n v="2"/>
    <b v="0"/>
    <x v="4"/>
    <x v="28"/>
    <n v="11"/>
    <n v="55"/>
    <x v="138"/>
    <s v="8/7/2016"/>
    <x v="3"/>
    <x v="2"/>
    <n v="8"/>
    <n v="2016"/>
  </r>
  <r>
    <n v="1736"/>
    <s v="In His Presence"/>
    <s v="A unique meditative album reflecting on the life of Christ, inviting Him into your presence"/>
    <x v="9"/>
    <x v="1178"/>
    <x v="2"/>
    <x v="0"/>
    <s v="USD"/>
    <d v="2015-11-08T21:40:33"/>
    <d v="2015-10-09T20:40:33"/>
    <b v="0"/>
    <n v="1"/>
    <b v="0"/>
    <x v="4"/>
    <x v="28"/>
    <n v="1"/>
    <n v="22"/>
    <x v="32"/>
    <s v="11/8/2015"/>
    <x v="9"/>
    <x v="0"/>
    <n v="11"/>
    <n v="2015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d v="2015-07-20T22:46:32"/>
    <d v="2015-06-20T22:46:32"/>
    <b v="0"/>
    <n v="15"/>
    <b v="0"/>
    <x v="4"/>
    <x v="28"/>
    <n v="21"/>
    <n v="56.67"/>
    <x v="19"/>
    <s v="7/20/2015"/>
    <x v="0"/>
    <x v="0"/>
    <n v="7"/>
    <n v="2015"/>
  </r>
  <r>
    <n v="1738"/>
    <s v="The Flashing Lights"/>
    <s v="Music that inspires and gives hope for overcoming and change. And it is good music."/>
    <x v="10"/>
    <x v="170"/>
    <x v="2"/>
    <x v="0"/>
    <s v="USD"/>
    <d v="2014-10-02T20:59:02"/>
    <d v="2014-09-02T20:59:02"/>
    <b v="0"/>
    <n v="1"/>
    <b v="0"/>
    <x v="4"/>
    <x v="28"/>
    <n v="0"/>
    <n v="20"/>
    <x v="1129"/>
    <s v="10/2/2014"/>
    <x v="8"/>
    <x v="3"/>
    <n v="10"/>
    <n v="2014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d v="2016-05-04T19:58:52"/>
    <d v="2016-03-06T20:58:52"/>
    <b v="0"/>
    <n v="1"/>
    <b v="0"/>
    <x v="4"/>
    <x v="28"/>
    <n v="0"/>
    <n v="1"/>
    <x v="1130"/>
    <s v="5/4/2016"/>
    <x v="7"/>
    <x v="2"/>
    <n v="5"/>
    <n v="2016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d v="2015-07-16T19:37:02"/>
    <d v="2015-06-16T19:37:02"/>
    <b v="0"/>
    <n v="0"/>
    <b v="0"/>
    <x v="4"/>
    <x v="28"/>
    <n v="0"/>
    <n v="0"/>
    <x v="152"/>
    <s v="7/16/2015"/>
    <x v="0"/>
    <x v="0"/>
    <n v="7"/>
    <n v="2015"/>
  </r>
  <r>
    <n v="1741"/>
    <s v="Caught off Guard"/>
    <s v="A photo journal documenting my experiences and travels across New Zealand"/>
    <x v="38"/>
    <x v="414"/>
    <x v="0"/>
    <x v="1"/>
    <s v="GBP"/>
    <d v="2015-06-10T15:04:31"/>
    <d v="2015-04-26T15:04:31"/>
    <b v="0"/>
    <n v="52"/>
    <b v="1"/>
    <x v="8"/>
    <x v="20"/>
    <n v="111"/>
    <n v="25.58"/>
    <x v="1131"/>
    <s v="6/10/2015"/>
    <x v="6"/>
    <x v="0"/>
    <n v="6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d v="2017-01-07T21:00:00"/>
    <d v="2016-12-06T21:02:50"/>
    <b v="0"/>
    <n v="34"/>
    <b v="1"/>
    <x v="8"/>
    <x v="20"/>
    <n v="109"/>
    <n v="63.97"/>
    <x v="1132"/>
    <s v="1/7/2017"/>
    <x v="11"/>
    <x v="2"/>
    <n v="1"/>
    <n v="2017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d v="2016-08-27T03:59:00"/>
    <d v="2016-08-04T22:12:55"/>
    <b v="0"/>
    <n v="67"/>
    <b v="1"/>
    <x v="8"/>
    <x v="20"/>
    <n v="100"/>
    <n v="89.93"/>
    <x v="314"/>
    <s v="8/27/2016"/>
    <x v="10"/>
    <x v="2"/>
    <n v="8"/>
    <n v="2016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d v="2015-03-08T13:31:17"/>
    <d v="2015-01-22T14:31:17"/>
    <b v="0"/>
    <n v="70"/>
    <b v="1"/>
    <x v="8"/>
    <x v="20"/>
    <n v="118"/>
    <n v="93.07"/>
    <x v="1133"/>
    <s v="3/8/2015"/>
    <x v="1"/>
    <x v="0"/>
    <n v="3"/>
    <n v="2015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d v="2016-12-22T02:00:00"/>
    <d v="2016-11-16T06:13:58"/>
    <b v="0"/>
    <n v="89"/>
    <b v="1"/>
    <x v="8"/>
    <x v="20"/>
    <n v="114"/>
    <n v="89.67"/>
    <x v="619"/>
    <s v="12/22/2016"/>
    <x v="4"/>
    <x v="2"/>
    <n v="12"/>
    <n v="2016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d v="2016-11-24T02:00:00"/>
    <d v="2016-10-25T04:14:27"/>
    <b v="0"/>
    <n v="107"/>
    <b v="1"/>
    <x v="8"/>
    <x v="20"/>
    <n v="148"/>
    <n v="207.62"/>
    <x v="581"/>
    <s v="11/24/2016"/>
    <x v="9"/>
    <x v="2"/>
    <n v="11"/>
    <n v="2016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d v="2015-11-13T15:00:00"/>
    <d v="2015-10-15T10:27:10"/>
    <b v="0"/>
    <n v="159"/>
    <b v="1"/>
    <x v="8"/>
    <x v="20"/>
    <n v="105"/>
    <n v="59.41"/>
    <x v="311"/>
    <s v="11/13/2015"/>
    <x v="9"/>
    <x v="0"/>
    <n v="11"/>
    <n v="2015"/>
  </r>
  <r>
    <n v="1748"/>
    <s v="So It Is: Vancouver"/>
    <s v="Telling the story of the city through remarkable people who live in Vancouver today."/>
    <x v="63"/>
    <x v="1184"/>
    <x v="0"/>
    <x v="5"/>
    <s v="CAD"/>
    <d v="2015-09-02T22:49:03"/>
    <d v="2015-08-03T22:49:03"/>
    <b v="0"/>
    <n v="181"/>
    <b v="1"/>
    <x v="8"/>
    <x v="20"/>
    <n v="130"/>
    <n v="358.97"/>
    <x v="1050"/>
    <s v="9/2/2015"/>
    <x v="10"/>
    <x v="0"/>
    <n v="9"/>
    <n v="2015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d v="2017-03-01T19:00:00"/>
    <d v="2017-01-23T23:25:21"/>
    <b v="0"/>
    <n v="131"/>
    <b v="1"/>
    <x v="8"/>
    <x v="20"/>
    <n v="123"/>
    <n v="94.74"/>
    <x v="244"/>
    <s v="3/1/2017"/>
    <x v="1"/>
    <x v="1"/>
    <n v="3"/>
    <n v="2017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d v="2016-04-19T20:05:04"/>
    <d v="2016-03-25T20:05:04"/>
    <b v="0"/>
    <n v="125"/>
    <b v="1"/>
    <x v="8"/>
    <x v="20"/>
    <n v="202"/>
    <n v="80.650000000000006"/>
    <x v="1134"/>
    <s v="4/19/2016"/>
    <x v="7"/>
    <x v="2"/>
    <n v="4"/>
    <n v="2016"/>
  </r>
  <r>
    <n v="1751"/>
    <s v="Daily Bread: Stories from Rural Greece"/>
    <s v="Photographs and stories culled from 10 years of road trips through rural Greece"/>
    <x v="3"/>
    <x v="1187"/>
    <x v="0"/>
    <x v="0"/>
    <s v="USD"/>
    <d v="2015-03-19T17:45:23"/>
    <d v="2015-02-17T18:45:23"/>
    <b v="0"/>
    <n v="61"/>
    <b v="1"/>
    <x v="8"/>
    <x v="20"/>
    <n v="103"/>
    <n v="168.69"/>
    <x v="157"/>
    <s v="3/19/2015"/>
    <x v="2"/>
    <x v="0"/>
    <n v="3"/>
    <n v="2015"/>
  </r>
  <r>
    <n v="1752"/>
    <s v="Adfectus Book"/>
    <s v="A little book of calm, in picture form, that will soothe the soul and un-furrow the brow."/>
    <x v="38"/>
    <x v="1188"/>
    <x v="0"/>
    <x v="1"/>
    <s v="GBP"/>
    <d v="2016-10-14T06:04:42"/>
    <d v="2016-09-14T06:04:42"/>
    <b v="0"/>
    <n v="90"/>
    <b v="1"/>
    <x v="8"/>
    <x v="20"/>
    <n v="260"/>
    <n v="34.69"/>
    <x v="1135"/>
    <s v="10/14/2016"/>
    <x v="8"/>
    <x v="2"/>
    <n v="10"/>
    <n v="2016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d v="2016-03-21T16:59:28"/>
    <d v="2016-02-20T17:59:28"/>
    <b v="0"/>
    <n v="35"/>
    <b v="1"/>
    <x v="8"/>
    <x v="20"/>
    <n v="108"/>
    <n v="462.86"/>
    <x v="1136"/>
    <s v="3/21/2016"/>
    <x v="2"/>
    <x v="2"/>
    <n v="3"/>
    <n v="2016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d v="2015-04-03T20:02:33"/>
    <d v="2015-03-04T21:02:33"/>
    <b v="0"/>
    <n v="90"/>
    <b v="1"/>
    <x v="8"/>
    <x v="20"/>
    <n v="111"/>
    <n v="104.39"/>
    <x v="123"/>
    <s v="4/3/2015"/>
    <x v="7"/>
    <x v="0"/>
    <n v="4"/>
    <n v="2015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d v="2015-10-05T18:56:01"/>
    <d v="2015-09-05T18:56:01"/>
    <b v="0"/>
    <n v="4"/>
    <b v="1"/>
    <x v="8"/>
    <x v="20"/>
    <n v="120"/>
    <n v="7.5"/>
    <x v="1137"/>
    <s v="10/5/2015"/>
    <x v="8"/>
    <x v="0"/>
    <n v="10"/>
    <n v="2015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d v="2016-08-29T04:01:09"/>
    <d v="2016-07-20T04:01:09"/>
    <b v="0"/>
    <n v="120"/>
    <b v="1"/>
    <x v="8"/>
    <x v="20"/>
    <n v="103"/>
    <n v="47.13"/>
    <x v="1138"/>
    <s v="8/29/2016"/>
    <x v="3"/>
    <x v="2"/>
    <n v="8"/>
    <n v="2016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d v="2017-01-28T19:29:00"/>
    <d v="2016-12-29T19:51:23"/>
    <b v="0"/>
    <n v="14"/>
    <b v="1"/>
    <x v="8"/>
    <x v="20"/>
    <n v="116"/>
    <n v="414.29"/>
    <x v="608"/>
    <s v="1/28/2017"/>
    <x v="11"/>
    <x v="2"/>
    <n v="1"/>
    <n v="2017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d v="2016-07-14T22:56:32"/>
    <d v="2016-05-15T22:56:32"/>
    <b v="0"/>
    <n v="27"/>
    <b v="1"/>
    <x v="8"/>
    <x v="20"/>
    <n v="115"/>
    <n v="42.48"/>
    <x v="1139"/>
    <s v="7/14/2016"/>
    <x v="5"/>
    <x v="2"/>
    <n v="7"/>
    <n v="2016"/>
  </r>
  <r>
    <n v="1759"/>
    <s v="Death Valley"/>
    <s v="Death Valley will be the first photo book of Andi State"/>
    <x v="10"/>
    <x v="1194"/>
    <x v="0"/>
    <x v="0"/>
    <s v="USD"/>
    <d v="2015-03-25T18:53:49"/>
    <d v="2015-03-05T19:53:49"/>
    <b v="0"/>
    <n v="49"/>
    <b v="1"/>
    <x v="8"/>
    <x v="20"/>
    <n v="107"/>
    <n v="108.78"/>
    <x v="35"/>
    <s v="3/25/2015"/>
    <x v="7"/>
    <x v="0"/>
    <n v="3"/>
    <n v="2015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d v="2016-02-25T16:08:33"/>
    <d v="2016-02-05T16:08:33"/>
    <b v="0"/>
    <n v="102"/>
    <b v="1"/>
    <x v="8"/>
    <x v="20"/>
    <n v="165"/>
    <n v="81.099999999999994"/>
    <x v="2"/>
    <s v="2/25/2016"/>
    <x v="2"/>
    <x v="2"/>
    <n v="2"/>
    <n v="2016"/>
  </r>
  <r>
    <n v="1761"/>
    <s v="I Wanted To See Boobs"/>
    <s v="A hardcover photobook telling the naked truth of a young photographers journey."/>
    <x v="213"/>
    <x v="1196"/>
    <x v="0"/>
    <x v="1"/>
    <s v="GBP"/>
    <d v="2015-09-12T13:37:40"/>
    <d v="2015-07-24T13:37:40"/>
    <b v="0"/>
    <n v="3"/>
    <b v="1"/>
    <x v="8"/>
    <x v="20"/>
    <n v="155"/>
    <n v="51.67"/>
    <x v="550"/>
    <s v="9/12/2015"/>
    <x v="3"/>
    <x v="0"/>
    <n v="9"/>
    <n v="2015"/>
  </r>
  <r>
    <n v="1762"/>
    <s v="&quot;The Naked Pixel&quot; Ali Pakele"/>
    <s v="Project rewards $25 gets you 190+ digital images"/>
    <x v="213"/>
    <x v="1197"/>
    <x v="0"/>
    <x v="0"/>
    <s v="USD"/>
    <d v="2016-03-11T23:34:05"/>
    <d v="2016-02-10T23:34:05"/>
    <b v="0"/>
    <n v="25"/>
    <b v="1"/>
    <x v="8"/>
    <x v="20"/>
    <n v="885"/>
    <n v="35.4"/>
    <x v="952"/>
    <s v="3/11/2016"/>
    <x v="2"/>
    <x v="2"/>
    <n v="3"/>
    <n v="2016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d v="2016-10-23T20:50:40"/>
    <d v="2016-09-23T20:50:40"/>
    <b v="0"/>
    <n v="118"/>
    <b v="1"/>
    <x v="8"/>
    <x v="20"/>
    <n v="102"/>
    <n v="103.64"/>
    <x v="552"/>
    <s v="10/23/2016"/>
    <x v="8"/>
    <x v="2"/>
    <n v="10"/>
    <n v="2016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d v="2014-08-03T11:39:39"/>
    <d v="2014-07-05T11:39:39"/>
    <b v="1"/>
    <n v="39"/>
    <b v="0"/>
    <x v="8"/>
    <x v="20"/>
    <n v="20"/>
    <n v="55.28"/>
    <x v="170"/>
    <s v="8/3/2014"/>
    <x v="3"/>
    <x v="3"/>
    <n v="8"/>
    <n v="2014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d v="2014-08-13T23:31:52"/>
    <d v="2014-07-14T23:31:52"/>
    <b v="1"/>
    <n v="103"/>
    <b v="0"/>
    <x v="8"/>
    <x v="20"/>
    <n v="59"/>
    <n v="72.17"/>
    <x v="1140"/>
    <s v="8/13/2014"/>
    <x v="3"/>
    <x v="3"/>
    <n v="8"/>
    <n v="2014"/>
  </r>
  <r>
    <n v="1766"/>
    <s v="Photographic book on Melbourne's music scene"/>
    <s v="I want to create a beautiful book which documents the Melbourne music scene."/>
    <x v="15"/>
    <x v="117"/>
    <x v="2"/>
    <x v="2"/>
    <s v="AUD"/>
    <d v="2014-08-25T20:38:08"/>
    <d v="2014-08-04T20:38:08"/>
    <b v="1"/>
    <n v="0"/>
    <b v="0"/>
    <x v="8"/>
    <x v="20"/>
    <n v="0"/>
    <n v="0"/>
    <x v="162"/>
    <s v="8/25/2014"/>
    <x v="10"/>
    <x v="3"/>
    <n v="8"/>
    <n v="2014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d v="2014-08-03T15:48:04"/>
    <d v="2014-07-04T15:48:04"/>
    <b v="1"/>
    <n v="39"/>
    <b v="0"/>
    <x v="8"/>
    <x v="20"/>
    <n v="46"/>
    <n v="58.62"/>
    <x v="1141"/>
    <s v="8/3/2014"/>
    <x v="3"/>
    <x v="3"/>
    <n v="8"/>
    <n v="2014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d v="2014-09-27T13:27:24"/>
    <d v="2014-07-29T13:27:24"/>
    <b v="1"/>
    <n v="15"/>
    <b v="0"/>
    <x v="8"/>
    <x v="20"/>
    <n v="4"/>
    <n v="12.47"/>
    <x v="508"/>
    <s v="9/27/2014"/>
    <x v="3"/>
    <x v="3"/>
    <n v="9"/>
    <n v="2014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d v="2015-01-13T19:39:19"/>
    <d v="2014-12-14T19:39:19"/>
    <b v="1"/>
    <n v="22"/>
    <b v="0"/>
    <x v="8"/>
    <x v="20"/>
    <n v="3"/>
    <n v="49.14"/>
    <x v="1142"/>
    <s v="1/13/2015"/>
    <x v="11"/>
    <x v="3"/>
    <n v="1"/>
    <n v="2015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d v="2014-10-14T18:43:14"/>
    <d v="2014-09-09T18:43:14"/>
    <b v="1"/>
    <n v="92"/>
    <b v="0"/>
    <x v="8"/>
    <x v="20"/>
    <n v="57"/>
    <n v="150.5"/>
    <x v="545"/>
    <s v="10/14/2014"/>
    <x v="8"/>
    <x v="3"/>
    <n v="10"/>
    <n v="2014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d v="2014-10-23T23:30:40"/>
    <d v="2014-09-23T23:30:40"/>
    <b v="1"/>
    <n v="25"/>
    <b v="0"/>
    <x v="8"/>
    <x v="20"/>
    <n v="21"/>
    <n v="35.799999999999997"/>
    <x v="128"/>
    <s v="10/23/2014"/>
    <x v="8"/>
    <x v="3"/>
    <n v="10"/>
    <n v="2014"/>
  </r>
  <r>
    <n v="1772"/>
    <s v="White Mountain"/>
    <s v="A photobook and a short documentary film telling the story of Holocaust in Northwestern Lithuania"/>
    <x v="62"/>
    <x v="1205"/>
    <x v="2"/>
    <x v="1"/>
    <s v="GBP"/>
    <d v="2014-07-06T17:13:56"/>
    <d v="2014-05-07T17:13:56"/>
    <b v="1"/>
    <n v="19"/>
    <b v="0"/>
    <x v="8"/>
    <x v="20"/>
    <n v="16"/>
    <n v="45.16"/>
    <x v="918"/>
    <s v="7/6/2014"/>
    <x v="5"/>
    <x v="3"/>
    <n v="7"/>
    <n v="2014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d v="2015-01-19T18:14:58"/>
    <d v="2014-12-05T18:14:58"/>
    <b v="1"/>
    <n v="19"/>
    <b v="0"/>
    <x v="8"/>
    <x v="20"/>
    <n v="6"/>
    <n v="98.79"/>
    <x v="189"/>
    <s v="1/19/2015"/>
    <x v="11"/>
    <x v="3"/>
    <n v="1"/>
    <n v="2015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d v="2014-11-29T14:59:00"/>
    <d v="2014-10-18T05:14:52"/>
    <b v="1"/>
    <n v="13"/>
    <b v="0"/>
    <x v="8"/>
    <x v="20"/>
    <n v="46"/>
    <n v="88.31"/>
    <x v="1143"/>
    <s v="11/29/2014"/>
    <x v="9"/>
    <x v="3"/>
    <n v="11"/>
    <n v="2014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d v="2014-10-24T23:26:00"/>
    <d v="2014-09-09T23:26:00"/>
    <b v="1"/>
    <n v="124"/>
    <b v="0"/>
    <x v="8"/>
    <x v="20"/>
    <n v="65"/>
    <n v="170.63"/>
    <x v="545"/>
    <s v="10/24/2014"/>
    <x v="8"/>
    <x v="3"/>
    <n v="10"/>
    <n v="2014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d v="2014-10-29T22:57:51"/>
    <d v="2014-09-23T22:57:51"/>
    <b v="1"/>
    <n v="4"/>
    <b v="0"/>
    <x v="8"/>
    <x v="20"/>
    <n v="7"/>
    <n v="83.75"/>
    <x v="128"/>
    <s v="10/29/2014"/>
    <x v="8"/>
    <x v="3"/>
    <n v="10"/>
    <n v="2014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d v="2015-02-20T08:34:13"/>
    <d v="2015-01-21T08:34:13"/>
    <b v="1"/>
    <n v="10"/>
    <b v="0"/>
    <x v="8"/>
    <x v="20"/>
    <n v="14"/>
    <n v="65.099999999999994"/>
    <x v="692"/>
    <s v="2/20/2015"/>
    <x v="1"/>
    <x v="0"/>
    <n v="2"/>
    <n v="2015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d v="2015-03-27T19:43:15"/>
    <d v="2015-02-10T20:43:15"/>
    <b v="1"/>
    <n v="15"/>
    <b v="0"/>
    <x v="8"/>
    <x v="20"/>
    <n v="2"/>
    <n v="66.33"/>
    <x v="549"/>
    <s v="3/27/2015"/>
    <x v="2"/>
    <x v="0"/>
    <n v="3"/>
    <n v="2015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d v="2016-09-02T16:36:20"/>
    <d v="2016-08-03T16:36:20"/>
    <b v="1"/>
    <n v="38"/>
    <b v="0"/>
    <x v="8"/>
    <x v="20"/>
    <n v="36"/>
    <n v="104.89"/>
    <x v="516"/>
    <s v="9/2/2016"/>
    <x v="10"/>
    <x v="2"/>
    <n v="9"/>
    <n v="2016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d v="2016-07-02T14:25:10"/>
    <d v="2016-05-03T14:25:10"/>
    <b v="1"/>
    <n v="152"/>
    <b v="0"/>
    <x v="8"/>
    <x v="20"/>
    <n v="40"/>
    <n v="78.44"/>
    <x v="1037"/>
    <s v="7/2/2016"/>
    <x v="5"/>
    <x v="2"/>
    <n v="7"/>
    <n v="2016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d v="2016-09-15T14:49:05"/>
    <d v="2016-08-15T14:49:05"/>
    <b v="1"/>
    <n v="24"/>
    <b v="0"/>
    <x v="8"/>
    <x v="20"/>
    <n v="26"/>
    <n v="59.04"/>
    <x v="1144"/>
    <s v="9/15/2016"/>
    <x v="10"/>
    <x v="2"/>
    <n v="9"/>
    <n v="2016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d v="2016-02-21T13:48:09"/>
    <d v="2016-01-19T13:48:09"/>
    <b v="1"/>
    <n v="76"/>
    <b v="0"/>
    <x v="8"/>
    <x v="20"/>
    <n v="15"/>
    <n v="71.34"/>
    <x v="489"/>
    <s v="2/21/2016"/>
    <x v="1"/>
    <x v="2"/>
    <n v="2"/>
    <n v="2016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d v="2015-05-21T22:47:58"/>
    <d v="2015-04-21T22:47:58"/>
    <b v="1"/>
    <n v="185"/>
    <b v="0"/>
    <x v="8"/>
    <x v="20"/>
    <n v="24"/>
    <n v="51.23"/>
    <x v="148"/>
    <s v="5/21/2015"/>
    <x v="6"/>
    <x v="0"/>
    <n v="5"/>
    <n v="2015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d v="2015-01-31T03:25:00"/>
    <d v="2014-12-30T15:44:00"/>
    <b v="1"/>
    <n v="33"/>
    <b v="0"/>
    <x v="8"/>
    <x v="20"/>
    <n v="40"/>
    <n v="60.24"/>
    <x v="1145"/>
    <s v="1/31/2015"/>
    <x v="11"/>
    <x v="3"/>
    <n v="1"/>
    <n v="2015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d v="2014-10-16T00:00:00"/>
    <d v="2014-09-15T03:14:15"/>
    <b v="1"/>
    <n v="108"/>
    <b v="0"/>
    <x v="8"/>
    <x v="20"/>
    <n v="20"/>
    <n v="44.94"/>
    <x v="878"/>
    <s v="10/16/2014"/>
    <x v="8"/>
    <x v="3"/>
    <n v="10"/>
    <n v="2014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d v="2014-12-15T13:12:57"/>
    <d v="2014-11-15T13:12:57"/>
    <b v="1"/>
    <n v="29"/>
    <b v="0"/>
    <x v="8"/>
    <x v="20"/>
    <n v="48"/>
    <n v="31.21"/>
    <x v="861"/>
    <s v="12/15/2014"/>
    <x v="4"/>
    <x v="3"/>
    <n v="12"/>
    <n v="2014"/>
  </r>
  <r>
    <n v="1787"/>
    <s v="Alpamayo to Yerupaja"/>
    <s v="Raising awareness to the effects of global warming through photographs of the high mountains of Peru."/>
    <x v="3"/>
    <x v="1218"/>
    <x v="2"/>
    <x v="0"/>
    <s v="USD"/>
    <d v="2015-04-04T14:43:57"/>
    <d v="2015-03-05T15:43:57"/>
    <b v="1"/>
    <n v="24"/>
    <b v="0"/>
    <x v="8"/>
    <x v="20"/>
    <n v="15"/>
    <n v="63.88"/>
    <x v="35"/>
    <s v="4/4/2015"/>
    <x v="7"/>
    <x v="0"/>
    <n v="4"/>
    <n v="2015"/>
  </r>
  <r>
    <n v="1788"/>
    <s v="Beyond the Pale"/>
    <s v="A photo book celebrating Goths, exploring their lives and giving an insight into what Goth is for them."/>
    <x v="62"/>
    <x v="382"/>
    <x v="2"/>
    <x v="1"/>
    <s v="GBP"/>
    <d v="2014-10-31T22:45:42"/>
    <d v="2014-10-01T22:45:42"/>
    <b v="1"/>
    <n v="4"/>
    <b v="0"/>
    <x v="8"/>
    <x v="20"/>
    <n v="1"/>
    <n v="19"/>
    <x v="575"/>
    <s v="10/31/2014"/>
    <x v="9"/>
    <x v="3"/>
    <n v="10"/>
    <n v="2014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d v="2015-01-12T06:00:03"/>
    <d v="2014-11-13T06:00:03"/>
    <b v="1"/>
    <n v="4"/>
    <b v="0"/>
    <x v="8"/>
    <x v="20"/>
    <n v="1"/>
    <n v="10"/>
    <x v="547"/>
    <s v="1/12/2015"/>
    <x v="4"/>
    <x v="3"/>
    <n v="1"/>
    <n v="2015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d v="2015-02-05T16:11:18"/>
    <d v="2015-01-06T16:11:18"/>
    <b v="1"/>
    <n v="15"/>
    <b v="0"/>
    <x v="8"/>
    <x v="20"/>
    <n v="5"/>
    <n v="109.07"/>
    <x v="1146"/>
    <s v="2/5/2015"/>
    <x v="1"/>
    <x v="0"/>
    <n v="2"/>
    <n v="2015"/>
  </r>
  <r>
    <n v="1791"/>
    <s v="disCover: Napoli"/>
    <s v="For the love of street photography and the beauty of traditional cultures in southern Italy."/>
    <x v="9"/>
    <x v="1220"/>
    <x v="2"/>
    <x v="1"/>
    <s v="GBP"/>
    <d v="2015-01-29T17:46:05"/>
    <d v="2014-11-30T17:46:05"/>
    <b v="1"/>
    <n v="4"/>
    <b v="0"/>
    <x v="8"/>
    <x v="20"/>
    <n v="4"/>
    <n v="26.75"/>
    <x v="186"/>
    <s v="1/29/2015"/>
    <x v="4"/>
    <x v="3"/>
    <n v="1"/>
    <n v="2015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d v="2015-08-10T06:59:00"/>
    <d v="2015-07-04T00:44:42"/>
    <b v="1"/>
    <n v="139"/>
    <b v="0"/>
    <x v="8"/>
    <x v="20"/>
    <n v="61"/>
    <n v="109.94"/>
    <x v="568"/>
    <s v="8/10/2015"/>
    <x v="3"/>
    <x v="0"/>
    <n v="8"/>
    <n v="2015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d v="2014-11-27T22:24:00"/>
    <d v="2014-10-28T21:24:00"/>
    <b v="1"/>
    <n v="2"/>
    <b v="0"/>
    <x v="8"/>
    <x v="20"/>
    <n v="1"/>
    <n v="20"/>
    <x v="586"/>
    <s v="11/27/2014"/>
    <x v="9"/>
    <x v="3"/>
    <n v="11"/>
    <n v="2014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d v="2015-02-11T13:13:42"/>
    <d v="2015-01-07T13:13:42"/>
    <b v="1"/>
    <n v="18"/>
    <b v="0"/>
    <x v="8"/>
    <x v="20"/>
    <n v="11"/>
    <n v="55.39"/>
    <x v="809"/>
    <s v="2/11/2015"/>
    <x v="1"/>
    <x v="0"/>
    <n v="2"/>
    <n v="2015"/>
  </r>
  <r>
    <n v="1795"/>
    <s v="THE AFGHANS - A Photo Book"/>
    <s v="A photography book documenting the impact of the ISAF mission on the Afghan people of Mazar-e Sharif."/>
    <x v="89"/>
    <x v="1223"/>
    <x v="2"/>
    <x v="12"/>
    <s v="EUR"/>
    <d v="2016-10-14T16:00:00"/>
    <d v="2016-09-15T06:55:41"/>
    <b v="1"/>
    <n v="81"/>
    <b v="0"/>
    <x v="8"/>
    <x v="20"/>
    <n v="39"/>
    <n v="133.9"/>
    <x v="124"/>
    <s v="10/14/2016"/>
    <x v="8"/>
    <x v="2"/>
    <n v="10"/>
    <n v="2016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d v="2016-07-24T10:32:46"/>
    <d v="2016-05-25T10:32:46"/>
    <b v="1"/>
    <n v="86"/>
    <b v="0"/>
    <x v="8"/>
    <x v="20"/>
    <n v="22"/>
    <n v="48.72"/>
    <x v="518"/>
    <s v="7/24/2016"/>
    <x v="5"/>
    <x v="2"/>
    <n v="7"/>
    <n v="2016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d v="2016-12-15T13:39:49"/>
    <d v="2016-11-15T13:39:49"/>
    <b v="1"/>
    <n v="140"/>
    <b v="0"/>
    <x v="8"/>
    <x v="20"/>
    <n v="68"/>
    <n v="48.25"/>
    <x v="296"/>
    <s v="12/15/2016"/>
    <x v="4"/>
    <x v="2"/>
    <n v="12"/>
    <n v="2016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d v="2016-02-04T07:50:33"/>
    <d v="2015-12-06T07:50:33"/>
    <b v="1"/>
    <n v="37"/>
    <b v="0"/>
    <x v="8"/>
    <x v="20"/>
    <n v="14"/>
    <n v="58.97"/>
    <x v="1147"/>
    <s v="2/4/2016"/>
    <x v="11"/>
    <x v="0"/>
    <n v="2"/>
    <n v="2016"/>
  </r>
  <r>
    <n v="1799"/>
    <s v="The UnDiscovered Image"/>
    <s v="The UnDiscovered Image, a monthly publication dedicated to photographers."/>
    <x v="23"/>
    <x v="1227"/>
    <x v="2"/>
    <x v="1"/>
    <s v="GBP"/>
    <d v="2014-11-11T21:13:28"/>
    <d v="2014-10-22T20:13:28"/>
    <b v="1"/>
    <n v="6"/>
    <b v="0"/>
    <x v="8"/>
    <x v="20"/>
    <n v="2"/>
    <n v="11.64"/>
    <x v="343"/>
    <s v="11/11/2014"/>
    <x v="9"/>
    <x v="3"/>
    <n v="11"/>
    <n v="2014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d v="2016-10-10T14:32:50"/>
    <d v="2016-09-10T14:32:50"/>
    <b v="1"/>
    <n v="113"/>
    <b v="0"/>
    <x v="8"/>
    <x v="20"/>
    <n v="20"/>
    <n v="83.72"/>
    <x v="1148"/>
    <s v="10/10/2016"/>
    <x v="8"/>
    <x v="2"/>
    <n v="10"/>
    <n v="2016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d v="2015-12-15T12:10:00"/>
    <d v="2015-11-13T15:51:08"/>
    <b v="1"/>
    <n v="37"/>
    <b v="0"/>
    <x v="8"/>
    <x v="20"/>
    <n v="14"/>
    <n v="63.65"/>
    <x v="212"/>
    <s v="12/15/2015"/>
    <x v="4"/>
    <x v="0"/>
    <n v="12"/>
    <n v="2015"/>
  </r>
  <r>
    <n v="1802"/>
    <s v="Out Of The Dark"/>
    <s v="Inner Darkness turned into a photobook. Personal work i shot during my recovery...in Berlin."/>
    <x v="8"/>
    <x v="1230"/>
    <x v="2"/>
    <x v="12"/>
    <s v="EUR"/>
    <d v="2015-06-27T21:59:00"/>
    <d v="2015-06-04T11:20:30"/>
    <b v="1"/>
    <n v="18"/>
    <b v="0"/>
    <x v="8"/>
    <x v="20"/>
    <n v="48"/>
    <n v="94.28"/>
    <x v="1149"/>
    <s v="6/27/2015"/>
    <x v="0"/>
    <x v="0"/>
    <n v="6"/>
    <n v="2015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d v="2015-02-14T01:43:02"/>
    <d v="2015-01-14T01:43:02"/>
    <b v="1"/>
    <n v="75"/>
    <b v="0"/>
    <x v="8"/>
    <x v="20"/>
    <n v="31"/>
    <n v="71.87"/>
    <x v="982"/>
    <s v="2/14/2015"/>
    <x v="1"/>
    <x v="0"/>
    <n v="2"/>
    <n v="2015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d v="2015-11-14T17:16:44"/>
    <d v="2015-10-05T16:16:44"/>
    <b v="1"/>
    <n v="52"/>
    <b v="0"/>
    <x v="8"/>
    <x v="20"/>
    <n v="35"/>
    <n v="104.85"/>
    <x v="467"/>
    <s v="11/14/2015"/>
    <x v="9"/>
    <x v="0"/>
    <n v="11"/>
    <n v="2015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d v="2015-10-02T18:00:00"/>
    <d v="2015-08-31T19:17:38"/>
    <b v="1"/>
    <n v="122"/>
    <b v="0"/>
    <x v="8"/>
    <x v="20"/>
    <n v="36"/>
    <n v="67.14"/>
    <x v="517"/>
    <s v="10/2/2015"/>
    <x v="10"/>
    <x v="0"/>
    <n v="10"/>
    <n v="2015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d v="2014-09-30T15:19:09"/>
    <d v="2014-08-26T15:19:09"/>
    <b v="1"/>
    <n v="8"/>
    <b v="0"/>
    <x v="8"/>
    <x v="20"/>
    <n v="3"/>
    <n v="73.88"/>
    <x v="546"/>
    <s v="9/30/2014"/>
    <x v="10"/>
    <x v="3"/>
    <n v="9"/>
    <n v="2014"/>
  </r>
  <r>
    <n v="1807"/>
    <s v="Anywhere but Here"/>
    <s v="I want to explore alternative cultures and lifestyles in America."/>
    <x v="10"/>
    <x v="503"/>
    <x v="2"/>
    <x v="0"/>
    <s v="USD"/>
    <d v="2014-09-28T01:38:33"/>
    <d v="2014-08-29T01:38:33"/>
    <b v="1"/>
    <n v="8"/>
    <b v="0"/>
    <x v="8"/>
    <x v="20"/>
    <n v="11"/>
    <n v="69.13"/>
    <x v="1150"/>
    <s v="9/28/2014"/>
    <x v="10"/>
    <x v="3"/>
    <n v="9"/>
    <n v="2014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d v="2017-02-11T16:20:30"/>
    <d v="2017-01-07T16:20:30"/>
    <b v="1"/>
    <n v="96"/>
    <b v="0"/>
    <x v="8"/>
    <x v="20"/>
    <n v="41"/>
    <n v="120.77"/>
    <x v="769"/>
    <s v="2/11/2017"/>
    <x v="1"/>
    <x v="1"/>
    <n v="2"/>
    <n v="2017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d v="2015-03-01T21:47:19"/>
    <d v="2015-01-25T21:47:19"/>
    <b v="1"/>
    <n v="9"/>
    <b v="0"/>
    <x v="8"/>
    <x v="20"/>
    <n v="11"/>
    <n v="42.22"/>
    <x v="869"/>
    <s v="3/1/2015"/>
    <x v="1"/>
    <x v="0"/>
    <n v="3"/>
    <n v="2015"/>
  </r>
  <r>
    <n v="1810"/>
    <s v="Film Speed"/>
    <s v="Film Speed is a series of Zines focusing on architecture shot completely on 35 and 120mm film."/>
    <x v="52"/>
    <x v="493"/>
    <x v="2"/>
    <x v="0"/>
    <s v="USD"/>
    <d v="2014-08-21T21:50:26"/>
    <d v="2014-08-09T21:50:26"/>
    <b v="0"/>
    <n v="2"/>
    <b v="0"/>
    <x v="8"/>
    <x v="20"/>
    <n v="3"/>
    <n v="7.5"/>
    <x v="1151"/>
    <s v="8/21/2014"/>
    <x v="10"/>
    <x v="3"/>
    <n v="8"/>
    <n v="2014"/>
  </r>
  <r>
    <n v="1811"/>
    <s v="The Year of Sunsets"/>
    <s v="A collection of 365 color photographs of sunsets in 2014, beautifully presented in a hardcover book."/>
    <x v="214"/>
    <x v="130"/>
    <x v="2"/>
    <x v="0"/>
    <s v="USD"/>
    <d v="2014-10-24T04:00:00"/>
    <d v="2014-08-25T10:24:30"/>
    <b v="0"/>
    <n v="26"/>
    <b v="0"/>
    <x v="8"/>
    <x v="20"/>
    <n v="0"/>
    <n v="1.54"/>
    <x v="872"/>
    <s v="10/24/2014"/>
    <x v="10"/>
    <x v="3"/>
    <n v="10"/>
    <n v="2014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d v="2016-07-03T07:38:56"/>
    <d v="2016-06-03T07:38:56"/>
    <b v="0"/>
    <n v="23"/>
    <b v="0"/>
    <x v="8"/>
    <x v="20"/>
    <n v="13"/>
    <n v="37.61"/>
    <x v="993"/>
    <s v="7/3/2016"/>
    <x v="0"/>
    <x v="2"/>
    <n v="7"/>
    <n v="2016"/>
  </r>
  <r>
    <n v="1813"/>
    <s v="Libya : The Lost Days"/>
    <s v="This project aims to document, Libyan photographic history; through both print and artisan mediums ."/>
    <x v="222"/>
    <x v="117"/>
    <x v="2"/>
    <x v="1"/>
    <s v="GBP"/>
    <d v="2014-08-08T21:20:12"/>
    <d v="2014-07-09T21:20:12"/>
    <b v="0"/>
    <n v="0"/>
    <b v="0"/>
    <x v="8"/>
    <x v="20"/>
    <n v="0"/>
    <n v="0"/>
    <x v="601"/>
    <s v="8/8/2014"/>
    <x v="3"/>
    <x v="3"/>
    <n v="8"/>
    <n v="2014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d v="2015-02-28T07:32:16"/>
    <d v="2015-01-29T07:32:16"/>
    <b v="0"/>
    <n v="140"/>
    <b v="0"/>
    <x v="8"/>
    <x v="20"/>
    <n v="49"/>
    <n v="42.16"/>
    <x v="47"/>
    <s v="2/28/2015"/>
    <x v="1"/>
    <x v="0"/>
    <n v="2"/>
    <n v="2015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d v="2015-07-01T21:45:37"/>
    <d v="2015-06-17T21:45:37"/>
    <b v="0"/>
    <n v="0"/>
    <b v="0"/>
    <x v="8"/>
    <x v="20"/>
    <n v="0"/>
    <n v="0"/>
    <x v="954"/>
    <s v="7/1/2015"/>
    <x v="0"/>
    <x v="0"/>
    <n v="7"/>
    <n v="2015"/>
  </r>
  <r>
    <n v="1816"/>
    <s v="Moments of Passion"/>
    <s v="A unique Photographic Book Project about the Passionate Moments and Strong Emotions that lie within Karate"/>
    <x v="31"/>
    <x v="1238"/>
    <x v="2"/>
    <x v="16"/>
    <s v="CHF"/>
    <d v="2016-07-25T19:00:00"/>
    <d v="2016-06-27T21:01:43"/>
    <b v="0"/>
    <n v="6"/>
    <b v="0"/>
    <x v="8"/>
    <x v="20"/>
    <n v="2"/>
    <n v="84.83"/>
    <x v="1019"/>
    <s v="7/25/2016"/>
    <x v="0"/>
    <x v="2"/>
    <n v="7"/>
    <n v="2016"/>
  </r>
  <r>
    <n v="1817"/>
    <s v="Through the Lens of Jerry Gustafson"/>
    <s v="Hundreds of breathtaking rodeo photographs collected in a beautiful coffee table book."/>
    <x v="102"/>
    <x v="1239"/>
    <x v="2"/>
    <x v="0"/>
    <s v="USD"/>
    <d v="2017-01-30T06:59:00"/>
    <d v="2016-12-01T15:53:27"/>
    <b v="0"/>
    <n v="100"/>
    <b v="0"/>
    <x v="8"/>
    <x v="20"/>
    <n v="52"/>
    <n v="94.19"/>
    <x v="946"/>
    <s v="1/30/2017"/>
    <x v="11"/>
    <x v="2"/>
    <n v="1"/>
    <n v="2017"/>
  </r>
  <r>
    <n v="1818"/>
    <s v="Give Me Your Goofy-ist"/>
    <s v="We are all different, this is a way to honor and celebrate the authenticity in being different."/>
    <x v="36"/>
    <x v="117"/>
    <x v="2"/>
    <x v="0"/>
    <s v="USD"/>
    <d v="2015-04-03T04:37:30"/>
    <d v="2015-03-04T05:37:30"/>
    <b v="0"/>
    <n v="0"/>
    <b v="0"/>
    <x v="8"/>
    <x v="20"/>
    <n v="0"/>
    <n v="0"/>
    <x v="123"/>
    <s v="4/3/2015"/>
    <x v="7"/>
    <x v="0"/>
    <n v="4"/>
    <n v="2015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d v="2014-07-30T18:03:16"/>
    <d v="2014-06-30T18:03:16"/>
    <b v="0"/>
    <n v="4"/>
    <b v="0"/>
    <x v="8"/>
    <x v="20"/>
    <n v="2"/>
    <n v="6.25"/>
    <x v="1152"/>
    <s v="7/30/2014"/>
    <x v="0"/>
    <x v="3"/>
    <n v="7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d v="2015-04-01T01:01:30"/>
    <d v="2015-03-02T02:01:30"/>
    <b v="0"/>
    <n v="8"/>
    <b v="0"/>
    <x v="8"/>
    <x v="20"/>
    <n v="7"/>
    <n v="213.38"/>
    <x v="422"/>
    <s v="4/1/2015"/>
    <x v="7"/>
    <x v="0"/>
    <n v="4"/>
    <n v="2015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d v="2012-03-03T07:39:27"/>
    <d v="2012-01-18T07:39:27"/>
    <b v="0"/>
    <n v="57"/>
    <b v="1"/>
    <x v="4"/>
    <x v="11"/>
    <n v="135"/>
    <n v="59.16"/>
    <x v="1153"/>
    <s v="3/3/2012"/>
    <x v="1"/>
    <x v="5"/>
    <n v="3"/>
    <n v="2012"/>
  </r>
  <r>
    <n v="1822"/>
    <s v="Wood Butcher's new music video- I Don't Wanna Party"/>
    <s v="Wood Butcher needs your help to make this happen. Buy a CD, support local music!"/>
    <x v="43"/>
    <x v="452"/>
    <x v="0"/>
    <x v="5"/>
    <s v="CAD"/>
    <d v="2014-01-31T19:01:00"/>
    <d v="2013-12-26T19:07:42"/>
    <b v="0"/>
    <n v="11"/>
    <b v="1"/>
    <x v="4"/>
    <x v="11"/>
    <n v="100"/>
    <n v="27.27"/>
    <x v="399"/>
    <s v="1/31/2014"/>
    <x v="11"/>
    <x v="4"/>
    <n v="1"/>
    <n v="2014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d v="2012-10-24T16:26:16"/>
    <d v="2012-09-24T16:26:16"/>
    <b v="0"/>
    <n v="33"/>
    <b v="1"/>
    <x v="4"/>
    <x v="11"/>
    <n v="116"/>
    <n v="24.58"/>
    <x v="1154"/>
    <s v="10/24/2012"/>
    <x v="8"/>
    <x v="5"/>
    <n v="10"/>
    <n v="2012"/>
  </r>
  <r>
    <n v="1824"/>
    <s v="Tin Man's Broken Wisdom Fund"/>
    <s v="cd fund raiser"/>
    <x v="9"/>
    <x v="1243"/>
    <x v="0"/>
    <x v="0"/>
    <s v="USD"/>
    <d v="2014-01-08T02:08:00"/>
    <d v="2013-12-18T21:59:27"/>
    <b v="0"/>
    <n v="40"/>
    <b v="1"/>
    <x v="4"/>
    <x v="11"/>
    <n v="100"/>
    <n v="75.05"/>
    <x v="1155"/>
    <s v="1/8/2014"/>
    <x v="11"/>
    <x v="4"/>
    <n v="1"/>
    <n v="2014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d v="2013-07-11T20:01:43"/>
    <d v="2013-06-18T20:01:43"/>
    <b v="0"/>
    <n v="50"/>
    <b v="1"/>
    <x v="4"/>
    <x v="11"/>
    <n v="105"/>
    <n v="42.02"/>
    <x v="654"/>
    <s v="7/11/2013"/>
    <x v="0"/>
    <x v="4"/>
    <n v="7"/>
    <n v="2013"/>
  </r>
  <r>
    <n v="1826"/>
    <s v="BEAR GHOST! Professional Recording! Yay!"/>
    <s v="Hear your favorite Bear Ghost in eargasmic quality!"/>
    <x v="13"/>
    <x v="895"/>
    <x v="0"/>
    <x v="0"/>
    <s v="USD"/>
    <d v="2014-02-17T22:10:17"/>
    <d v="2014-01-18T22:10:17"/>
    <b v="0"/>
    <n v="38"/>
    <b v="1"/>
    <x v="4"/>
    <x v="11"/>
    <n v="101"/>
    <n v="53.16"/>
    <x v="335"/>
    <s v="2/17/2014"/>
    <x v="1"/>
    <x v="3"/>
    <n v="2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d v="2011-03-03T07:49:21"/>
    <d v="2011-01-12T07:49:21"/>
    <b v="0"/>
    <n v="96"/>
    <b v="1"/>
    <x v="4"/>
    <x v="11"/>
    <n v="101"/>
    <n v="83.89"/>
    <x v="237"/>
    <s v="3/3/2011"/>
    <x v="1"/>
    <x v="6"/>
    <n v="3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d v="2014-05-09T22:00:00"/>
    <d v="2014-04-07T21:35:30"/>
    <b v="0"/>
    <n v="48"/>
    <b v="1"/>
    <x v="4"/>
    <x v="11"/>
    <n v="100"/>
    <n v="417.33"/>
    <x v="897"/>
    <s v="5/9/2014"/>
    <x v="6"/>
    <x v="3"/>
    <n v="5"/>
    <n v="2014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d v="2011-01-21T22:00:00"/>
    <d v="2010-12-04T02:06:11"/>
    <b v="0"/>
    <n v="33"/>
    <b v="1"/>
    <x v="4"/>
    <x v="11"/>
    <n v="167"/>
    <n v="75.77"/>
    <x v="1156"/>
    <s v="1/21/2011"/>
    <x v="11"/>
    <x v="7"/>
    <n v="1"/>
    <n v="20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d v="2014-02-24T16:25:07"/>
    <d v="2014-01-25T16:25:07"/>
    <b v="0"/>
    <n v="226"/>
    <b v="1"/>
    <x v="4"/>
    <x v="11"/>
    <n v="102"/>
    <n v="67.39"/>
    <x v="1157"/>
    <s v="2/24/2014"/>
    <x v="1"/>
    <x v="3"/>
    <n v="2"/>
    <n v="2014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d v="2012-05-12T23:54:23"/>
    <d v="2012-04-27T23:54:23"/>
    <b v="0"/>
    <n v="14"/>
    <b v="1"/>
    <x v="4"/>
    <x v="11"/>
    <n v="103"/>
    <n v="73.569999999999993"/>
    <x v="707"/>
    <s v="5/12/2012"/>
    <x v="6"/>
    <x v="5"/>
    <n v="5"/>
    <n v="2012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d v="2011-03-04T12:57:07"/>
    <d v="2011-02-02T12:57:07"/>
    <b v="0"/>
    <n v="20"/>
    <b v="1"/>
    <x v="4"/>
    <x v="11"/>
    <n v="143"/>
    <n v="25"/>
    <x v="1158"/>
    <s v="3/4/2011"/>
    <x v="2"/>
    <x v="6"/>
    <n v="3"/>
    <n v="20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d v="2013-03-02T07:59:00"/>
    <d v="2013-01-29T01:03:23"/>
    <b v="0"/>
    <n v="25"/>
    <b v="1"/>
    <x v="4"/>
    <x v="11"/>
    <n v="263"/>
    <n v="42"/>
    <x v="636"/>
    <s v="3/2/2013"/>
    <x v="1"/>
    <x v="4"/>
    <n v="3"/>
    <n v="2013"/>
  </r>
  <r>
    <n v="1834"/>
    <s v="TDJ - All Part of the Plan EP/Tour"/>
    <s v="Help us fund our first tour and promote our new EP!"/>
    <x v="3"/>
    <x v="1250"/>
    <x v="0"/>
    <x v="0"/>
    <s v="USD"/>
    <d v="2015-01-24T23:08:15"/>
    <d v="2014-12-15T23:08:15"/>
    <b v="0"/>
    <n v="90"/>
    <b v="1"/>
    <x v="4"/>
    <x v="11"/>
    <n v="118"/>
    <n v="131.16999999999999"/>
    <x v="607"/>
    <s v="1/24/2015"/>
    <x v="11"/>
    <x v="3"/>
    <n v="1"/>
    <n v="2015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d v="2016-03-31T15:51:11"/>
    <d v="2016-03-01T16:51:11"/>
    <b v="0"/>
    <n v="11"/>
    <b v="1"/>
    <x v="4"/>
    <x v="11"/>
    <n v="104"/>
    <n v="47.27"/>
    <x v="457"/>
    <s v="3/31/2016"/>
    <x v="7"/>
    <x v="2"/>
    <n v="3"/>
    <n v="2016"/>
  </r>
  <r>
    <n v="1836"/>
    <s v="KICKSTART OUR &lt;+3"/>
    <s v="Help fund our 2013 Sound &amp; Lighting Touring rig!"/>
    <x v="10"/>
    <x v="1251"/>
    <x v="0"/>
    <x v="0"/>
    <s v="USD"/>
    <d v="2013-02-17T19:25:29"/>
    <d v="2013-01-31T19:25:29"/>
    <b v="0"/>
    <n v="55"/>
    <b v="1"/>
    <x v="4"/>
    <x v="11"/>
    <n v="200"/>
    <n v="182.13"/>
    <x v="1159"/>
    <s v="2/17/2013"/>
    <x v="1"/>
    <x v="4"/>
    <n v="2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d v="2012-03-18T00:08:55"/>
    <d v="2012-01-18T01:08:55"/>
    <b v="0"/>
    <n v="30"/>
    <b v="1"/>
    <x v="4"/>
    <x v="11"/>
    <n v="307"/>
    <n v="61.37"/>
    <x v="1153"/>
    <s v="3/18/2012"/>
    <x v="1"/>
    <x v="5"/>
    <n v="3"/>
    <n v="2012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d v="2011-10-01T03:00:00"/>
    <d v="2011-09-02T18:52:37"/>
    <b v="0"/>
    <n v="28"/>
    <b v="1"/>
    <x v="4"/>
    <x v="11"/>
    <n v="100"/>
    <n v="35.770000000000003"/>
    <x v="1069"/>
    <s v="10/1/2011"/>
    <x v="8"/>
    <x v="6"/>
    <n v="10"/>
    <n v="20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d v="2016-10-01T17:19:42"/>
    <d v="2016-09-01T17:19:42"/>
    <b v="0"/>
    <n v="45"/>
    <b v="1"/>
    <x v="4"/>
    <x v="11"/>
    <n v="205"/>
    <n v="45.62"/>
    <x v="782"/>
    <s v="10/1/2016"/>
    <x v="8"/>
    <x v="2"/>
    <n v="10"/>
    <n v="2016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d v="2013-05-07T04:59:00"/>
    <d v="2013-04-18T02:18:30"/>
    <b v="0"/>
    <n v="13"/>
    <b v="1"/>
    <x v="4"/>
    <x v="11"/>
    <n v="109"/>
    <n v="75.38"/>
    <x v="1160"/>
    <s v="5/7/2013"/>
    <x v="6"/>
    <x v="4"/>
    <n v="5"/>
    <n v="2013"/>
  </r>
  <r>
    <n v="1841"/>
    <s v="Hydra Effect Debut EP"/>
    <s v="Hard Rock with a Positive Message. Help us fund, release and promote our debut EP!"/>
    <x v="13"/>
    <x v="1256"/>
    <x v="0"/>
    <x v="0"/>
    <s v="USD"/>
    <d v="2014-05-20T04:59:00"/>
    <d v="2014-04-16T20:17:25"/>
    <b v="0"/>
    <n v="40"/>
    <b v="1"/>
    <x v="4"/>
    <x v="11"/>
    <n v="102"/>
    <n v="50.88"/>
    <x v="356"/>
    <s v="5/20/2014"/>
    <x v="6"/>
    <x v="3"/>
    <n v="5"/>
    <n v="2014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d v="2015-03-02T05:59:00"/>
    <d v="2015-01-27T15:09:41"/>
    <b v="0"/>
    <n v="21"/>
    <b v="1"/>
    <x v="4"/>
    <x v="11"/>
    <n v="125"/>
    <n v="119.29"/>
    <x v="202"/>
    <s v="3/2/2015"/>
    <x v="1"/>
    <x v="0"/>
    <n v="3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d v="2011-02-20T23:52:34"/>
    <d v="2011-01-21T23:52:34"/>
    <b v="0"/>
    <n v="134"/>
    <b v="1"/>
    <x v="4"/>
    <x v="11"/>
    <n v="124"/>
    <n v="92.54"/>
    <x v="1106"/>
    <s v="2/20/2011"/>
    <x v="1"/>
    <x v="6"/>
    <n v="2"/>
    <n v="20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d v="2011-06-11T03:00:00"/>
    <d v="2011-05-03T23:21:54"/>
    <b v="0"/>
    <n v="20"/>
    <b v="1"/>
    <x v="4"/>
    <x v="11"/>
    <n v="101"/>
    <n v="76.05"/>
    <x v="1161"/>
    <s v="6/11/2011"/>
    <x v="5"/>
    <x v="6"/>
    <n v="6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d v="2016-06-17T04:55:00"/>
    <d v="2016-06-02T07:59:58"/>
    <b v="0"/>
    <n v="19"/>
    <b v="1"/>
    <x v="4"/>
    <x v="11"/>
    <n v="100"/>
    <n v="52.63"/>
    <x v="1162"/>
    <s v="6/17/2016"/>
    <x v="0"/>
    <x v="2"/>
    <n v="6"/>
    <n v="2016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d v="2012-12-15T15:36:17"/>
    <d v="2012-11-15T15:36:17"/>
    <b v="0"/>
    <n v="209"/>
    <b v="1"/>
    <x v="4"/>
    <x v="11"/>
    <n v="138"/>
    <n v="98.99"/>
    <x v="1076"/>
    <s v="12/15/2012"/>
    <x v="4"/>
    <x v="5"/>
    <n v="12"/>
    <n v="2012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d v="2015-04-21T05:40:32"/>
    <d v="2015-03-31T05:40:32"/>
    <b v="0"/>
    <n v="38"/>
    <b v="1"/>
    <x v="4"/>
    <x v="11"/>
    <n v="121"/>
    <n v="79.53"/>
    <x v="573"/>
    <s v="4/21/2015"/>
    <x v="7"/>
    <x v="0"/>
    <n v="4"/>
    <n v="2015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d v="2011-07-31T06:59:00"/>
    <d v="2011-05-28T18:54:48"/>
    <b v="0"/>
    <n v="24"/>
    <b v="1"/>
    <x v="4"/>
    <x v="11"/>
    <n v="107"/>
    <n v="134.21"/>
    <x v="1163"/>
    <s v="7/31/2011"/>
    <x v="5"/>
    <x v="6"/>
    <n v="7"/>
    <n v="2011"/>
  </r>
  <r>
    <n v="1849"/>
    <s v="Release the Skyline Album"/>
    <s v="Release the Skylines is a small, local Cleveland metal band looking to record an album."/>
    <x v="43"/>
    <x v="356"/>
    <x v="0"/>
    <x v="0"/>
    <s v="USD"/>
    <d v="2012-10-17T20:17:39"/>
    <d v="2012-09-17T20:17:39"/>
    <b v="0"/>
    <n v="8"/>
    <b v="1"/>
    <x v="4"/>
    <x v="11"/>
    <n v="100"/>
    <n v="37.630000000000003"/>
    <x v="1164"/>
    <s v="10/17/2012"/>
    <x v="8"/>
    <x v="5"/>
    <n v="10"/>
    <n v="2012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d v="2014-07-10T23:01:40"/>
    <d v="2014-06-10T23:01:40"/>
    <b v="0"/>
    <n v="179"/>
    <b v="1"/>
    <x v="4"/>
    <x v="11"/>
    <n v="102"/>
    <n v="51.04"/>
    <x v="1165"/>
    <s v="7/10/2014"/>
    <x v="0"/>
    <x v="3"/>
    <n v="7"/>
    <n v="2014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d v="2014-07-28T01:00:00"/>
    <d v="2014-07-07T21:45:38"/>
    <b v="0"/>
    <n v="26"/>
    <b v="1"/>
    <x v="4"/>
    <x v="11"/>
    <n v="100"/>
    <n v="50.04"/>
    <x v="415"/>
    <s v="7/28/2014"/>
    <x v="3"/>
    <x v="3"/>
    <n v="7"/>
    <n v="2014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d v="2015-04-25T00:00:00"/>
    <d v="2015-03-18T18:30:52"/>
    <b v="0"/>
    <n v="131"/>
    <b v="1"/>
    <x v="4"/>
    <x v="11"/>
    <n v="117"/>
    <n v="133.93"/>
    <x v="1166"/>
    <s v="4/25/2015"/>
    <x v="7"/>
    <x v="0"/>
    <n v="4"/>
    <n v="2015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d v="2012-11-14T02:26:57"/>
    <d v="2012-09-25T01:26:57"/>
    <b v="0"/>
    <n v="14"/>
    <b v="1"/>
    <x v="4"/>
    <x v="11"/>
    <n v="102"/>
    <n v="58.21"/>
    <x v="1167"/>
    <s v="11/14/2012"/>
    <x v="8"/>
    <x v="5"/>
    <n v="11"/>
    <n v="2012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d v="2013-05-24T00:30:37"/>
    <d v="2013-04-24T00:30:37"/>
    <b v="0"/>
    <n v="174"/>
    <b v="1"/>
    <x v="4"/>
    <x v="11"/>
    <n v="102"/>
    <n v="88.04"/>
    <x v="1168"/>
    <s v="5/24/2013"/>
    <x v="6"/>
    <x v="4"/>
    <n v="5"/>
    <n v="2013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d v="2014-01-06T12:55:40"/>
    <d v="2013-11-22T12:55:40"/>
    <b v="0"/>
    <n v="191"/>
    <b v="1"/>
    <x v="4"/>
    <x v="11"/>
    <n v="154"/>
    <n v="70.58"/>
    <x v="1169"/>
    <s v="1/6/2014"/>
    <x v="4"/>
    <x v="4"/>
    <n v="1"/>
    <n v="2014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d v="2014-07-18T20:31:12"/>
    <d v="2014-06-27T20:31:12"/>
    <b v="0"/>
    <n v="38"/>
    <b v="1"/>
    <x v="4"/>
    <x v="11"/>
    <n v="101"/>
    <n v="53.29"/>
    <x v="788"/>
    <s v="7/18/2014"/>
    <x v="0"/>
    <x v="3"/>
    <n v="7"/>
    <n v="2014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d v="2014-09-12T18:26:53"/>
    <d v="2014-08-13T18:26:53"/>
    <b v="0"/>
    <n v="22"/>
    <b v="1"/>
    <x v="4"/>
    <x v="11"/>
    <n v="100"/>
    <n v="136.36000000000001"/>
    <x v="563"/>
    <s v="9/12/2014"/>
    <x v="10"/>
    <x v="3"/>
    <n v="9"/>
    <n v="2014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d v="2011-12-16T05:48:41"/>
    <d v="2011-10-17T04:48:41"/>
    <b v="0"/>
    <n v="149"/>
    <b v="1"/>
    <x v="4"/>
    <x v="11"/>
    <n v="109"/>
    <n v="40.549999999999997"/>
    <x v="1170"/>
    <s v="12/16/2011"/>
    <x v="9"/>
    <x v="6"/>
    <n v="12"/>
    <n v="2011"/>
  </r>
  <r>
    <n v="1859"/>
    <s v="Queen Kwong Tour to London and Paris"/>
    <s v="Queen Kwong is going ON TOUR to London and Paris!"/>
    <x v="9"/>
    <x v="1270"/>
    <x v="0"/>
    <x v="0"/>
    <s v="USD"/>
    <d v="2011-09-22T18:28:49"/>
    <d v="2011-08-23T18:28:49"/>
    <b v="0"/>
    <n v="56"/>
    <b v="1"/>
    <x v="4"/>
    <x v="11"/>
    <n v="132"/>
    <n v="70.63"/>
    <x v="1171"/>
    <s v="9/22/2011"/>
    <x v="10"/>
    <x v="6"/>
    <n v="9"/>
    <n v="20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d v="2014-02-06T17:01:24"/>
    <d v="2014-01-16T17:01:24"/>
    <b v="0"/>
    <n v="19"/>
    <b v="1"/>
    <x v="4"/>
    <x v="11"/>
    <n v="133"/>
    <n v="52.68"/>
    <x v="1172"/>
    <s v="2/6/2014"/>
    <x v="1"/>
    <x v="3"/>
    <n v="2"/>
    <n v="2014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d v="2015-01-26T07:12:21"/>
    <d v="2014-12-27T07:12:21"/>
    <b v="0"/>
    <n v="0"/>
    <b v="0"/>
    <x v="6"/>
    <x v="18"/>
    <n v="0"/>
    <n v="0"/>
    <x v="1173"/>
    <s v="1/26/2015"/>
    <x v="11"/>
    <x v="3"/>
    <n v="1"/>
    <n v="2015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d v="2017-03-08T07:30:00"/>
    <d v="2017-01-20T11:49:34"/>
    <b v="0"/>
    <n v="16"/>
    <b v="0"/>
    <x v="6"/>
    <x v="18"/>
    <n v="8"/>
    <n v="90.94"/>
    <x v="802"/>
    <s v="3/8/2017"/>
    <x v="1"/>
    <x v="1"/>
    <n v="3"/>
    <n v="2017"/>
  </r>
  <r>
    <n v="1863"/>
    <s v="Project: 20M813"/>
    <s v="This is an Android game where you take control of the zombies and try to eat your way to world domination!"/>
    <x v="30"/>
    <x v="115"/>
    <x v="2"/>
    <x v="0"/>
    <s v="USD"/>
    <d v="2014-06-12T19:08:05"/>
    <d v="2014-05-13T19:08:05"/>
    <b v="0"/>
    <n v="2"/>
    <b v="0"/>
    <x v="6"/>
    <x v="18"/>
    <n v="0"/>
    <n v="5"/>
    <x v="1030"/>
    <s v="6/12/2014"/>
    <x v="5"/>
    <x v="3"/>
    <n v="6"/>
    <n v="2014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d v="2014-05-04T17:11:40"/>
    <d v="2014-04-04T17:11:40"/>
    <b v="0"/>
    <n v="48"/>
    <b v="0"/>
    <x v="6"/>
    <x v="18"/>
    <n v="43"/>
    <n v="58.08"/>
    <x v="740"/>
    <s v="5/4/2014"/>
    <x v="6"/>
    <x v="3"/>
    <n v="5"/>
    <n v="2014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d v="2016-11-06T09:49:07"/>
    <d v="2016-10-02T08:49:07"/>
    <b v="0"/>
    <n v="2"/>
    <b v="0"/>
    <x v="6"/>
    <x v="18"/>
    <n v="0"/>
    <n v="2"/>
    <x v="1174"/>
    <s v="11/6/2016"/>
    <x v="9"/>
    <x v="2"/>
    <n v="11"/>
    <n v="2016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d v="2017-03-01T04:00:00"/>
    <d v="2017-01-07T05:54:57"/>
    <b v="0"/>
    <n v="2"/>
    <b v="0"/>
    <x v="6"/>
    <x v="18"/>
    <n v="1"/>
    <n v="62.5"/>
    <x v="769"/>
    <s v="3/1/2017"/>
    <x v="1"/>
    <x v="1"/>
    <n v="3"/>
    <n v="2017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d v="2016-11-05T22:11:52"/>
    <d v="2016-10-06T22:11:52"/>
    <b v="0"/>
    <n v="1"/>
    <b v="0"/>
    <x v="6"/>
    <x v="18"/>
    <n v="0"/>
    <n v="10"/>
    <x v="449"/>
    <s v="11/5/2016"/>
    <x v="9"/>
    <x v="2"/>
    <n v="11"/>
    <n v="2016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d v="2015-12-15T07:59:00"/>
    <d v="2015-11-20T18:42:05"/>
    <b v="0"/>
    <n v="17"/>
    <b v="0"/>
    <x v="6"/>
    <x v="18"/>
    <n v="5"/>
    <n v="71.59"/>
    <x v="515"/>
    <s v="12/15/2015"/>
    <x v="4"/>
    <x v="0"/>
    <n v="12"/>
    <n v="2015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d v="2017-01-04T00:04:09"/>
    <d v="2016-12-05T00:04:09"/>
    <b v="0"/>
    <n v="0"/>
    <b v="0"/>
    <x v="6"/>
    <x v="18"/>
    <n v="0"/>
    <n v="0"/>
    <x v="121"/>
    <s v="1/4/2017"/>
    <x v="11"/>
    <x v="2"/>
    <n v="1"/>
    <n v="2017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d v="2016-01-31T04:17:00"/>
    <d v="2016-01-02T08:32:15"/>
    <b v="0"/>
    <n v="11"/>
    <b v="0"/>
    <x v="6"/>
    <x v="18"/>
    <n v="10"/>
    <n v="32.82"/>
    <x v="704"/>
    <s v="1/31/2016"/>
    <x v="1"/>
    <x v="2"/>
    <n v="1"/>
    <n v="2016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d v="2014-11-20T19:48:21"/>
    <d v="2014-10-11T18:48:21"/>
    <b v="0"/>
    <n v="95"/>
    <b v="0"/>
    <x v="6"/>
    <x v="18"/>
    <n v="72"/>
    <n v="49.12"/>
    <x v="675"/>
    <s v="11/20/2014"/>
    <x v="9"/>
    <x v="3"/>
    <n v="11"/>
    <n v="2014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d v="2015-06-30T03:06:42"/>
    <d v="2015-05-31T03:06:42"/>
    <b v="0"/>
    <n v="13"/>
    <b v="0"/>
    <x v="6"/>
    <x v="18"/>
    <n v="1"/>
    <n v="16.309999999999999"/>
    <x v="461"/>
    <s v="6/30/2015"/>
    <x v="5"/>
    <x v="0"/>
    <n v="6"/>
    <n v="2015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d v="2015-07-08T16:45:00"/>
    <d v="2015-06-09T14:46:50"/>
    <b v="0"/>
    <n v="2"/>
    <b v="0"/>
    <x v="6"/>
    <x v="18"/>
    <n v="0"/>
    <n v="18"/>
    <x v="206"/>
    <s v="7/8/2015"/>
    <x v="0"/>
    <x v="0"/>
    <n v="7"/>
    <n v="2015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d v="2016-06-28T23:15:33"/>
    <d v="2016-06-08T23:15:33"/>
    <b v="0"/>
    <n v="2"/>
    <b v="0"/>
    <x v="6"/>
    <x v="18"/>
    <n v="0"/>
    <n v="13"/>
    <x v="882"/>
    <s v="6/28/2016"/>
    <x v="0"/>
    <x v="2"/>
    <n v="6"/>
    <n v="2016"/>
  </r>
  <r>
    <n v="1875"/>
    <s v="Claws &amp; Fins"/>
    <s v="Sea opposition of Crab's family and angry fishes. Who is going to win, and who is going to loose ?!"/>
    <x v="3"/>
    <x v="152"/>
    <x v="2"/>
    <x v="0"/>
    <s v="USD"/>
    <d v="2016-08-06T21:35:08"/>
    <d v="2016-06-07T21:35:08"/>
    <b v="0"/>
    <n v="3"/>
    <b v="0"/>
    <x v="6"/>
    <x v="18"/>
    <n v="1"/>
    <n v="17"/>
    <x v="525"/>
    <s v="8/6/2016"/>
    <x v="0"/>
    <x v="2"/>
    <n v="8"/>
    <n v="2016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d v="2014-06-16T06:50:05"/>
    <d v="2014-05-17T06:50:05"/>
    <b v="0"/>
    <n v="0"/>
    <b v="0"/>
    <x v="6"/>
    <x v="18"/>
    <n v="0"/>
    <n v="0"/>
    <x v="1175"/>
    <s v="6/16/2014"/>
    <x v="5"/>
    <x v="3"/>
    <n v="6"/>
    <n v="2014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d v="2015-03-01T00:42:05"/>
    <d v="2015-01-31T00:42:05"/>
    <b v="0"/>
    <n v="0"/>
    <b v="0"/>
    <x v="6"/>
    <x v="18"/>
    <n v="0"/>
    <n v="0"/>
    <x v="1176"/>
    <s v="3/1/2015"/>
    <x v="1"/>
    <x v="0"/>
    <n v="3"/>
    <n v="2015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d v="2014-06-13T00:12:35"/>
    <d v="2014-05-14T00:12:35"/>
    <b v="0"/>
    <n v="0"/>
    <b v="0"/>
    <x v="6"/>
    <x v="18"/>
    <n v="0"/>
    <n v="0"/>
    <x v="781"/>
    <s v="6/13/2014"/>
    <x v="5"/>
    <x v="3"/>
    <n v="6"/>
    <n v="2014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d v="2016-03-14T14:35:29"/>
    <d v="2016-02-13T15:35:29"/>
    <b v="0"/>
    <n v="2"/>
    <b v="0"/>
    <x v="6"/>
    <x v="18"/>
    <n v="0"/>
    <n v="3"/>
    <x v="836"/>
    <s v="3/14/2016"/>
    <x v="2"/>
    <x v="2"/>
    <n v="3"/>
    <n v="2016"/>
  </r>
  <r>
    <n v="1880"/>
    <s v="Sim Betting Football"/>
    <s v="Sim Betting Football is the only football (soccer) betting simulation  game."/>
    <x v="10"/>
    <x v="1276"/>
    <x v="2"/>
    <x v="1"/>
    <s v="GBP"/>
    <d v="2016-03-30T12:36:20"/>
    <d v="2016-03-01T13:36:20"/>
    <b v="0"/>
    <n v="24"/>
    <b v="0"/>
    <x v="6"/>
    <x v="18"/>
    <n v="20"/>
    <n v="41.83"/>
    <x v="457"/>
    <s v="3/30/2016"/>
    <x v="7"/>
    <x v="2"/>
    <n v="3"/>
    <n v="2016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d v="2015-03-10T02:39:49"/>
    <d v="2015-02-08T03:39:49"/>
    <b v="0"/>
    <n v="70"/>
    <b v="1"/>
    <x v="4"/>
    <x v="14"/>
    <n v="173"/>
    <n v="49.34"/>
    <x v="328"/>
    <s v="3/10/2015"/>
    <x v="2"/>
    <x v="0"/>
    <n v="3"/>
    <n v="2015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d v="2012-07-10T23:48:00"/>
    <d v="2012-06-07T22:46:52"/>
    <b v="0"/>
    <n v="81"/>
    <b v="1"/>
    <x v="4"/>
    <x v="14"/>
    <n v="101"/>
    <n v="41.73"/>
    <x v="914"/>
    <s v="7/10/2012"/>
    <x v="0"/>
    <x v="5"/>
    <n v="7"/>
    <n v="2012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d v="2012-04-08T21:45:08"/>
    <d v="2012-03-09T22:45:08"/>
    <b v="0"/>
    <n v="32"/>
    <b v="1"/>
    <x v="4"/>
    <x v="14"/>
    <n v="105"/>
    <n v="32.72"/>
    <x v="590"/>
    <s v="4/8/2012"/>
    <x v="7"/>
    <x v="5"/>
    <n v="4"/>
    <n v="2012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d v="2012-11-27T12:00:00"/>
    <d v="2012-10-23T04:45:35"/>
    <b v="0"/>
    <n v="26"/>
    <b v="1"/>
    <x v="4"/>
    <x v="14"/>
    <n v="135"/>
    <n v="51.96"/>
    <x v="1084"/>
    <s v="11/27/2012"/>
    <x v="9"/>
    <x v="5"/>
    <n v="11"/>
    <n v="2012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d v="2012-08-10T22:00:00"/>
    <d v="2012-07-09T02:15:10"/>
    <b v="0"/>
    <n v="105"/>
    <b v="1"/>
    <x v="4"/>
    <x v="14"/>
    <n v="116"/>
    <n v="50.69"/>
    <x v="365"/>
    <s v="8/10/2012"/>
    <x v="3"/>
    <x v="5"/>
    <n v="8"/>
    <n v="2012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d v="2014-11-12T22:45:38"/>
    <d v="2014-10-13T21:45:38"/>
    <b v="0"/>
    <n v="29"/>
    <b v="1"/>
    <x v="4"/>
    <x v="14"/>
    <n v="102"/>
    <n v="42.24"/>
    <x v="1177"/>
    <s v="11/12/2014"/>
    <x v="9"/>
    <x v="3"/>
    <n v="11"/>
    <n v="20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d v="2015-12-03T21:30:00"/>
    <d v="2015-11-15T19:12:12"/>
    <b v="0"/>
    <n v="8"/>
    <b v="1"/>
    <x v="4"/>
    <x v="14"/>
    <n v="111"/>
    <n v="416.88"/>
    <x v="45"/>
    <s v="12/3/2015"/>
    <x v="4"/>
    <x v="0"/>
    <n v="12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d v="2010-06-01T04:59:00"/>
    <d v="2010-05-01T05:45:32"/>
    <b v="0"/>
    <n v="89"/>
    <b v="1"/>
    <x v="4"/>
    <x v="14"/>
    <n v="166"/>
    <n v="46.65"/>
    <x v="1178"/>
    <s v="6/1/2010"/>
    <x v="5"/>
    <x v="7"/>
    <n v="6"/>
    <n v="2010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d v="2013-03-11T18:02:26"/>
    <d v="2013-01-25T19:02:26"/>
    <b v="0"/>
    <n v="44"/>
    <b v="1"/>
    <x v="4"/>
    <x v="14"/>
    <n v="107"/>
    <n v="48.45"/>
    <x v="609"/>
    <s v="3/11/2013"/>
    <x v="1"/>
    <x v="4"/>
    <n v="3"/>
    <n v="2013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d v="2012-12-15T18:52:08"/>
    <d v="2012-11-15T18:52:08"/>
    <b v="0"/>
    <n v="246"/>
    <b v="1"/>
    <x v="4"/>
    <x v="14"/>
    <n v="145"/>
    <n v="70.53"/>
    <x v="1076"/>
    <s v="12/15/2012"/>
    <x v="4"/>
    <x v="5"/>
    <n v="12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d v="2010-07-22T06:00:00"/>
    <d v="2010-06-06T19:09:14"/>
    <b v="0"/>
    <n v="120"/>
    <b v="1"/>
    <x v="4"/>
    <x v="14"/>
    <n v="106"/>
    <n v="87.96"/>
    <x v="1179"/>
    <s v="7/22/2010"/>
    <x v="0"/>
    <x v="7"/>
    <n v="7"/>
    <n v="2010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d v="2011-06-07T15:18:01"/>
    <d v="2011-05-08T15:18:01"/>
    <b v="0"/>
    <n v="26"/>
    <b v="1"/>
    <x v="4"/>
    <x v="14"/>
    <n v="137"/>
    <n v="26.27"/>
    <x v="909"/>
    <s v="6/7/2011"/>
    <x v="5"/>
    <x v="6"/>
    <n v="6"/>
    <n v="2011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d v="2011-04-16T03:59:00"/>
    <d v="2011-03-30T22:36:25"/>
    <b v="0"/>
    <n v="45"/>
    <b v="1"/>
    <x v="4"/>
    <x v="14"/>
    <n v="104"/>
    <n v="57.78"/>
    <x v="1180"/>
    <s v="4/16/2011"/>
    <x v="7"/>
    <x v="6"/>
    <n v="4"/>
    <n v="2011"/>
  </r>
  <r>
    <n v="1894"/>
    <s v="Help me release my first 3 song EP!!"/>
    <s v="Im trying to raise $1000 for a 3 song EP in a studio!"/>
    <x v="28"/>
    <x v="1288"/>
    <x v="0"/>
    <x v="0"/>
    <s v="USD"/>
    <d v="2012-02-12T21:43:03"/>
    <d v="2012-01-12T21:43:03"/>
    <b v="0"/>
    <n v="20"/>
    <b v="1"/>
    <x v="4"/>
    <x v="14"/>
    <n v="115"/>
    <n v="57.25"/>
    <x v="1181"/>
    <s v="2/12/2012"/>
    <x v="1"/>
    <x v="5"/>
    <n v="2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d v="2015-10-20T17:55:22"/>
    <d v="2015-09-20T17:55:22"/>
    <b v="0"/>
    <n v="47"/>
    <b v="1"/>
    <x v="4"/>
    <x v="14"/>
    <n v="102"/>
    <n v="196.34"/>
    <x v="1182"/>
    <s v="10/20/2015"/>
    <x v="8"/>
    <x v="0"/>
    <n v="10"/>
    <n v="2015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d v="2012-04-12T17:02:45"/>
    <d v="2012-03-13T17:02:45"/>
    <b v="0"/>
    <n v="13"/>
    <b v="1"/>
    <x v="4"/>
    <x v="14"/>
    <n v="124"/>
    <n v="43"/>
    <x v="705"/>
    <s v="4/12/2012"/>
    <x v="7"/>
    <x v="5"/>
    <n v="4"/>
    <n v="2012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d v="2014-03-04T21:00:00"/>
    <d v="2014-02-10T14:00:06"/>
    <b v="0"/>
    <n v="183"/>
    <b v="1"/>
    <x v="4"/>
    <x v="14"/>
    <n v="102"/>
    <n v="35.549999999999997"/>
    <x v="737"/>
    <s v="3/4/2014"/>
    <x v="2"/>
    <x v="3"/>
    <n v="3"/>
    <n v="20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d v="2016-02-01T18:00:00"/>
    <d v="2015-12-28T04:37:53"/>
    <b v="0"/>
    <n v="21"/>
    <b v="1"/>
    <x v="4"/>
    <x v="14"/>
    <n v="145"/>
    <n v="68.81"/>
    <x v="432"/>
    <s v="2/1/2016"/>
    <x v="11"/>
    <x v="0"/>
    <n v="2"/>
    <n v="2016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d v="2015-03-25T21:36:06"/>
    <d v="2015-02-23T22:36:06"/>
    <b v="0"/>
    <n v="42"/>
    <b v="1"/>
    <x v="4"/>
    <x v="14"/>
    <n v="133"/>
    <n v="28.57"/>
    <x v="298"/>
    <s v="3/25/2015"/>
    <x v="2"/>
    <x v="0"/>
    <n v="3"/>
    <n v="2015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d v="2012-10-06T09:59:00"/>
    <d v="2012-09-08T20:55:31"/>
    <b v="0"/>
    <n v="54"/>
    <b v="1"/>
    <x v="4"/>
    <x v="14"/>
    <n v="109"/>
    <n v="50.63"/>
    <x v="1183"/>
    <s v="10/6/2012"/>
    <x v="8"/>
    <x v="5"/>
    <n v="10"/>
    <n v="2012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d v="2015-05-22T13:00:00"/>
    <d v="2015-04-22T13:02:09"/>
    <b v="0"/>
    <n v="25"/>
    <b v="0"/>
    <x v="2"/>
    <x v="29"/>
    <n v="3"/>
    <n v="106.8"/>
    <x v="1184"/>
    <s v="5/22/2015"/>
    <x v="6"/>
    <x v="0"/>
    <n v="5"/>
    <n v="2015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d v="2015-03-04T18:57:27"/>
    <d v="2015-02-02T18:57:27"/>
    <b v="0"/>
    <n v="3"/>
    <b v="0"/>
    <x v="2"/>
    <x v="29"/>
    <n v="1"/>
    <n v="4"/>
    <x v="394"/>
    <s v="3/4/2015"/>
    <x v="2"/>
    <x v="0"/>
    <n v="3"/>
    <n v="2015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d v="2017-01-27T18:29:51"/>
    <d v="2016-11-28T18:29:51"/>
    <b v="0"/>
    <n v="41"/>
    <b v="0"/>
    <x v="2"/>
    <x v="29"/>
    <n v="47"/>
    <n v="34.1"/>
    <x v="683"/>
    <s v="1/27/2017"/>
    <x v="4"/>
    <x v="2"/>
    <n v="1"/>
    <n v="2017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d v="2016-01-02T16:27:01"/>
    <d v="2015-11-18T16:27:01"/>
    <b v="0"/>
    <n v="2"/>
    <b v="0"/>
    <x v="2"/>
    <x v="29"/>
    <n v="0"/>
    <n v="25"/>
    <x v="887"/>
    <s v="1/2/2016"/>
    <x v="4"/>
    <x v="0"/>
    <n v="1"/>
    <n v="2016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d v="2014-09-07T22:13:14"/>
    <d v="2014-08-08T22:13:14"/>
    <b v="0"/>
    <n v="4"/>
    <b v="0"/>
    <x v="2"/>
    <x v="29"/>
    <n v="0"/>
    <n v="10.5"/>
    <x v="1185"/>
    <s v="9/7/2014"/>
    <x v="10"/>
    <x v="3"/>
    <n v="9"/>
    <n v="2014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d v="2016-06-23T16:06:23"/>
    <d v="2016-05-24T16:06:23"/>
    <b v="0"/>
    <n v="99"/>
    <b v="0"/>
    <x v="2"/>
    <x v="29"/>
    <n v="43"/>
    <n v="215.96"/>
    <x v="151"/>
    <s v="6/23/2016"/>
    <x v="5"/>
    <x v="2"/>
    <n v="6"/>
    <n v="2016"/>
  </r>
  <r>
    <n v="1907"/>
    <s v="Litter-Buddy"/>
    <s v="Litter-Buddy is great economical alternative to leading pet waste disposal systems with cartridge bag elements."/>
    <x v="11"/>
    <x v="1079"/>
    <x v="2"/>
    <x v="0"/>
    <s v="USD"/>
    <d v="2014-05-23T14:05:25"/>
    <d v="2014-05-08T14:05:25"/>
    <b v="0"/>
    <n v="4"/>
    <b v="0"/>
    <x v="2"/>
    <x v="29"/>
    <n v="0"/>
    <n v="21.25"/>
    <x v="913"/>
    <s v="5/23/2014"/>
    <x v="5"/>
    <x v="3"/>
    <n v="5"/>
    <n v="2014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d v="2016-12-29T22:01:40"/>
    <d v="2016-11-29T22:01:40"/>
    <b v="0"/>
    <n v="4"/>
    <b v="0"/>
    <x v="2"/>
    <x v="29"/>
    <n v="2"/>
    <n v="108.25"/>
    <x v="975"/>
    <s v="12/29/2016"/>
    <x v="4"/>
    <x v="2"/>
    <n v="12"/>
    <n v="2016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d v="2014-10-23T10:17:59"/>
    <d v="2014-09-23T10:17:59"/>
    <b v="0"/>
    <n v="38"/>
    <b v="0"/>
    <x v="2"/>
    <x v="29"/>
    <n v="14"/>
    <n v="129.97"/>
    <x v="128"/>
    <s v="10/23/2014"/>
    <x v="8"/>
    <x v="3"/>
    <n v="10"/>
    <n v="2014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d v="2015-10-31T22:45:00"/>
    <d v="2015-09-17T23:06:57"/>
    <b v="0"/>
    <n v="285"/>
    <b v="0"/>
    <x v="2"/>
    <x v="29"/>
    <n v="39"/>
    <n v="117.49"/>
    <x v="1186"/>
    <s v="10/31/2015"/>
    <x v="8"/>
    <x v="0"/>
    <n v="10"/>
    <n v="2015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d v="2014-08-09T00:48:54"/>
    <d v="2014-07-10T00:48:54"/>
    <b v="0"/>
    <n v="1"/>
    <b v="0"/>
    <x v="2"/>
    <x v="29"/>
    <n v="0"/>
    <n v="10"/>
    <x v="451"/>
    <s v="8/9/2014"/>
    <x v="3"/>
    <x v="3"/>
    <n v="8"/>
    <n v="2014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d v="2015-06-04T05:26:00"/>
    <d v="2015-05-05T05:26:00"/>
    <b v="0"/>
    <n v="42"/>
    <b v="0"/>
    <x v="2"/>
    <x v="29"/>
    <n v="59"/>
    <n v="70.599999999999994"/>
    <x v="208"/>
    <s v="6/4/2015"/>
    <x v="5"/>
    <x v="0"/>
    <n v="6"/>
    <n v="2015"/>
  </r>
  <r>
    <n v="1913"/>
    <s v="Tibio - Spreading warmth in everyones home"/>
    <s v="Tibio is a revolutionary new product designed to solve an age old problem."/>
    <x v="240"/>
    <x v="1300"/>
    <x v="2"/>
    <x v="1"/>
    <s v="GBP"/>
    <d v="2014-10-08T12:16:18"/>
    <d v="2014-09-08T12:16:18"/>
    <b v="0"/>
    <n v="26"/>
    <b v="0"/>
    <x v="2"/>
    <x v="29"/>
    <n v="1"/>
    <n v="24.5"/>
    <x v="316"/>
    <s v="10/8/2014"/>
    <x v="8"/>
    <x v="3"/>
    <n v="10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d v="2014-11-01T03:59:00"/>
    <d v="2014-10-17T04:11:13"/>
    <b v="0"/>
    <n v="2"/>
    <b v="0"/>
    <x v="2"/>
    <x v="29"/>
    <n v="9"/>
    <n v="30"/>
    <x v="26"/>
    <s v="11/1/2014"/>
    <x v="9"/>
    <x v="3"/>
    <n v="11"/>
    <n v="2014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d v="2014-09-02T01:10:22"/>
    <d v="2014-08-13T01:10:22"/>
    <b v="0"/>
    <n v="4"/>
    <b v="0"/>
    <x v="2"/>
    <x v="29"/>
    <n v="2"/>
    <n v="2"/>
    <x v="563"/>
    <s v="9/2/2014"/>
    <x v="10"/>
    <x v="3"/>
    <n v="9"/>
    <n v="2014"/>
  </r>
  <r>
    <n v="1916"/>
    <s v="The Paint Can Holder by U.S. Green Products"/>
    <s v="The Paint Can Holder Makes Painting Easier and Safer on Extension Ladders."/>
    <x v="22"/>
    <x v="1301"/>
    <x v="2"/>
    <x v="0"/>
    <s v="USD"/>
    <d v="2016-11-07T18:12:55"/>
    <d v="2016-10-13T17:12:55"/>
    <b v="0"/>
    <n v="6"/>
    <b v="0"/>
    <x v="2"/>
    <x v="29"/>
    <n v="1"/>
    <n v="17"/>
    <x v="682"/>
    <s v="11/7/2016"/>
    <x v="9"/>
    <x v="2"/>
    <n v="11"/>
    <n v="2016"/>
  </r>
  <r>
    <n v="1917"/>
    <s v="Chronovisor:The MOST innovative watch for night time reading"/>
    <s v="Let's build a legendary brand altogether"/>
    <x v="303"/>
    <x v="1302"/>
    <x v="2"/>
    <x v="7"/>
    <s v="HKD"/>
    <d v="2017-02-10T06:28:53"/>
    <d v="2017-01-11T06:28:53"/>
    <b v="0"/>
    <n v="70"/>
    <b v="0"/>
    <x v="2"/>
    <x v="29"/>
    <n v="53"/>
    <n v="2928.93"/>
    <x v="746"/>
    <s v="2/10/2017"/>
    <x v="1"/>
    <x v="1"/>
    <n v="2"/>
    <n v="2017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d v="2014-08-12T18:57:31"/>
    <d v="2014-07-08T18:57:31"/>
    <b v="0"/>
    <n v="9"/>
    <b v="0"/>
    <x v="2"/>
    <x v="29"/>
    <n v="1"/>
    <n v="28.89"/>
    <x v="3"/>
    <s v="8/12/2014"/>
    <x v="3"/>
    <x v="3"/>
    <n v="8"/>
    <n v="2014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d v="2015-05-19T21:00:49"/>
    <d v="2015-04-19T21:00:49"/>
    <b v="0"/>
    <n v="8"/>
    <b v="0"/>
    <x v="2"/>
    <x v="29"/>
    <n v="47"/>
    <n v="29.63"/>
    <x v="145"/>
    <s v="5/19/2015"/>
    <x v="6"/>
    <x v="0"/>
    <n v="5"/>
    <n v="2015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d v="2015-10-21T23:00:00"/>
    <d v="2015-09-23T21:01:01"/>
    <b v="0"/>
    <n v="105"/>
    <b v="0"/>
    <x v="2"/>
    <x v="29"/>
    <n v="43"/>
    <n v="40.98"/>
    <x v="465"/>
    <s v="10/21/2015"/>
    <x v="8"/>
    <x v="0"/>
    <n v="10"/>
    <n v="2015"/>
  </r>
  <r>
    <n v="1921"/>
    <s v="The Fine Spirits are making an album!"/>
    <s v="The Fine Spirits are making an album, but we need your help!"/>
    <x v="15"/>
    <x v="1305"/>
    <x v="0"/>
    <x v="0"/>
    <s v="USD"/>
    <d v="2012-07-14T05:19:03"/>
    <d v="2012-06-14T05:19:03"/>
    <b v="0"/>
    <n v="38"/>
    <b v="1"/>
    <x v="4"/>
    <x v="14"/>
    <n v="137"/>
    <n v="54"/>
    <x v="1187"/>
    <s v="7/14/2012"/>
    <x v="0"/>
    <x v="5"/>
    <n v="7"/>
    <n v="2012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d v="2013-12-12T06:08:27"/>
    <d v="2013-11-12T06:08:27"/>
    <b v="0"/>
    <n v="64"/>
    <b v="1"/>
    <x v="4"/>
    <x v="14"/>
    <n v="116"/>
    <n v="36.11"/>
    <x v="1188"/>
    <s v="12/12/2013"/>
    <x v="4"/>
    <x v="4"/>
    <n v="12"/>
    <n v="2013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d v="2011-09-27T04:59:00"/>
    <d v="2011-08-17T20:22:12"/>
    <b v="0"/>
    <n v="13"/>
    <b v="1"/>
    <x v="4"/>
    <x v="14"/>
    <n v="241"/>
    <n v="23.15"/>
    <x v="1189"/>
    <s v="9/27/2011"/>
    <x v="10"/>
    <x v="6"/>
    <n v="9"/>
    <n v="2011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d v="2014-01-15T19:33:00"/>
    <d v="2013-12-18T18:15:55"/>
    <b v="0"/>
    <n v="33"/>
    <b v="1"/>
    <x v="4"/>
    <x v="14"/>
    <n v="114"/>
    <n v="104"/>
    <x v="1155"/>
    <s v="1/15/2014"/>
    <x v="11"/>
    <x v="4"/>
    <n v="1"/>
    <n v="20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d v="2013-10-11T00:00:00"/>
    <d v="2013-09-18T21:38:08"/>
    <b v="0"/>
    <n v="52"/>
    <b v="1"/>
    <x v="4"/>
    <x v="14"/>
    <n v="110"/>
    <n v="31.83"/>
    <x v="1190"/>
    <s v="10/11/2013"/>
    <x v="8"/>
    <x v="4"/>
    <n v="10"/>
    <n v="2013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d v="2010-11-02T00:26:00"/>
    <d v="2010-10-05T22:54:16"/>
    <b v="0"/>
    <n v="107"/>
    <b v="1"/>
    <x v="4"/>
    <x v="14"/>
    <n v="195"/>
    <n v="27.39"/>
    <x v="1191"/>
    <s v="11/2/2010"/>
    <x v="9"/>
    <x v="7"/>
    <n v="11"/>
    <n v="2010"/>
  </r>
  <r>
    <n v="1927"/>
    <s v="GBS Detroit Presents Hampshire"/>
    <s v="Hampshire is headed to GBS Detroit."/>
    <x v="20"/>
    <x v="972"/>
    <x v="0"/>
    <x v="0"/>
    <s v="USD"/>
    <d v="2012-03-08T04:59:00"/>
    <d v="2012-02-21T20:40:39"/>
    <b v="0"/>
    <n v="11"/>
    <b v="1"/>
    <x v="4"/>
    <x v="14"/>
    <n v="103"/>
    <n v="56.36"/>
    <x v="1192"/>
    <s v="3/8/2012"/>
    <x v="2"/>
    <x v="5"/>
    <n v="3"/>
    <n v="2012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d v="2013-05-07T15:33:14"/>
    <d v="2013-04-07T15:33:14"/>
    <b v="0"/>
    <n v="34"/>
    <b v="1"/>
    <x v="4"/>
    <x v="14"/>
    <n v="103"/>
    <n v="77.349999999999994"/>
    <x v="1193"/>
    <s v="5/7/2013"/>
    <x v="6"/>
    <x v="4"/>
    <n v="5"/>
    <n v="2013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d v="2011-07-05T00:31:06"/>
    <d v="2011-05-24T00:31:06"/>
    <b v="0"/>
    <n v="75"/>
    <b v="1"/>
    <x v="4"/>
    <x v="14"/>
    <n v="100"/>
    <n v="42.8"/>
    <x v="1194"/>
    <s v="7/5/2011"/>
    <x v="5"/>
    <x v="6"/>
    <n v="7"/>
    <n v="2011"/>
  </r>
  <r>
    <n v="1930"/>
    <s v="Magnetic Flowers Presents: Old, Cold. Losing It."/>
    <s v="We're nearly done recording, but we're out of money! Help us release the record!!!"/>
    <x v="28"/>
    <x v="1312"/>
    <x v="0"/>
    <x v="0"/>
    <s v="USD"/>
    <d v="2013-07-07T13:24:42"/>
    <d v="2013-05-08T13:24:42"/>
    <b v="0"/>
    <n v="26"/>
    <b v="1"/>
    <x v="4"/>
    <x v="14"/>
    <n v="127"/>
    <n v="48.85"/>
    <x v="86"/>
    <s v="7/7/2013"/>
    <x v="5"/>
    <x v="4"/>
    <n v="7"/>
    <n v="2013"/>
  </r>
  <r>
    <n v="1931"/>
    <s v="New Lions After Dark EP!"/>
    <s v="We're an indie rock band from Clearwater, FL headed back into the studio to finish our latest EP."/>
    <x v="13"/>
    <x v="1313"/>
    <x v="0"/>
    <x v="0"/>
    <s v="USD"/>
    <d v="2012-05-22T03:30:00"/>
    <d v="2012-05-08T21:25:09"/>
    <b v="0"/>
    <n v="50"/>
    <b v="1"/>
    <x v="4"/>
    <x v="14"/>
    <n v="121"/>
    <n v="48.24"/>
    <x v="700"/>
    <s v="5/22/2012"/>
    <x v="5"/>
    <x v="5"/>
    <n v="5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d v="2012-01-24T19:26:13"/>
    <d v="2012-01-03T19:26:13"/>
    <b v="0"/>
    <n v="80"/>
    <b v="1"/>
    <x v="4"/>
    <x v="14"/>
    <n v="107"/>
    <n v="70.209999999999994"/>
    <x v="1195"/>
    <s v="1/24/2012"/>
    <x v="1"/>
    <x v="5"/>
    <n v="1"/>
    <n v="2012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d v="2014-09-27T03:08:27"/>
    <d v="2014-08-28T03:08:27"/>
    <b v="0"/>
    <n v="110"/>
    <b v="1"/>
    <x v="4"/>
    <x v="14"/>
    <n v="172"/>
    <n v="94.05"/>
    <x v="1196"/>
    <s v="9/27/2014"/>
    <x v="10"/>
    <x v="3"/>
    <n v="9"/>
    <n v="20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d v="2011-12-25T05:00:00"/>
    <d v="2011-11-18T20:48:41"/>
    <b v="0"/>
    <n v="77"/>
    <b v="1"/>
    <x v="4"/>
    <x v="14"/>
    <n v="124"/>
    <n v="80.27"/>
    <x v="348"/>
    <s v="12/25/2011"/>
    <x v="4"/>
    <x v="6"/>
    <n v="12"/>
    <n v="2011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d v="2014-06-21T04:59:00"/>
    <d v="2014-05-14T22:22:51"/>
    <b v="0"/>
    <n v="50"/>
    <b v="1"/>
    <x v="4"/>
    <x v="14"/>
    <n v="108"/>
    <n v="54.2"/>
    <x v="781"/>
    <s v="6/21/2014"/>
    <x v="5"/>
    <x v="3"/>
    <n v="6"/>
    <n v="20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d v="2011-12-06T05:59:00"/>
    <d v="2011-11-05T21:21:10"/>
    <b v="0"/>
    <n v="145"/>
    <b v="1"/>
    <x v="4"/>
    <x v="14"/>
    <n v="117"/>
    <n v="60.27"/>
    <x v="1197"/>
    <s v="12/6/2011"/>
    <x v="4"/>
    <x v="6"/>
    <n v="12"/>
    <n v="2011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d v="2012-06-15T03:59:00"/>
    <d v="2012-05-30T02:51:21"/>
    <b v="0"/>
    <n v="29"/>
    <b v="1"/>
    <x v="4"/>
    <x v="14"/>
    <n v="187"/>
    <n v="38.74"/>
    <x v="639"/>
    <s v="6/15/2012"/>
    <x v="5"/>
    <x v="5"/>
    <n v="6"/>
    <n v="2012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d v="2013-07-02T05:00:00"/>
    <d v="2013-06-01T06:13:51"/>
    <b v="0"/>
    <n v="114"/>
    <b v="1"/>
    <x v="4"/>
    <x v="14"/>
    <n v="116"/>
    <n v="152.54"/>
    <x v="1198"/>
    <s v="7/2/2013"/>
    <x v="0"/>
    <x v="4"/>
    <n v="7"/>
    <n v="2013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d v="2013-03-10T22:38:28"/>
    <d v="2013-02-08T23:38:28"/>
    <b v="0"/>
    <n v="96"/>
    <b v="1"/>
    <x v="4"/>
    <x v="14"/>
    <n v="111"/>
    <n v="115.31"/>
    <x v="260"/>
    <s v="3/10/2013"/>
    <x v="2"/>
    <x v="4"/>
    <n v="3"/>
    <n v="2013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d v="2011-06-15T03:59:00"/>
    <d v="2011-05-07T12:10:33"/>
    <b v="0"/>
    <n v="31"/>
    <b v="1"/>
    <x v="4"/>
    <x v="14"/>
    <n v="171"/>
    <n v="35.840000000000003"/>
    <x v="1199"/>
    <s v="6/15/2011"/>
    <x v="5"/>
    <x v="6"/>
    <n v="6"/>
    <n v="2011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d v="2014-05-15T06:58:51"/>
    <d v="2014-04-15T06:58:51"/>
    <b v="1"/>
    <n v="4883"/>
    <b v="1"/>
    <x v="2"/>
    <x v="30"/>
    <n v="126"/>
    <n v="64.569999999999993"/>
    <x v="254"/>
    <s v="5/15/2014"/>
    <x v="6"/>
    <x v="3"/>
    <n v="5"/>
    <n v="2014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d v="2011-07-04T19:52:20"/>
    <d v="2011-04-05T19:52:20"/>
    <b v="1"/>
    <n v="95"/>
    <b v="1"/>
    <x v="2"/>
    <x v="30"/>
    <n v="138"/>
    <n v="87.44"/>
    <x v="360"/>
    <s v="7/4/2011"/>
    <x v="6"/>
    <x v="6"/>
    <n v="7"/>
    <n v="2011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d v="2016-08-11T06:28:36"/>
    <d v="2016-06-27T06:28:36"/>
    <b v="1"/>
    <n v="2478"/>
    <b v="1"/>
    <x v="2"/>
    <x v="30"/>
    <n v="1705"/>
    <n v="68.819999999999993"/>
    <x v="1019"/>
    <s v="8/11/2016"/>
    <x v="0"/>
    <x v="2"/>
    <n v="8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d v="2014-05-01T14:01:30"/>
    <d v="2014-04-01T14:01:30"/>
    <b v="1"/>
    <n v="1789"/>
    <b v="1"/>
    <x v="2"/>
    <x v="30"/>
    <n v="788"/>
    <n v="176.2"/>
    <x v="672"/>
    <s v="5/1/2014"/>
    <x v="6"/>
    <x v="3"/>
    <n v="5"/>
    <n v="2014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d v="2015-07-12T06:02:38"/>
    <d v="2015-06-02T06:02:38"/>
    <b v="1"/>
    <n v="680"/>
    <b v="1"/>
    <x v="2"/>
    <x v="30"/>
    <n v="348"/>
    <n v="511.79"/>
    <x v="463"/>
    <s v="7/12/2015"/>
    <x v="0"/>
    <x v="0"/>
    <n v="7"/>
    <n v="2015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d v="2014-04-20T02:36:01"/>
    <d v="2014-02-19T03:36:01"/>
    <b v="1"/>
    <n v="70"/>
    <b v="1"/>
    <x v="2"/>
    <x v="30"/>
    <n v="150"/>
    <n v="160.44"/>
    <x v="603"/>
    <s v="4/20/2014"/>
    <x v="2"/>
    <x v="3"/>
    <n v="4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d v="2009-11-23T05:59:00"/>
    <d v="2009-10-16T22:02:00"/>
    <b v="1"/>
    <n v="23"/>
    <b v="1"/>
    <x v="2"/>
    <x v="30"/>
    <n v="101"/>
    <n v="35"/>
    <x v="1200"/>
    <s v="11/23/2009"/>
    <x v="9"/>
    <x v="8"/>
    <n v="11"/>
    <n v="2009"/>
  </r>
  <r>
    <n v="1948"/>
    <s v="UDOO X86: The Most Powerful Maker Board Ever"/>
    <s v="10 times more powerful than Raspberry Pi 3, x86 64-bit architecture"/>
    <x v="57"/>
    <x v="1330"/>
    <x v="0"/>
    <x v="0"/>
    <s v="USD"/>
    <d v="2016-06-06T17:02:00"/>
    <d v="2016-04-13T14:30:09"/>
    <b v="1"/>
    <n v="4245"/>
    <b v="1"/>
    <x v="2"/>
    <x v="30"/>
    <n v="800"/>
    <n v="188.51"/>
    <x v="293"/>
    <s v="6/6/2016"/>
    <x v="6"/>
    <x v="2"/>
    <n v="6"/>
    <n v="2016"/>
  </r>
  <r>
    <n v="1949"/>
    <s v="Shake Your Power"/>
    <s v="#ShakeYourPower brings clean energy to places in the world without electricity through the power of music."/>
    <x v="63"/>
    <x v="1331"/>
    <x v="0"/>
    <x v="1"/>
    <s v="GBP"/>
    <d v="2014-07-10T10:09:11"/>
    <d v="2014-06-10T10:09:11"/>
    <b v="1"/>
    <n v="943"/>
    <b v="1"/>
    <x v="2"/>
    <x v="30"/>
    <n v="106"/>
    <n v="56.2"/>
    <x v="1165"/>
    <s v="7/10/2014"/>
    <x v="0"/>
    <x v="3"/>
    <n v="7"/>
    <n v="2014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d v="2011-04-22T04:21:13"/>
    <d v="2011-03-22T04:21:13"/>
    <b v="1"/>
    <n v="1876"/>
    <b v="1"/>
    <x v="2"/>
    <x v="30"/>
    <n v="201"/>
    <n v="51.31"/>
    <x v="1201"/>
    <s v="4/22/2011"/>
    <x v="7"/>
    <x v="6"/>
    <n v="4"/>
    <n v="2011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d v="2016-11-07T11:05:37"/>
    <d v="2016-10-08T10:05:37"/>
    <b v="1"/>
    <n v="834"/>
    <b v="1"/>
    <x v="2"/>
    <x v="30"/>
    <n v="212"/>
    <n v="127.36"/>
    <x v="1202"/>
    <s v="11/7/2016"/>
    <x v="9"/>
    <x v="2"/>
    <n v="11"/>
    <n v="2016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d v="2013-10-16T14:33:35"/>
    <d v="2013-09-09T14:33:35"/>
    <b v="1"/>
    <n v="682"/>
    <b v="1"/>
    <x v="2"/>
    <x v="30"/>
    <n v="198"/>
    <n v="101.86"/>
    <x v="350"/>
    <s v="10/16/2013"/>
    <x v="8"/>
    <x v="4"/>
    <n v="10"/>
    <n v="2013"/>
  </r>
  <r>
    <n v="1953"/>
    <s v="NTH Music Synthesizer"/>
    <s v="The NTH is an open source music synthesizer featuring instant fun, awesome sound, and a hackable design."/>
    <x v="36"/>
    <x v="1335"/>
    <x v="0"/>
    <x v="0"/>
    <s v="USD"/>
    <d v="2012-03-02T03:00:00"/>
    <d v="2012-02-02T04:47:45"/>
    <b v="1"/>
    <n v="147"/>
    <b v="1"/>
    <x v="2"/>
    <x v="30"/>
    <n v="226"/>
    <n v="230.56"/>
    <x v="1089"/>
    <s v="3/2/2012"/>
    <x v="2"/>
    <x v="5"/>
    <n v="3"/>
    <n v="2012"/>
  </r>
  <r>
    <n v="1954"/>
    <s v="Orison â€“ Rethink the Power of Energy"/>
    <s v="The First Home Battery System You Simply Plug in to Install"/>
    <x v="63"/>
    <x v="1336"/>
    <x v="0"/>
    <x v="0"/>
    <s v="USD"/>
    <d v="2016-03-12T05:00:00"/>
    <d v="2016-01-25T13:56:16"/>
    <b v="1"/>
    <n v="415"/>
    <b v="1"/>
    <x v="2"/>
    <x v="30"/>
    <n v="699"/>
    <n v="842.11"/>
    <x v="1203"/>
    <s v="3/12/2016"/>
    <x v="1"/>
    <x v="2"/>
    <n v="3"/>
    <n v="2016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d v="2012-05-23T19:00:00"/>
    <d v="2012-04-21T06:31:21"/>
    <b v="1"/>
    <n v="290"/>
    <b v="1"/>
    <x v="2"/>
    <x v="30"/>
    <n v="399"/>
    <n v="577.28"/>
    <x v="1204"/>
    <s v="5/23/2012"/>
    <x v="6"/>
    <x v="5"/>
    <n v="5"/>
    <n v="2012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d v="2015-04-18T21:10:05"/>
    <d v="2015-03-04T22:10:05"/>
    <b v="1"/>
    <n v="365"/>
    <b v="1"/>
    <x v="2"/>
    <x v="30"/>
    <n v="294"/>
    <n v="483.34"/>
    <x v="123"/>
    <s v="4/18/2015"/>
    <x v="7"/>
    <x v="0"/>
    <n v="4"/>
    <n v="2015"/>
  </r>
  <r>
    <n v="1957"/>
    <s v="freeSoC and freeSoC Mini"/>
    <s v="An open hardware platform for the best microcontroller in the world."/>
    <x v="11"/>
    <x v="1339"/>
    <x v="0"/>
    <x v="0"/>
    <s v="USD"/>
    <d v="2012-10-27T02:21:53"/>
    <d v="2012-09-27T02:21:53"/>
    <b v="1"/>
    <n v="660"/>
    <b v="1"/>
    <x v="2"/>
    <x v="30"/>
    <n v="168"/>
    <n v="76.14"/>
    <x v="701"/>
    <s v="10/27/2012"/>
    <x v="8"/>
    <x v="5"/>
    <n v="10"/>
    <n v="2012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d v="2013-03-23T22:42:41"/>
    <d v="2013-02-21T23:42:41"/>
    <b v="1"/>
    <n v="1356"/>
    <b v="1"/>
    <x v="2"/>
    <x v="30"/>
    <n v="1436"/>
    <n v="74.11"/>
    <x v="1011"/>
    <s v="3/23/2013"/>
    <x v="2"/>
    <x v="4"/>
    <n v="3"/>
    <n v="2013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d v="2014-10-01T00:00:00"/>
    <d v="2014-08-20T20:17:40"/>
    <b v="1"/>
    <n v="424"/>
    <b v="1"/>
    <x v="2"/>
    <x v="30"/>
    <n v="157"/>
    <n v="36.97"/>
    <x v="866"/>
    <s v="10/1/2014"/>
    <x v="10"/>
    <x v="3"/>
    <n v="10"/>
    <n v="2014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d v="2014-12-21T08:42:21"/>
    <d v="2014-11-21T08:42:21"/>
    <b v="1"/>
    <n v="33"/>
    <b v="1"/>
    <x v="2"/>
    <x v="30"/>
    <n v="118"/>
    <n v="2500.9699999999998"/>
    <x v="1038"/>
    <s v="12/21/2014"/>
    <x v="4"/>
    <x v="3"/>
    <n v="12"/>
    <n v="2014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d v="2012-10-06T03:59:00"/>
    <d v="2012-08-27T04:40:17"/>
    <b v="1"/>
    <n v="1633"/>
    <b v="1"/>
    <x v="2"/>
    <x v="30"/>
    <n v="1105"/>
    <n v="67.69"/>
    <x v="1205"/>
    <s v="10/6/2012"/>
    <x v="10"/>
    <x v="5"/>
    <n v="10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d v="2014-05-13T18:43:56"/>
    <d v="2014-04-13T18:43:56"/>
    <b v="1"/>
    <n v="306"/>
    <b v="1"/>
    <x v="2"/>
    <x v="30"/>
    <n v="193"/>
    <n v="63.05"/>
    <x v="1206"/>
    <s v="5/13/2014"/>
    <x v="6"/>
    <x v="3"/>
    <n v="5"/>
    <n v="2014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d v="2014-09-16T10:18:54"/>
    <d v="2014-08-12T10:18:54"/>
    <b v="1"/>
    <n v="205"/>
    <b v="1"/>
    <x v="2"/>
    <x v="30"/>
    <n v="127"/>
    <n v="117.6"/>
    <x v="372"/>
    <s v="9/16/2014"/>
    <x v="10"/>
    <x v="3"/>
    <n v="9"/>
    <n v="2014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d v="2016-04-22T06:32:52"/>
    <d v="2016-03-23T06:32:52"/>
    <b v="1"/>
    <n v="1281"/>
    <b v="1"/>
    <x v="2"/>
    <x v="30"/>
    <n v="260"/>
    <n v="180.75"/>
    <x v="680"/>
    <s v="4/22/2016"/>
    <x v="7"/>
    <x v="2"/>
    <n v="4"/>
    <n v="2016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d v="2012-01-12T01:00:00"/>
    <d v="2011-12-21T02:08:30"/>
    <b v="1"/>
    <n v="103"/>
    <b v="1"/>
    <x v="2"/>
    <x v="30"/>
    <n v="262"/>
    <n v="127.32"/>
    <x v="1207"/>
    <s v="1/12/2012"/>
    <x v="11"/>
    <x v="6"/>
    <n v="1"/>
    <n v="2012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d v="2014-08-14T12:58:18"/>
    <d v="2014-07-15T12:58:18"/>
    <b v="1"/>
    <n v="1513"/>
    <b v="1"/>
    <x v="2"/>
    <x v="30"/>
    <n v="207"/>
    <n v="136.63999999999999"/>
    <x v="63"/>
    <s v="8/14/2014"/>
    <x v="3"/>
    <x v="3"/>
    <n v="8"/>
    <n v="2014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d v="2014-05-01T15:55:29"/>
    <d v="2014-04-01T15:55:29"/>
    <b v="1"/>
    <n v="405"/>
    <b v="1"/>
    <x v="2"/>
    <x v="30"/>
    <n v="370"/>
    <n v="182.78"/>
    <x v="672"/>
    <s v="5/1/2014"/>
    <x v="6"/>
    <x v="3"/>
    <n v="5"/>
    <n v="2014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d v="2016-12-03T15:05:15"/>
    <d v="2016-11-02T14:05:15"/>
    <b v="1"/>
    <n v="510"/>
    <b v="1"/>
    <x v="2"/>
    <x v="30"/>
    <n v="285"/>
    <n v="279.38"/>
    <x v="464"/>
    <s v="12/3/2016"/>
    <x v="4"/>
    <x v="2"/>
    <n v="12"/>
    <n v="2016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d v="2016-08-05T19:01:08"/>
    <d v="2016-07-06T19:01:08"/>
    <b v="1"/>
    <n v="1887"/>
    <b v="1"/>
    <x v="2"/>
    <x v="30"/>
    <n v="579"/>
    <n v="61.38"/>
    <x v="1208"/>
    <s v="8/5/2016"/>
    <x v="3"/>
    <x v="2"/>
    <n v="8"/>
    <n v="2016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d v="2013-04-20T03:38:21"/>
    <d v="2013-02-19T04:38:21"/>
    <b v="1"/>
    <n v="701"/>
    <b v="1"/>
    <x v="2"/>
    <x v="30"/>
    <n v="1132"/>
    <n v="80.73"/>
    <x v="1209"/>
    <s v="4/20/2013"/>
    <x v="2"/>
    <x v="4"/>
    <n v="4"/>
    <n v="2013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d v="2013-11-15T04:00:00"/>
    <d v="2013-10-14T12:01:01"/>
    <b v="1"/>
    <n v="3863"/>
    <b v="1"/>
    <x v="2"/>
    <x v="30"/>
    <n v="263"/>
    <n v="272.36"/>
    <x v="926"/>
    <s v="11/15/2013"/>
    <x v="9"/>
    <x v="4"/>
    <n v="11"/>
    <n v="2013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d v="2012-11-18T01:17:24"/>
    <d v="2012-10-19T00:17:24"/>
    <b v="1"/>
    <n v="238"/>
    <b v="1"/>
    <x v="2"/>
    <x v="30"/>
    <n v="674"/>
    <n v="70.849999999999994"/>
    <x v="1210"/>
    <s v="11/18/2012"/>
    <x v="9"/>
    <x v="5"/>
    <n v="11"/>
    <n v="2012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d v="2016-08-06T07:00:00"/>
    <d v="2016-06-28T17:21:04"/>
    <b v="1"/>
    <n v="2051"/>
    <b v="1"/>
    <x v="2"/>
    <x v="30"/>
    <n v="257"/>
    <n v="247.94"/>
    <x v="345"/>
    <s v="8/6/2016"/>
    <x v="0"/>
    <x v="2"/>
    <n v="8"/>
    <n v="2016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d v="2013-08-19T08:01:09"/>
    <d v="2013-06-20T08:01:09"/>
    <b v="1"/>
    <n v="402"/>
    <b v="1"/>
    <x v="2"/>
    <x v="30"/>
    <n v="375"/>
    <n v="186.81"/>
    <x v="821"/>
    <s v="8/19/2013"/>
    <x v="0"/>
    <x v="4"/>
    <n v="8"/>
    <n v="2013"/>
  </r>
  <r>
    <n v="1975"/>
    <s v="Bugle2: A DIY Phono Preamp"/>
    <s v="The Bugle2 is a second generation DIY kit phono preamplifier for vinyl playback."/>
    <x v="194"/>
    <x v="1357"/>
    <x v="0"/>
    <x v="0"/>
    <s v="USD"/>
    <d v="2013-03-10T18:07:31"/>
    <d v="2013-02-08T18:07:31"/>
    <b v="1"/>
    <n v="253"/>
    <b v="1"/>
    <x v="2"/>
    <x v="30"/>
    <n v="209"/>
    <n v="131.99"/>
    <x v="260"/>
    <s v="3/10/2013"/>
    <x v="2"/>
    <x v="4"/>
    <n v="3"/>
    <n v="2013"/>
  </r>
  <r>
    <n v="1976"/>
    <s v="Pi Lite white - Bright white LED display for Raspberry Pi"/>
    <s v="Can you help us make an ultra bright white one a reality?"/>
    <x v="23"/>
    <x v="1358"/>
    <x v="0"/>
    <x v="1"/>
    <s v="GBP"/>
    <d v="2013-07-13T21:35:25"/>
    <d v="2013-06-13T21:35:25"/>
    <b v="1"/>
    <n v="473"/>
    <b v="1"/>
    <x v="2"/>
    <x v="30"/>
    <n v="347"/>
    <n v="29.31"/>
    <x v="1211"/>
    <s v="7/13/2013"/>
    <x v="0"/>
    <x v="4"/>
    <n v="7"/>
    <n v="2013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d v="2015-12-19T07:59:00"/>
    <d v="2015-11-03T05:12:20"/>
    <b v="1"/>
    <n v="821"/>
    <b v="1"/>
    <x v="2"/>
    <x v="30"/>
    <n v="402"/>
    <n v="245.02"/>
    <x v="1212"/>
    <s v="12/19/2015"/>
    <x v="4"/>
    <x v="0"/>
    <n v="12"/>
    <n v="2015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d v="2012-06-12T07:00:00"/>
    <d v="2012-05-10T05:24:52"/>
    <b v="1"/>
    <n v="388"/>
    <b v="1"/>
    <x v="2"/>
    <x v="30"/>
    <n v="1027"/>
    <n v="1323.25"/>
    <x v="1095"/>
    <s v="6/12/2012"/>
    <x v="5"/>
    <x v="5"/>
    <n v="6"/>
    <n v="2012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d v="2015-11-19T04:59:00"/>
    <d v="2015-10-13T11:02:26"/>
    <b v="1"/>
    <n v="813"/>
    <b v="1"/>
    <x v="2"/>
    <x v="30"/>
    <n v="115"/>
    <n v="282.66000000000003"/>
    <x v="1213"/>
    <s v="11/19/2015"/>
    <x v="9"/>
    <x v="0"/>
    <n v="11"/>
    <n v="2015"/>
  </r>
  <r>
    <n v="1980"/>
    <s v="YOUMO - Your Smart Modular Power Strip"/>
    <s v="Multi-power charging that is smarter, stylish and designed for you."/>
    <x v="63"/>
    <x v="1362"/>
    <x v="0"/>
    <x v="12"/>
    <s v="EUR"/>
    <d v="2016-04-03T12:01:02"/>
    <d v="2016-02-23T13:01:02"/>
    <b v="1"/>
    <n v="1945"/>
    <b v="1"/>
    <x v="2"/>
    <x v="30"/>
    <n v="355"/>
    <n v="91.21"/>
    <x v="389"/>
    <s v="4/3/2016"/>
    <x v="2"/>
    <x v="2"/>
    <n v="4"/>
    <n v="2016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d v="2014-07-09T17:24:25"/>
    <d v="2014-06-09T17:24:25"/>
    <b v="0"/>
    <n v="12"/>
    <b v="0"/>
    <x v="8"/>
    <x v="31"/>
    <n v="5"/>
    <n v="31.75"/>
    <x v="434"/>
    <s v="7/9/2014"/>
    <x v="0"/>
    <x v="3"/>
    <n v="7"/>
    <n v="2014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d v="2016-12-04T15:04:47"/>
    <d v="2016-11-04T14:04:47"/>
    <b v="0"/>
    <n v="0"/>
    <b v="0"/>
    <x v="8"/>
    <x v="31"/>
    <n v="0"/>
    <n v="0"/>
    <x v="583"/>
    <s v="12/4/2016"/>
    <x v="4"/>
    <x v="2"/>
    <n v="12"/>
    <n v="2016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d v="2016-09-02T07:00:00"/>
    <d v="2016-08-11T00:16:58"/>
    <b v="0"/>
    <n v="16"/>
    <b v="0"/>
    <x v="8"/>
    <x v="31"/>
    <n v="4"/>
    <n v="88.69"/>
    <x v="118"/>
    <s v="9/2/2016"/>
    <x v="10"/>
    <x v="2"/>
    <n v="9"/>
    <n v="2016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d v="2014-11-30T19:58:01"/>
    <d v="2014-10-01T18:58:01"/>
    <b v="0"/>
    <n v="7"/>
    <b v="0"/>
    <x v="8"/>
    <x v="31"/>
    <n v="21"/>
    <n v="453.14"/>
    <x v="575"/>
    <s v="11/30/2014"/>
    <x v="9"/>
    <x v="3"/>
    <n v="11"/>
    <n v="2014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d v="2016-08-02T23:00:00"/>
    <d v="2016-07-04T16:46:11"/>
    <b v="0"/>
    <n v="4"/>
    <b v="0"/>
    <x v="8"/>
    <x v="31"/>
    <n v="3"/>
    <n v="12.75"/>
    <x v="804"/>
    <s v="8/2/2016"/>
    <x v="3"/>
    <x v="2"/>
    <n v="8"/>
    <n v="2016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d v="2016-03-14T09:24:43"/>
    <d v="2016-02-13T10:24:43"/>
    <b v="0"/>
    <n v="1"/>
    <b v="0"/>
    <x v="8"/>
    <x v="31"/>
    <n v="0"/>
    <n v="1"/>
    <x v="836"/>
    <s v="3/14/2016"/>
    <x v="2"/>
    <x v="2"/>
    <n v="3"/>
    <n v="2016"/>
  </r>
  <r>
    <n v="1987"/>
    <s v="Ethiopia: Beheld"/>
    <s v="A collection of images that depicts the beauty and diversity within Ethiopia"/>
    <x v="62"/>
    <x v="1366"/>
    <x v="2"/>
    <x v="1"/>
    <s v="GBP"/>
    <d v="2015-03-01T15:21:16"/>
    <d v="2015-01-30T15:21:16"/>
    <b v="0"/>
    <n v="28"/>
    <b v="0"/>
    <x v="8"/>
    <x v="31"/>
    <n v="42"/>
    <n v="83.43"/>
    <x v="880"/>
    <s v="3/1/2015"/>
    <x v="1"/>
    <x v="0"/>
    <n v="3"/>
    <n v="2015"/>
  </r>
  <r>
    <n v="1988"/>
    <s v="Phillip Michael Photography"/>
    <s v="Expressing art in an image!"/>
    <x v="12"/>
    <x v="379"/>
    <x v="2"/>
    <x v="0"/>
    <s v="USD"/>
    <d v="2015-08-20T18:19:02"/>
    <d v="2015-07-21T18:19:02"/>
    <b v="0"/>
    <n v="1"/>
    <b v="0"/>
    <x v="8"/>
    <x v="31"/>
    <n v="0"/>
    <n v="25"/>
    <x v="1214"/>
    <s v="8/20/2015"/>
    <x v="3"/>
    <x v="0"/>
    <n v="8"/>
    <n v="2015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d v="2016-12-11T16:20:08"/>
    <d v="2016-11-11T16:20:08"/>
    <b v="0"/>
    <n v="1"/>
    <b v="0"/>
    <x v="8"/>
    <x v="31"/>
    <n v="1"/>
    <n v="50"/>
    <x v="1215"/>
    <s v="12/11/2016"/>
    <x v="4"/>
    <x v="2"/>
    <n v="12"/>
    <n v="2016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d v="2016-02-13T04:42:12"/>
    <d v="2016-01-29T04:42:12"/>
    <b v="0"/>
    <n v="5"/>
    <b v="0"/>
    <x v="8"/>
    <x v="31"/>
    <n v="17"/>
    <n v="101.8"/>
    <x v="1216"/>
    <s v="2/13/2016"/>
    <x v="1"/>
    <x v="2"/>
    <n v="2"/>
    <n v="2016"/>
  </r>
  <r>
    <n v="1991"/>
    <s v="Portraits of Resilience"/>
    <s v="Taking (and giving) professional portraits of survivors of human trafficking in Myanmar."/>
    <x v="13"/>
    <x v="133"/>
    <x v="2"/>
    <x v="0"/>
    <s v="USD"/>
    <d v="2015-07-03T21:26:26"/>
    <d v="2015-06-12T21:26:26"/>
    <b v="0"/>
    <n v="3"/>
    <b v="0"/>
    <x v="8"/>
    <x v="31"/>
    <n v="7"/>
    <n v="46.67"/>
    <x v="1217"/>
    <s v="7/3/2015"/>
    <x v="0"/>
    <x v="0"/>
    <n v="7"/>
    <n v="2015"/>
  </r>
  <r>
    <n v="1992"/>
    <s v="The Wonderful World of Princes &amp; Princesses"/>
    <s v="A complete revamp of all the Disney Princes &amp; Princesses!"/>
    <x v="15"/>
    <x v="369"/>
    <x v="2"/>
    <x v="0"/>
    <s v="USD"/>
    <d v="2015-02-18T03:26:31"/>
    <d v="2015-01-19T03:26:31"/>
    <b v="0"/>
    <n v="2"/>
    <b v="0"/>
    <x v="8"/>
    <x v="31"/>
    <n v="0"/>
    <n v="1"/>
    <x v="184"/>
    <s v="2/18/2015"/>
    <x v="1"/>
    <x v="0"/>
    <n v="2"/>
    <n v="2015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d v="2015-12-21T14:07:17"/>
    <d v="2015-11-21T14:07:17"/>
    <b v="0"/>
    <n v="0"/>
    <b v="0"/>
    <x v="8"/>
    <x v="31"/>
    <n v="0"/>
    <n v="0"/>
    <x v="1218"/>
    <s v="12/21/2015"/>
    <x v="4"/>
    <x v="0"/>
    <n v="12"/>
    <n v="2015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d v="2016-12-07T01:09:02"/>
    <d v="2016-10-08T00:09:02"/>
    <b v="0"/>
    <n v="0"/>
    <b v="0"/>
    <x v="8"/>
    <x v="31"/>
    <n v="0"/>
    <n v="0"/>
    <x v="1202"/>
    <s v="12/7/2016"/>
    <x v="9"/>
    <x v="2"/>
    <n v="12"/>
    <n v="2016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d v="2015-07-16T21:38:56"/>
    <d v="2015-06-26T21:38:56"/>
    <b v="0"/>
    <n v="3"/>
    <b v="0"/>
    <x v="8"/>
    <x v="31"/>
    <n v="8"/>
    <n v="26"/>
    <x v="1219"/>
    <s v="7/16/2015"/>
    <x v="0"/>
    <x v="0"/>
    <n v="7"/>
    <n v="2015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d v="2014-07-10T19:40:11"/>
    <d v="2014-06-10T19:40:11"/>
    <b v="0"/>
    <n v="0"/>
    <b v="0"/>
    <x v="8"/>
    <x v="31"/>
    <n v="0"/>
    <n v="0"/>
    <x v="1165"/>
    <s v="7/10/2014"/>
    <x v="0"/>
    <x v="3"/>
    <n v="7"/>
    <n v="2014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d v="2014-08-26T22:20:12"/>
    <d v="2014-07-27T22:20:12"/>
    <b v="0"/>
    <n v="0"/>
    <b v="0"/>
    <x v="8"/>
    <x v="31"/>
    <n v="0"/>
    <n v="0"/>
    <x v="1220"/>
    <s v="8/26/2014"/>
    <x v="3"/>
    <x v="3"/>
    <n v="8"/>
    <n v="2014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d v="2014-08-01T02:50:38"/>
    <d v="2014-06-17T02:50:38"/>
    <b v="0"/>
    <n v="3"/>
    <b v="0"/>
    <x v="8"/>
    <x v="31"/>
    <n v="26"/>
    <n v="218.33"/>
    <x v="51"/>
    <s v="8/1/2014"/>
    <x v="0"/>
    <x v="3"/>
    <n v="8"/>
    <n v="2014"/>
  </r>
  <r>
    <n v="1999"/>
    <s v="Planet Venus"/>
    <s v="This is a portrait photo project aiming to inspire women to explore themselves and live their passion"/>
    <x v="310"/>
    <x v="1369"/>
    <x v="2"/>
    <x v="1"/>
    <s v="GBP"/>
    <d v="2014-11-13T12:35:08"/>
    <d v="2014-10-14T11:35:08"/>
    <b v="0"/>
    <n v="7"/>
    <b v="0"/>
    <x v="8"/>
    <x v="31"/>
    <n v="1"/>
    <n v="33.71"/>
    <x v="308"/>
    <s v="11/13/2014"/>
    <x v="9"/>
    <x v="3"/>
    <n v="11"/>
    <n v="2014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d v="2016-01-06T22:50:13"/>
    <d v="2015-12-07T22:50:13"/>
    <b v="0"/>
    <n v="25"/>
    <b v="0"/>
    <x v="8"/>
    <x v="31"/>
    <n v="13"/>
    <n v="25"/>
    <x v="479"/>
    <s v="1/6/2016"/>
    <x v="11"/>
    <x v="0"/>
    <n v="1"/>
    <n v="2016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d v="2015-06-12T20:00:00"/>
    <d v="2015-05-12T05:01:56"/>
    <b v="1"/>
    <n v="1637"/>
    <b v="1"/>
    <x v="2"/>
    <x v="30"/>
    <n v="382"/>
    <n v="128.38999999999999"/>
    <x v="211"/>
    <s v="6/12/2015"/>
    <x v="5"/>
    <x v="0"/>
    <n v="6"/>
    <n v="2015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d v="2017-01-23T17:05:43"/>
    <d v="2016-12-24T17:05:43"/>
    <b v="1"/>
    <n v="1375"/>
    <b v="1"/>
    <x v="2"/>
    <x v="30"/>
    <n v="217"/>
    <n v="78.83"/>
    <x v="881"/>
    <s v="1/23/2017"/>
    <x v="11"/>
    <x v="2"/>
    <n v="1"/>
    <n v="2017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d v="2010-07-02T23:00:00"/>
    <d v="2010-06-18T03:00:52"/>
    <b v="1"/>
    <n v="17"/>
    <b v="1"/>
    <x v="2"/>
    <x v="30"/>
    <n v="312"/>
    <n v="91.76"/>
    <x v="1221"/>
    <s v="7/2/2010"/>
    <x v="0"/>
    <x v="7"/>
    <n v="7"/>
    <n v="201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d v="2014-07-10T14:31:03"/>
    <d v="2014-06-10T14:31:03"/>
    <b v="1"/>
    <n v="354"/>
    <b v="1"/>
    <x v="2"/>
    <x v="30"/>
    <n v="234"/>
    <n v="331.1"/>
    <x v="1165"/>
    <s v="7/10/2014"/>
    <x v="0"/>
    <x v="3"/>
    <n v="7"/>
    <n v="2014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d v="2013-10-16T03:59:00"/>
    <d v="2013-09-18T19:30:18"/>
    <b v="1"/>
    <n v="191"/>
    <b v="1"/>
    <x v="2"/>
    <x v="30"/>
    <n v="124"/>
    <n v="194.26"/>
    <x v="1190"/>
    <s v="10/16/2013"/>
    <x v="8"/>
    <x v="4"/>
    <n v="10"/>
    <n v="2013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d v="2014-12-03T13:00:45"/>
    <d v="2014-10-29T12:00:45"/>
    <b v="1"/>
    <n v="303"/>
    <b v="1"/>
    <x v="2"/>
    <x v="30"/>
    <n v="248"/>
    <n v="408.98"/>
    <x v="789"/>
    <s v="12/3/2014"/>
    <x v="9"/>
    <x v="3"/>
    <n v="12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d v="2010-08-24T04:00:00"/>
    <d v="2010-06-18T20:06:26"/>
    <b v="1"/>
    <n v="137"/>
    <b v="1"/>
    <x v="2"/>
    <x v="30"/>
    <n v="116"/>
    <n v="84.46"/>
    <x v="1221"/>
    <s v="8/24/2010"/>
    <x v="0"/>
    <x v="7"/>
    <n v="8"/>
    <n v="201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d v="2011-09-19T14:30:22"/>
    <d v="2011-08-06T14:30:22"/>
    <b v="1"/>
    <n v="41"/>
    <b v="1"/>
    <x v="2"/>
    <x v="30"/>
    <n v="117"/>
    <n v="44.85"/>
    <x v="1222"/>
    <s v="9/19/2011"/>
    <x v="10"/>
    <x v="6"/>
    <n v="9"/>
    <n v="2011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d v="2016-11-23T08:45:43"/>
    <d v="2016-10-18T07:45:43"/>
    <b v="1"/>
    <n v="398"/>
    <b v="1"/>
    <x v="2"/>
    <x v="30"/>
    <n v="305"/>
    <n v="383.36"/>
    <x v="1223"/>
    <s v="11/23/2016"/>
    <x v="9"/>
    <x v="2"/>
    <n v="11"/>
    <n v="2016"/>
  </r>
  <r>
    <n v="2010"/>
    <s v="Weighitz: Weigh Smarter"/>
    <s v="Weighitz are miniature smart scales designed to weigh anything in the home."/>
    <x v="11"/>
    <x v="1380"/>
    <x v="0"/>
    <x v="0"/>
    <s v="USD"/>
    <d v="2016-08-18T23:54:51"/>
    <d v="2016-07-19T23:54:51"/>
    <b v="1"/>
    <n v="1737"/>
    <b v="1"/>
    <x v="2"/>
    <x v="30"/>
    <n v="320"/>
    <n v="55.28"/>
    <x v="171"/>
    <s v="8/18/2016"/>
    <x v="3"/>
    <x v="2"/>
    <n v="8"/>
    <n v="2016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d v="2016-01-11T23:00:00"/>
    <d v="2015-12-09T08:36:13"/>
    <b v="1"/>
    <n v="971"/>
    <b v="1"/>
    <x v="2"/>
    <x v="30"/>
    <n v="820"/>
    <n v="422.02"/>
    <x v="850"/>
    <s v="1/11/2016"/>
    <x v="11"/>
    <x v="0"/>
    <n v="1"/>
    <n v="2016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d v="2015-02-05T19:44:01"/>
    <d v="2015-01-06T19:44:01"/>
    <b v="1"/>
    <n v="183"/>
    <b v="1"/>
    <x v="2"/>
    <x v="30"/>
    <n v="235"/>
    <n v="64.180000000000007"/>
    <x v="1146"/>
    <s v="2/5/2015"/>
    <x v="1"/>
    <x v="0"/>
    <n v="2"/>
    <n v="2015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d v="2016-07-08T23:03:34"/>
    <d v="2016-05-09T23:03:34"/>
    <b v="1"/>
    <n v="4562"/>
    <b v="1"/>
    <x v="2"/>
    <x v="30"/>
    <n v="495"/>
    <n v="173.58"/>
    <x v="1224"/>
    <s v="7/8/2016"/>
    <x v="5"/>
    <x v="2"/>
    <n v="7"/>
    <n v="2016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d v="2013-03-25T04:08:59"/>
    <d v="2013-02-19T05:08:59"/>
    <b v="1"/>
    <n v="26457"/>
    <b v="1"/>
    <x v="2"/>
    <x v="30"/>
    <n v="7814"/>
    <n v="88.6"/>
    <x v="1209"/>
    <s v="3/25/2013"/>
    <x v="2"/>
    <x v="4"/>
    <n v="3"/>
    <n v="2013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d v="2011-09-09T21:02:43"/>
    <d v="2011-08-10T21:02:43"/>
    <b v="1"/>
    <n v="162"/>
    <b v="1"/>
    <x v="2"/>
    <x v="30"/>
    <n v="113"/>
    <n v="50.22"/>
    <x v="1225"/>
    <s v="9/9/2011"/>
    <x v="10"/>
    <x v="6"/>
    <n v="9"/>
    <n v="2011"/>
  </r>
  <r>
    <n v="2016"/>
    <s v="Hydra: a triple-output power supply for electronics projects"/>
    <s v="A smart, compact power supply designed to power anything, anywhere"/>
    <x v="3"/>
    <x v="1386"/>
    <x v="0"/>
    <x v="0"/>
    <s v="USD"/>
    <d v="2013-03-09T21:08:19"/>
    <d v="2013-02-07T21:08:19"/>
    <b v="1"/>
    <n v="479"/>
    <b v="1"/>
    <x v="2"/>
    <x v="30"/>
    <n v="922"/>
    <n v="192.39"/>
    <x v="273"/>
    <s v="3/9/2013"/>
    <x v="2"/>
    <x v="4"/>
    <n v="3"/>
    <n v="2013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d v="2012-03-24T04:00:00"/>
    <d v="2012-02-22T01:22:35"/>
    <b v="1"/>
    <n v="426"/>
    <b v="1"/>
    <x v="2"/>
    <x v="30"/>
    <n v="125"/>
    <n v="73.42"/>
    <x v="1226"/>
    <s v="3/24/2012"/>
    <x v="2"/>
    <x v="5"/>
    <n v="3"/>
    <n v="2012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d v="2015-08-13T08:46:49"/>
    <d v="2015-07-14T08:46:49"/>
    <b v="1"/>
    <n v="450"/>
    <b v="1"/>
    <x v="2"/>
    <x v="30"/>
    <n v="102"/>
    <n v="147.68"/>
    <x v="541"/>
    <s v="8/13/2015"/>
    <x v="3"/>
    <x v="0"/>
    <n v="8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d v="2016-09-22T17:00:21"/>
    <d v="2016-08-23T17:00:21"/>
    <b v="1"/>
    <n v="1780"/>
    <b v="1"/>
    <x v="2"/>
    <x v="30"/>
    <n v="485"/>
    <n v="108.97"/>
    <x v="494"/>
    <s v="9/22/2016"/>
    <x v="10"/>
    <x v="2"/>
    <n v="9"/>
    <n v="2016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d v="2014-05-14T23:04:00"/>
    <d v="2014-04-08T02:20:24"/>
    <b v="1"/>
    <n v="122"/>
    <b v="1"/>
    <x v="2"/>
    <x v="30"/>
    <n v="192"/>
    <n v="23.65"/>
    <x v="1097"/>
    <s v="5/14/2014"/>
    <x v="6"/>
    <x v="3"/>
    <n v="5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d v="2014-09-24T01:41:37"/>
    <d v="2014-08-10T01:41:37"/>
    <b v="1"/>
    <n v="95"/>
    <b v="1"/>
    <x v="2"/>
    <x v="30"/>
    <n v="281"/>
    <n v="147.94999999999999"/>
    <x v="1227"/>
    <s v="9/24/2014"/>
    <x v="10"/>
    <x v="3"/>
    <n v="9"/>
    <n v="2014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d v="2016-06-11T13:39:32"/>
    <d v="2016-05-12T13:39:32"/>
    <b v="1"/>
    <n v="325"/>
    <b v="1"/>
    <x v="2"/>
    <x v="30"/>
    <n v="125"/>
    <n v="385.04"/>
    <x v="959"/>
    <s v="6/11/2016"/>
    <x v="5"/>
    <x v="2"/>
    <n v="6"/>
    <n v="2016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d v="2015-06-11T10:05:53"/>
    <d v="2015-05-12T10:05:53"/>
    <b v="1"/>
    <n v="353"/>
    <b v="1"/>
    <x v="2"/>
    <x v="30"/>
    <n v="161"/>
    <n v="457.39"/>
    <x v="211"/>
    <s v="6/11/2015"/>
    <x v="5"/>
    <x v="0"/>
    <n v="6"/>
    <n v="2015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d v="2012-08-13T03:00:00"/>
    <d v="2012-07-09T23:12:24"/>
    <b v="1"/>
    <n v="105"/>
    <b v="1"/>
    <x v="2"/>
    <x v="30"/>
    <n v="585"/>
    <n v="222.99"/>
    <x v="365"/>
    <s v="8/13/2012"/>
    <x v="3"/>
    <x v="5"/>
    <n v="8"/>
    <n v="2012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d v="2015-06-11T04:25:46"/>
    <d v="2015-05-12T04:25:46"/>
    <b v="1"/>
    <n v="729"/>
    <b v="1"/>
    <x v="2"/>
    <x v="30"/>
    <n v="201"/>
    <n v="220.74"/>
    <x v="211"/>
    <s v="6/11/2015"/>
    <x v="5"/>
    <x v="0"/>
    <n v="6"/>
    <n v="2015"/>
  </r>
  <r>
    <n v="2026"/>
    <s v="MIDI Sprout - Biodata Sonification Device"/>
    <s v="MIDI Sprout enables plants to play synthesizers in real time."/>
    <x v="31"/>
    <x v="1396"/>
    <x v="0"/>
    <x v="0"/>
    <s v="USD"/>
    <d v="2014-04-21T03:59:00"/>
    <d v="2014-03-06T17:39:45"/>
    <b v="1"/>
    <n v="454"/>
    <b v="1"/>
    <x v="2"/>
    <x v="30"/>
    <n v="133"/>
    <n v="73.5"/>
    <x v="852"/>
    <s v="4/21/2014"/>
    <x v="7"/>
    <x v="3"/>
    <n v="4"/>
    <n v="2014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d v="2015-03-30T18:31:59"/>
    <d v="2015-02-13T19:31:59"/>
    <b v="1"/>
    <n v="539"/>
    <b v="1"/>
    <x v="2"/>
    <x v="30"/>
    <n v="120"/>
    <n v="223.1"/>
    <x v="1228"/>
    <s v="3/30/2015"/>
    <x v="2"/>
    <x v="0"/>
    <n v="3"/>
    <n v="2015"/>
  </r>
  <r>
    <n v="2028"/>
    <s v="Building the Open Source Bussard Fusion Reactor "/>
    <s v="Building an open source Bussard fusion reactor, aka the Polywell."/>
    <x v="9"/>
    <x v="1398"/>
    <x v="0"/>
    <x v="0"/>
    <s v="USD"/>
    <d v="2010-03-15T21:55:00"/>
    <d v="2010-02-06T22:03:26"/>
    <b v="1"/>
    <n v="79"/>
    <b v="1"/>
    <x v="2"/>
    <x v="30"/>
    <n v="126"/>
    <n v="47.91"/>
    <x v="1229"/>
    <s v="3/15/2010"/>
    <x v="2"/>
    <x v="7"/>
    <n v="3"/>
    <n v="2010"/>
  </r>
  <r>
    <n v="2029"/>
    <s v="Lumin8 Pro"/>
    <s v="Lumin8 Pro is a fun and easy to use light controller that makes light dance to your favorite music."/>
    <x v="30"/>
    <x v="1399"/>
    <x v="0"/>
    <x v="0"/>
    <s v="USD"/>
    <d v="2014-08-27T00:31:21"/>
    <d v="2014-07-28T00:31:21"/>
    <b v="1"/>
    <n v="94"/>
    <b v="1"/>
    <x v="2"/>
    <x v="30"/>
    <n v="361"/>
    <n v="96.06"/>
    <x v="1230"/>
    <s v="8/27/2014"/>
    <x v="3"/>
    <x v="3"/>
    <n v="8"/>
    <n v="2014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d v="2012-11-29T23:54:56"/>
    <d v="2012-10-30T23:54:56"/>
    <b v="1"/>
    <n v="625"/>
    <b v="1"/>
    <x v="2"/>
    <x v="30"/>
    <n v="226"/>
    <n v="118.61"/>
    <x v="1231"/>
    <s v="11/29/2012"/>
    <x v="9"/>
    <x v="5"/>
    <n v="11"/>
    <n v="2012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d v="2015-01-09T01:00:00"/>
    <d v="2014-12-02T07:54:13"/>
    <b v="1"/>
    <n v="508"/>
    <b v="1"/>
    <x v="2"/>
    <x v="30"/>
    <n v="120"/>
    <n v="118.45"/>
    <x v="486"/>
    <s v="1/9/2015"/>
    <x v="11"/>
    <x v="3"/>
    <n v="1"/>
    <n v="2015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d v="2016-12-15T05:00:00"/>
    <d v="2016-11-15T13:34:34"/>
    <b v="1"/>
    <n v="531"/>
    <b v="1"/>
    <x v="2"/>
    <x v="30"/>
    <n v="304"/>
    <n v="143.21"/>
    <x v="296"/>
    <s v="12/15/2016"/>
    <x v="4"/>
    <x v="2"/>
    <n v="12"/>
    <n v="2016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d v="2014-04-26T01:58:38"/>
    <d v="2014-03-27T01:58:38"/>
    <b v="1"/>
    <n v="158"/>
    <b v="1"/>
    <x v="2"/>
    <x v="30"/>
    <n v="179"/>
    <n v="282.72000000000003"/>
    <x v="1232"/>
    <s v="4/26/2014"/>
    <x v="7"/>
    <x v="3"/>
    <n v="4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d v="2015-05-07T06:58:00"/>
    <d v="2015-03-13T03:07:13"/>
    <b v="1"/>
    <n v="508"/>
    <b v="1"/>
    <x v="2"/>
    <x v="30"/>
    <n v="387"/>
    <n v="593.94000000000005"/>
    <x v="536"/>
    <s v="5/7/2015"/>
    <x v="7"/>
    <x v="0"/>
    <n v="5"/>
    <n v="2015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d v="2015-12-19T01:00:00"/>
    <d v="2015-11-03T15:00:07"/>
    <b v="1"/>
    <n v="644"/>
    <b v="1"/>
    <x v="2"/>
    <x v="30"/>
    <n v="211"/>
    <n v="262.16000000000003"/>
    <x v="1212"/>
    <s v="12/19/2015"/>
    <x v="4"/>
    <x v="0"/>
    <n v="12"/>
    <n v="2015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d v="2014-05-09T20:45:19"/>
    <d v="2014-04-09T20:45:19"/>
    <b v="1"/>
    <n v="848"/>
    <b v="1"/>
    <x v="2"/>
    <x v="30"/>
    <n v="132"/>
    <n v="46.58"/>
    <x v="1233"/>
    <s v="5/9/2014"/>
    <x v="6"/>
    <x v="3"/>
    <n v="5"/>
    <n v="2014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d v="2013-12-30T06:02:33"/>
    <d v="2013-10-31T05:02:33"/>
    <b v="1"/>
    <n v="429"/>
    <b v="1"/>
    <x v="2"/>
    <x v="30"/>
    <n v="300"/>
    <n v="70.040000000000006"/>
    <x v="1234"/>
    <s v="12/30/2013"/>
    <x v="9"/>
    <x v="4"/>
    <n v="12"/>
    <n v="2013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d v="2013-07-01T18:00:00"/>
    <d v="2013-05-30T06:30:21"/>
    <b v="1"/>
    <n v="204"/>
    <b v="1"/>
    <x v="2"/>
    <x v="30"/>
    <n v="421"/>
    <n v="164.91"/>
    <x v="1235"/>
    <s v="7/1/2013"/>
    <x v="5"/>
    <x v="4"/>
    <n v="7"/>
    <n v="2013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d v="2016-12-01T04:59:00"/>
    <d v="2016-11-01T10:32:05"/>
    <b v="1"/>
    <n v="379"/>
    <b v="1"/>
    <x v="2"/>
    <x v="30"/>
    <n v="136"/>
    <n v="449.26"/>
    <x v="548"/>
    <s v="12/1/2016"/>
    <x v="4"/>
    <x v="2"/>
    <n v="12"/>
    <n v="2016"/>
  </r>
  <r>
    <n v="2040"/>
    <s v="Programmable Capacitor"/>
    <s v="4.29 Billion+ Capacitor Combinations._x000a_No Coding Required."/>
    <x v="9"/>
    <x v="1410"/>
    <x v="0"/>
    <x v="0"/>
    <s v="USD"/>
    <d v="2013-11-15T23:15:03"/>
    <d v="2013-10-31T22:15:03"/>
    <b v="1"/>
    <n v="271"/>
    <b v="1"/>
    <x v="2"/>
    <x v="30"/>
    <n v="248"/>
    <n v="27.47"/>
    <x v="1234"/>
    <s v="11/15/2013"/>
    <x v="9"/>
    <x v="4"/>
    <n v="11"/>
    <n v="2013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d v="2016-11-10T13:37:07"/>
    <d v="2016-10-11T12:37:07"/>
    <b v="0"/>
    <n v="120"/>
    <b v="1"/>
    <x v="2"/>
    <x v="30"/>
    <n v="182"/>
    <n v="143.97999999999999"/>
    <x v="896"/>
    <s v="11/10/2016"/>
    <x v="9"/>
    <x v="2"/>
    <n v="11"/>
    <n v="2016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d v="2016-01-22T16:59:34"/>
    <d v="2015-11-23T16:59:34"/>
    <b v="0"/>
    <n v="140"/>
    <b v="1"/>
    <x v="2"/>
    <x v="30"/>
    <n v="124"/>
    <n v="88.24"/>
    <x v="291"/>
    <s v="1/22/2016"/>
    <x v="4"/>
    <x v="0"/>
    <n v="1"/>
    <n v="2016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d v="2016-12-11T04:59:00"/>
    <d v="2016-10-18T04:14:37"/>
    <b v="0"/>
    <n v="193"/>
    <b v="1"/>
    <x v="2"/>
    <x v="30"/>
    <n v="506"/>
    <n v="36.33"/>
    <x v="1223"/>
    <s v="12/11/2016"/>
    <x v="9"/>
    <x v="2"/>
    <n v="12"/>
    <n v="2016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d v="2015-06-13T16:25:14"/>
    <d v="2015-05-14T16:25:14"/>
    <b v="0"/>
    <n v="180"/>
    <b v="1"/>
    <x v="2"/>
    <x v="30"/>
    <n v="108"/>
    <n v="90.18"/>
    <x v="492"/>
    <s v="6/13/2015"/>
    <x v="5"/>
    <x v="0"/>
    <n v="6"/>
    <n v="2015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d v="2012-07-09T02:07:27"/>
    <d v="2012-06-09T02:07:27"/>
    <b v="0"/>
    <n v="263"/>
    <b v="1"/>
    <x v="2"/>
    <x v="30"/>
    <n v="819"/>
    <n v="152.62"/>
    <x v="1236"/>
    <s v="7/9/2012"/>
    <x v="0"/>
    <x v="5"/>
    <n v="7"/>
    <n v="2012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d v="2013-05-23T04:07:24"/>
    <d v="2013-04-23T04:07:24"/>
    <b v="0"/>
    <n v="217"/>
    <b v="1"/>
    <x v="2"/>
    <x v="30"/>
    <n v="121"/>
    <n v="55.81"/>
    <x v="1237"/>
    <s v="5/23/2013"/>
    <x v="6"/>
    <x v="4"/>
    <n v="5"/>
    <n v="2013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d v="2015-04-17T00:00:00"/>
    <d v="2015-03-18T21:41:10"/>
    <b v="0"/>
    <n v="443"/>
    <b v="1"/>
    <x v="2"/>
    <x v="30"/>
    <n v="103"/>
    <n v="227.85"/>
    <x v="1166"/>
    <s v="4/17/2015"/>
    <x v="7"/>
    <x v="0"/>
    <n v="4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d v="2013-05-23T15:38:11"/>
    <d v="2013-04-23T15:38:11"/>
    <b v="0"/>
    <n v="1373"/>
    <b v="1"/>
    <x v="2"/>
    <x v="30"/>
    <n v="148"/>
    <n v="91.83"/>
    <x v="1237"/>
    <s v="5/23/2013"/>
    <x v="6"/>
    <x v="4"/>
    <n v="5"/>
    <n v="2013"/>
  </r>
  <r>
    <n v="2049"/>
    <s v="LOCK8 - the World's First Smart Bike Lock"/>
    <s v="Keyless. Alarm secured. GPS tracking."/>
    <x v="63"/>
    <x v="1419"/>
    <x v="0"/>
    <x v="1"/>
    <s v="GBP"/>
    <d v="2013-12-02T22:59:00"/>
    <d v="2013-10-28T12:39:23"/>
    <b v="0"/>
    <n v="742"/>
    <b v="1"/>
    <x v="2"/>
    <x v="30"/>
    <n v="120"/>
    <n v="80.989999999999995"/>
    <x v="732"/>
    <s v="12/2/2013"/>
    <x v="9"/>
    <x v="4"/>
    <n v="12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d v="2015-05-31T01:42:58"/>
    <d v="2015-04-21T01:42:58"/>
    <b v="0"/>
    <n v="170"/>
    <b v="1"/>
    <x v="2"/>
    <x v="30"/>
    <n v="473"/>
    <n v="278.39"/>
    <x v="148"/>
    <s v="5/31/2015"/>
    <x v="6"/>
    <x v="0"/>
    <n v="5"/>
    <n v="2015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d v="2013-12-26T00:32:17"/>
    <d v="2013-11-26T00:32:17"/>
    <b v="0"/>
    <n v="242"/>
    <b v="1"/>
    <x v="2"/>
    <x v="30"/>
    <n v="130"/>
    <n v="43.1"/>
    <x v="624"/>
    <s v="12/26/2013"/>
    <x v="4"/>
    <x v="4"/>
    <n v="12"/>
    <n v="2013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d v="2016-02-20T02:00:53"/>
    <d v="2016-01-06T02:00:53"/>
    <b v="0"/>
    <n v="541"/>
    <b v="1"/>
    <x v="2"/>
    <x v="30"/>
    <n v="353"/>
    <n v="326.29000000000002"/>
    <x v="179"/>
    <s v="2/20/2016"/>
    <x v="1"/>
    <x v="2"/>
    <n v="2"/>
    <n v="2016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d v="2015-11-25T15:49:11"/>
    <d v="2015-10-26T14:49:11"/>
    <b v="0"/>
    <n v="121"/>
    <b v="1"/>
    <x v="2"/>
    <x v="30"/>
    <n v="101"/>
    <n v="41.74"/>
    <x v="535"/>
    <s v="11/25/2015"/>
    <x v="9"/>
    <x v="0"/>
    <n v="11"/>
    <n v="2015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d v="2014-05-02T12:30:10"/>
    <d v="2014-04-02T12:30:10"/>
    <b v="0"/>
    <n v="621"/>
    <b v="1"/>
    <x v="2"/>
    <x v="30"/>
    <n v="114"/>
    <n v="64.02"/>
    <x v="1238"/>
    <s v="5/2/2014"/>
    <x v="6"/>
    <x v="3"/>
    <n v="5"/>
    <n v="2014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d v="2014-12-03T04:00:00"/>
    <d v="2014-11-03T16:10:43"/>
    <b v="0"/>
    <n v="101"/>
    <b v="1"/>
    <x v="2"/>
    <x v="30"/>
    <n v="167"/>
    <n v="99.46"/>
    <x v="501"/>
    <s v="12/3/2014"/>
    <x v="4"/>
    <x v="3"/>
    <n v="12"/>
    <n v="2014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d v="2013-04-17T18:15:42"/>
    <d v="2013-03-18T18:15:42"/>
    <b v="0"/>
    <n v="554"/>
    <b v="1"/>
    <x v="2"/>
    <x v="30"/>
    <n v="153"/>
    <n v="138.49"/>
    <x v="1239"/>
    <s v="4/17/2013"/>
    <x v="7"/>
    <x v="4"/>
    <n v="4"/>
    <n v="2013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d v="2016-02-26T11:52:12"/>
    <d v="2016-01-27T11:52:12"/>
    <b v="0"/>
    <n v="666"/>
    <b v="1"/>
    <x v="2"/>
    <x v="30"/>
    <n v="202"/>
    <n v="45.55"/>
    <x v="150"/>
    <s v="2/26/2016"/>
    <x v="1"/>
    <x v="2"/>
    <n v="2"/>
    <n v="2016"/>
  </r>
  <r>
    <n v="2058"/>
    <s v="Raspberry Pi Debug Clip"/>
    <s v="Making using the serial terminal on the Raspberry Pi as easy as Pi!"/>
    <x v="317"/>
    <x v="1427"/>
    <x v="0"/>
    <x v="1"/>
    <s v="GBP"/>
    <d v="2015-03-02T20:00:00"/>
    <d v="2015-01-22T08:53:50"/>
    <b v="0"/>
    <n v="410"/>
    <b v="1"/>
    <x v="2"/>
    <x v="30"/>
    <n v="168"/>
    <n v="10.51"/>
    <x v="1133"/>
    <s v="3/2/2015"/>
    <x v="1"/>
    <x v="0"/>
    <n v="3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d v="2016-01-31T21:59:00"/>
    <d v="2015-12-23T14:27:34"/>
    <b v="0"/>
    <n v="375"/>
    <b v="1"/>
    <x v="2"/>
    <x v="30"/>
    <n v="143"/>
    <n v="114.77"/>
    <x v="752"/>
    <s v="1/31/2016"/>
    <x v="11"/>
    <x v="0"/>
    <n v="1"/>
    <n v="2016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d v="2014-07-23T15:25:50"/>
    <d v="2014-05-24T15:25:50"/>
    <b v="0"/>
    <n v="1364"/>
    <b v="1"/>
    <x v="2"/>
    <x v="30"/>
    <n v="196"/>
    <n v="36"/>
    <x v="1240"/>
    <s v="7/23/2014"/>
    <x v="5"/>
    <x v="3"/>
    <n v="7"/>
    <n v="2014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d v="2016-12-31T18:20:54"/>
    <d v="2016-12-01T18:20:54"/>
    <b v="0"/>
    <n v="35"/>
    <b v="1"/>
    <x v="2"/>
    <x v="30"/>
    <n v="108"/>
    <n v="154.16999999999999"/>
    <x v="946"/>
    <s v="12/31/2016"/>
    <x v="11"/>
    <x v="2"/>
    <n v="12"/>
    <n v="2016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d v="2016-03-24T08:11:38"/>
    <d v="2016-02-23T09:11:38"/>
    <b v="0"/>
    <n v="203"/>
    <b v="1"/>
    <x v="2"/>
    <x v="30"/>
    <n v="115"/>
    <n v="566.39"/>
    <x v="389"/>
    <s v="3/24/2016"/>
    <x v="2"/>
    <x v="2"/>
    <n v="3"/>
    <n v="2016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d v="2016-05-15T17:35:01"/>
    <d v="2016-04-12T17:35:01"/>
    <b v="0"/>
    <n v="49"/>
    <b v="1"/>
    <x v="2"/>
    <x v="30"/>
    <n v="148"/>
    <n v="120.86"/>
    <x v="1047"/>
    <s v="5/15/2016"/>
    <x v="6"/>
    <x v="2"/>
    <n v="5"/>
    <n v="2016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d v="2013-05-31T12:00:00"/>
    <d v="2013-04-25T08:45:23"/>
    <b v="0"/>
    <n v="5812"/>
    <b v="1"/>
    <x v="2"/>
    <x v="30"/>
    <n v="191"/>
    <n v="86.16"/>
    <x v="1056"/>
    <s v="5/31/2013"/>
    <x v="6"/>
    <x v="4"/>
    <n v="5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d v="2013-12-25T08:00:29"/>
    <d v="2013-11-25T08:00:29"/>
    <b v="0"/>
    <n v="1556"/>
    <b v="1"/>
    <x v="2"/>
    <x v="30"/>
    <n v="199"/>
    <n v="51.21"/>
    <x v="1241"/>
    <s v="12/25/2013"/>
    <x v="4"/>
    <x v="4"/>
    <n v="12"/>
    <n v="2013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d v="2014-08-23T18:31:23"/>
    <d v="2014-07-24T18:31:23"/>
    <b v="0"/>
    <n v="65"/>
    <b v="1"/>
    <x v="2"/>
    <x v="30"/>
    <n v="219"/>
    <n v="67.260000000000005"/>
    <x v="418"/>
    <s v="8/23/2014"/>
    <x v="3"/>
    <x v="3"/>
    <n v="8"/>
    <n v="2014"/>
  </r>
  <r>
    <n v="2067"/>
    <s v="Luminite (LED lighting)"/>
    <s v="The next generation of premium quality LED lighting. Extreme power efficiency in a small package."/>
    <x v="319"/>
    <x v="1436"/>
    <x v="0"/>
    <x v="1"/>
    <s v="GBP"/>
    <d v="2015-05-24T20:29:36"/>
    <d v="2015-04-21T20:29:36"/>
    <b v="0"/>
    <n v="10"/>
    <b v="1"/>
    <x v="2"/>
    <x v="30"/>
    <n v="127"/>
    <n v="62.8"/>
    <x v="148"/>
    <s v="5/24/2015"/>
    <x v="6"/>
    <x v="0"/>
    <n v="5"/>
    <n v="2015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d v="2016-10-20T20:11:55"/>
    <d v="2016-09-20T20:11:55"/>
    <b v="0"/>
    <n v="76"/>
    <b v="1"/>
    <x v="2"/>
    <x v="30"/>
    <n v="105"/>
    <n v="346.13"/>
    <x v="894"/>
    <s v="10/20/2016"/>
    <x v="8"/>
    <x v="2"/>
    <n v="10"/>
    <n v="2016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d v="2016-01-02T23:19:51"/>
    <d v="2015-12-02T23:19:51"/>
    <b v="0"/>
    <n v="263"/>
    <b v="1"/>
    <x v="2"/>
    <x v="30"/>
    <n v="128"/>
    <n v="244.12"/>
    <x v="488"/>
    <s v="1/2/2016"/>
    <x v="11"/>
    <x v="0"/>
    <n v="1"/>
    <n v="2016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d v="2016-06-28T15:45:23"/>
    <d v="2016-05-29T15:45:23"/>
    <b v="0"/>
    <n v="1530"/>
    <b v="1"/>
    <x v="2"/>
    <x v="30"/>
    <n v="317"/>
    <n v="259.25"/>
    <x v="1242"/>
    <s v="6/28/2016"/>
    <x v="5"/>
    <x v="2"/>
    <n v="6"/>
    <n v="2016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d v="2016-10-02T06:41:24"/>
    <d v="2016-08-18T06:41:24"/>
    <b v="0"/>
    <n v="278"/>
    <b v="1"/>
    <x v="2"/>
    <x v="30"/>
    <n v="281"/>
    <n v="201.96"/>
    <x v="1243"/>
    <s v="10/2/2016"/>
    <x v="10"/>
    <x v="2"/>
    <n v="10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d v="2016-05-07T13:57:12"/>
    <d v="2016-04-07T13:57:12"/>
    <b v="0"/>
    <n v="350"/>
    <b v="1"/>
    <x v="2"/>
    <x v="30"/>
    <n v="111"/>
    <n v="226.21"/>
    <x v="1244"/>
    <s v="5/7/2016"/>
    <x v="6"/>
    <x v="2"/>
    <n v="5"/>
    <n v="2016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d v="2015-05-08T16:01:58"/>
    <d v="2015-03-24T16:01:58"/>
    <b v="0"/>
    <n v="470"/>
    <b v="1"/>
    <x v="2"/>
    <x v="30"/>
    <n v="153"/>
    <n v="324.69"/>
    <x v="521"/>
    <s v="5/8/2015"/>
    <x v="7"/>
    <x v="0"/>
    <n v="5"/>
    <n v="2015"/>
  </r>
  <r>
    <n v="2074"/>
    <s v="Advanced Simulation Products - PC Gaming Controllers"/>
    <s v="Creating PC gaming controllers to bring your gaming experience to a new level."/>
    <x v="20"/>
    <x v="1443"/>
    <x v="0"/>
    <x v="0"/>
    <s v="USD"/>
    <d v="2016-05-06T19:49:42"/>
    <d v="2016-04-06T19:49:42"/>
    <b v="0"/>
    <n v="3"/>
    <b v="1"/>
    <x v="2"/>
    <x v="30"/>
    <n v="103"/>
    <n v="205"/>
    <x v="1245"/>
    <s v="5/6/2016"/>
    <x v="6"/>
    <x v="2"/>
    <n v="5"/>
    <n v="2016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d v="2013-07-25T16:21:28"/>
    <d v="2013-06-25T16:21:28"/>
    <b v="0"/>
    <n v="8200"/>
    <b v="1"/>
    <x v="2"/>
    <x v="30"/>
    <n v="1678"/>
    <n v="20.47"/>
    <x v="1246"/>
    <s v="7/25/2013"/>
    <x v="0"/>
    <x v="4"/>
    <n v="7"/>
    <n v="2013"/>
  </r>
  <r>
    <n v="2076"/>
    <s v="Earin - The Worlds Smallest Wireless Earbuds"/>
    <s v="Wireless earbuds filled with sound, yet so small they are almost invisible!"/>
    <x v="321"/>
    <x v="1445"/>
    <x v="0"/>
    <x v="1"/>
    <s v="GBP"/>
    <d v="2014-07-23T21:08:09"/>
    <d v="2014-06-13T21:08:09"/>
    <b v="0"/>
    <n v="8359"/>
    <b v="1"/>
    <x v="2"/>
    <x v="30"/>
    <n v="543"/>
    <n v="116.35"/>
    <x v="532"/>
    <s v="7/23/2014"/>
    <x v="0"/>
    <x v="3"/>
    <n v="7"/>
    <n v="2014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d v="2015-06-05T21:00:00"/>
    <d v="2015-04-09T01:01:16"/>
    <b v="0"/>
    <n v="188"/>
    <b v="1"/>
    <x v="2"/>
    <x v="30"/>
    <n v="116"/>
    <n v="307.2"/>
    <x v="1247"/>
    <s v="6/5/2015"/>
    <x v="6"/>
    <x v="0"/>
    <n v="6"/>
    <n v="2015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d v="2016-12-18T18:30:57"/>
    <d v="2016-11-18T18:30:57"/>
    <b v="0"/>
    <n v="48"/>
    <b v="1"/>
    <x v="2"/>
    <x v="30"/>
    <n v="131"/>
    <n v="546.69000000000005"/>
    <x v="483"/>
    <s v="12/18/2016"/>
    <x v="4"/>
    <x v="2"/>
    <n v="12"/>
    <n v="2016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d v="2015-06-25T19:00:00"/>
    <d v="2015-05-26T17:03:13"/>
    <b v="0"/>
    <n v="607"/>
    <b v="1"/>
    <x v="2"/>
    <x v="30"/>
    <n v="288"/>
    <n v="47.47"/>
    <x v="874"/>
    <s v="6/25/2015"/>
    <x v="5"/>
    <x v="0"/>
    <n v="6"/>
    <n v="2015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d v="2015-11-11T23:58:20"/>
    <d v="2015-10-12T22:58:20"/>
    <b v="0"/>
    <n v="50"/>
    <b v="1"/>
    <x v="2"/>
    <x v="30"/>
    <n v="508"/>
    <n v="101.56"/>
    <x v="798"/>
    <s v="11/11/2015"/>
    <x v="9"/>
    <x v="0"/>
    <n v="11"/>
    <n v="2015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d v="2012-05-16T04:59:00"/>
    <d v="2012-04-05T03:45:55"/>
    <b v="0"/>
    <n v="55"/>
    <b v="1"/>
    <x v="4"/>
    <x v="14"/>
    <n v="115"/>
    <n v="72.91"/>
    <x v="724"/>
    <s v="5/16/2012"/>
    <x v="6"/>
    <x v="5"/>
    <n v="5"/>
    <n v="2012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d v="2011-11-24T03:53:16"/>
    <d v="2011-09-25T02:53:16"/>
    <b v="0"/>
    <n v="38"/>
    <b v="1"/>
    <x v="4"/>
    <x v="14"/>
    <n v="111"/>
    <n v="43.71"/>
    <x v="1248"/>
    <s v="11/24/2011"/>
    <x v="8"/>
    <x v="6"/>
    <n v="11"/>
    <n v="2011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d v="2012-06-04T17:19:55"/>
    <d v="2012-05-05T17:19:55"/>
    <b v="0"/>
    <n v="25"/>
    <b v="1"/>
    <x v="4"/>
    <x v="14"/>
    <n v="113"/>
    <n v="34"/>
    <x v="1108"/>
    <s v="6/4/2012"/>
    <x v="5"/>
    <x v="5"/>
    <n v="6"/>
    <n v="2012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d v="2014-05-04T06:59:00"/>
    <d v="2014-04-02T19:59:42"/>
    <b v="0"/>
    <n v="46"/>
    <b v="1"/>
    <x v="4"/>
    <x v="14"/>
    <n v="108"/>
    <n v="70.650000000000006"/>
    <x v="1238"/>
    <s v="5/4/2014"/>
    <x v="6"/>
    <x v="3"/>
    <n v="5"/>
    <n v="20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d v="2012-07-15T20:03:07"/>
    <d v="2012-06-15T20:03:07"/>
    <b v="0"/>
    <n v="83"/>
    <b v="1"/>
    <x v="4"/>
    <x v="14"/>
    <n v="124"/>
    <n v="89.3"/>
    <x v="65"/>
    <s v="7/15/2012"/>
    <x v="0"/>
    <x v="5"/>
    <n v="7"/>
    <n v="2012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d v="2011-12-14T04:59:00"/>
    <d v="2011-11-13T16:05:32"/>
    <b v="0"/>
    <n v="35"/>
    <b v="1"/>
    <x v="4"/>
    <x v="14"/>
    <n v="101"/>
    <n v="115.09"/>
    <x v="1249"/>
    <s v="12/14/2011"/>
    <x v="4"/>
    <x v="6"/>
    <n v="12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d v="2011-09-08T04:54:18"/>
    <d v="2011-08-09T04:54:18"/>
    <b v="0"/>
    <n v="25"/>
    <b v="1"/>
    <x v="4"/>
    <x v="14"/>
    <n v="104"/>
    <n v="62.12"/>
    <x v="1250"/>
    <s v="9/8/2011"/>
    <x v="10"/>
    <x v="6"/>
    <n v="9"/>
    <n v="2011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d v="2010-09-11T03:59:00"/>
    <d v="2010-08-05T17:09:12"/>
    <b v="0"/>
    <n v="75"/>
    <b v="1"/>
    <x v="4"/>
    <x v="14"/>
    <n v="116"/>
    <n v="46.2"/>
    <x v="1251"/>
    <s v="9/11/2010"/>
    <x v="10"/>
    <x v="7"/>
    <n v="9"/>
    <n v="2010"/>
  </r>
  <r>
    <n v="2089"/>
    <s v="Little Moses EP"/>
    <s v="Little Moses is trying to record their first EP, and we can't do it without your help!"/>
    <x v="30"/>
    <x v="1457"/>
    <x v="0"/>
    <x v="0"/>
    <s v="USD"/>
    <d v="2013-08-02T01:49:54"/>
    <d v="2013-06-28T01:49:54"/>
    <b v="0"/>
    <n v="62"/>
    <b v="1"/>
    <x v="4"/>
    <x v="14"/>
    <n v="120"/>
    <n v="48.55"/>
    <x v="1083"/>
    <s v="8/2/2013"/>
    <x v="0"/>
    <x v="4"/>
    <n v="8"/>
    <n v="2013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d v="2013-02-24T09:09:15"/>
    <d v="2013-01-25T09:09:15"/>
    <b v="0"/>
    <n v="160"/>
    <b v="1"/>
    <x v="4"/>
    <x v="14"/>
    <n v="115"/>
    <n v="57.52"/>
    <x v="609"/>
    <s v="2/24/2013"/>
    <x v="1"/>
    <x v="4"/>
    <n v="2"/>
    <n v="2013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d v="2011-03-01T20:00:00"/>
    <d v="2011-01-12T07:44:38"/>
    <b v="0"/>
    <n v="246"/>
    <b v="1"/>
    <x v="4"/>
    <x v="14"/>
    <n v="120"/>
    <n v="88.15"/>
    <x v="237"/>
    <s v="3/1/2011"/>
    <x v="1"/>
    <x v="6"/>
    <n v="3"/>
    <n v="2011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d v="2011-10-07T16:58:52"/>
    <d v="2011-08-08T16:58:52"/>
    <b v="0"/>
    <n v="55"/>
    <b v="1"/>
    <x v="4"/>
    <x v="14"/>
    <n v="101"/>
    <n v="110.49"/>
    <x v="349"/>
    <s v="10/7/2011"/>
    <x v="10"/>
    <x v="6"/>
    <n v="10"/>
    <n v="2011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d v="2012-12-22T21:30:32"/>
    <d v="2012-10-23T20:30:32"/>
    <b v="0"/>
    <n v="23"/>
    <b v="1"/>
    <x v="4"/>
    <x v="14"/>
    <n v="102"/>
    <n v="66.83"/>
    <x v="1084"/>
    <s v="12/22/2012"/>
    <x v="9"/>
    <x v="5"/>
    <n v="12"/>
    <n v="2012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d v="2012-03-05T03:00:00"/>
    <d v="2012-01-31T00:28:50"/>
    <b v="0"/>
    <n v="72"/>
    <b v="1"/>
    <x v="4"/>
    <x v="14"/>
    <n v="121"/>
    <n v="58.6"/>
    <x v="904"/>
    <s v="3/5/2012"/>
    <x v="1"/>
    <x v="5"/>
    <n v="3"/>
    <n v="2012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d v="2011-10-02T17:36:13"/>
    <d v="2011-08-03T17:36:13"/>
    <b v="0"/>
    <n v="22"/>
    <b v="1"/>
    <x v="4"/>
    <x v="14"/>
    <n v="100"/>
    <n v="113.64"/>
    <x v="1252"/>
    <s v="10/2/2011"/>
    <x v="10"/>
    <x v="6"/>
    <n v="10"/>
    <n v="2011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d v="2012-10-26T03:59:00"/>
    <d v="2012-10-10T18:12:15"/>
    <b v="0"/>
    <n v="14"/>
    <b v="1"/>
    <x v="4"/>
    <x v="14"/>
    <n v="102"/>
    <n v="43.57"/>
    <x v="1253"/>
    <s v="10/26/2012"/>
    <x v="9"/>
    <x v="5"/>
    <n v="10"/>
    <n v="2012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d v="2011-12-01T15:02:15"/>
    <d v="2011-10-02T14:02:15"/>
    <b v="0"/>
    <n v="38"/>
    <b v="1"/>
    <x v="4"/>
    <x v="14"/>
    <n v="100"/>
    <n v="78.95"/>
    <x v="1254"/>
    <s v="12/1/2011"/>
    <x v="9"/>
    <x v="6"/>
    <n v="12"/>
    <n v="2011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d v="2012-03-08T02:43:55"/>
    <d v="2012-02-07T02:43:55"/>
    <b v="0"/>
    <n v="32"/>
    <b v="1"/>
    <x v="4"/>
    <x v="14"/>
    <n v="100"/>
    <n v="188.13"/>
    <x v="1255"/>
    <s v="3/8/2012"/>
    <x v="2"/>
    <x v="5"/>
    <n v="3"/>
    <n v="2012"/>
  </r>
  <r>
    <n v="2099"/>
    <s v="Roosevelt Died."/>
    <s v="Our tour van died, we need help!"/>
    <x v="9"/>
    <x v="1464"/>
    <x v="0"/>
    <x v="0"/>
    <s v="USD"/>
    <d v="2015-07-02T03:40:00"/>
    <d v="2015-06-18T17:54:44"/>
    <b v="0"/>
    <n v="63"/>
    <b v="1"/>
    <x v="4"/>
    <x v="14"/>
    <n v="132"/>
    <n v="63.03"/>
    <x v="475"/>
    <s v="7/2/2015"/>
    <x v="0"/>
    <x v="0"/>
    <n v="7"/>
    <n v="2015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d v="2012-06-30T03:59:00"/>
    <d v="2012-06-14T20:02:21"/>
    <b v="0"/>
    <n v="27"/>
    <b v="1"/>
    <x v="4"/>
    <x v="14"/>
    <n v="137"/>
    <n v="30.37"/>
    <x v="1187"/>
    <s v="6/30/2012"/>
    <x v="0"/>
    <x v="5"/>
    <n v="6"/>
    <n v="2012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d v="2012-02-13T03:35:14"/>
    <d v="2011-12-15T03:35:14"/>
    <b v="0"/>
    <n v="44"/>
    <b v="1"/>
    <x v="4"/>
    <x v="14"/>
    <n v="113"/>
    <n v="51.48"/>
    <x v="1256"/>
    <s v="2/13/2012"/>
    <x v="11"/>
    <x v="6"/>
    <n v="2"/>
    <n v="2012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d v="2011-05-05T20:50:48"/>
    <d v="2011-04-05T20:50:48"/>
    <b v="0"/>
    <n v="38"/>
    <b v="1"/>
    <x v="4"/>
    <x v="14"/>
    <n v="136"/>
    <n v="35.79"/>
    <x v="360"/>
    <s v="5/5/2011"/>
    <x v="6"/>
    <x v="6"/>
    <n v="5"/>
    <n v="2011"/>
  </r>
  <r>
    <n v="2103"/>
    <s v="Matthew Moon's New Album"/>
    <s v="Indie rocker, Matthew Moon, has something to share with you..."/>
    <x v="198"/>
    <x v="1468"/>
    <x v="0"/>
    <x v="0"/>
    <s v="USD"/>
    <d v="2012-11-09T19:07:07"/>
    <d v="2012-10-10T18:07:07"/>
    <b v="0"/>
    <n v="115"/>
    <b v="1"/>
    <x v="4"/>
    <x v="14"/>
    <n v="146"/>
    <n v="98.82"/>
    <x v="1253"/>
    <s v="11/9/2012"/>
    <x v="9"/>
    <x v="5"/>
    <n v="11"/>
    <n v="2012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d v="2013-05-31T00:00:00"/>
    <d v="2013-04-30T01:47:14"/>
    <b v="0"/>
    <n v="37"/>
    <b v="1"/>
    <x v="4"/>
    <x v="14"/>
    <n v="130"/>
    <n v="28"/>
    <x v="371"/>
    <s v="5/31/2013"/>
    <x v="6"/>
    <x v="4"/>
    <n v="5"/>
    <n v="2013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d v="2014-11-21T04:00:00"/>
    <d v="2014-11-08T18:55:53"/>
    <b v="0"/>
    <n v="99"/>
    <b v="1"/>
    <x v="4"/>
    <x v="14"/>
    <n v="254"/>
    <n v="51.31"/>
    <x v="966"/>
    <s v="11/21/2014"/>
    <x v="4"/>
    <x v="3"/>
    <n v="11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d v="2013-01-26T05:09:34"/>
    <d v="2012-12-27T05:09:34"/>
    <b v="0"/>
    <n v="44"/>
    <b v="1"/>
    <x v="4"/>
    <x v="14"/>
    <n v="107"/>
    <n v="53.52"/>
    <x v="1257"/>
    <s v="1/26/2013"/>
    <x v="11"/>
    <x v="5"/>
    <n v="1"/>
    <n v="2013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d v="2014-11-12T18:03:13"/>
    <d v="2014-10-22T17:03:13"/>
    <b v="0"/>
    <n v="58"/>
    <b v="1"/>
    <x v="4"/>
    <x v="14"/>
    <n v="108"/>
    <n v="37.15"/>
    <x v="343"/>
    <s v="11/12/2014"/>
    <x v="9"/>
    <x v="3"/>
    <n v="11"/>
    <n v="20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d v="2012-09-10T03:55:00"/>
    <d v="2012-08-14T04:13:00"/>
    <b v="0"/>
    <n v="191"/>
    <b v="1"/>
    <x v="4"/>
    <x v="14"/>
    <n v="107"/>
    <n v="89.9"/>
    <x v="413"/>
    <s v="9/10/2012"/>
    <x v="10"/>
    <x v="5"/>
    <n v="9"/>
    <n v="2012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d v="2015-07-05T17:00:17"/>
    <d v="2015-06-05T17:00:17"/>
    <b v="0"/>
    <n v="40"/>
    <b v="1"/>
    <x v="4"/>
    <x v="14"/>
    <n v="107"/>
    <n v="106.53"/>
    <x v="156"/>
    <s v="7/5/2015"/>
    <x v="0"/>
    <x v="0"/>
    <n v="7"/>
    <n v="2015"/>
  </r>
  <r>
    <n v="2110"/>
    <s v="&quot;Vision&quot; - New Album - Brent Brown"/>
    <s v="Brent Brown's breakout new album! Requires help from the record label... You!"/>
    <x v="13"/>
    <x v="1474"/>
    <x v="0"/>
    <x v="0"/>
    <s v="USD"/>
    <d v="2014-05-28T04:59:00"/>
    <d v="2014-04-30T16:06:09"/>
    <b v="0"/>
    <n v="38"/>
    <b v="1"/>
    <x v="4"/>
    <x v="14"/>
    <n v="100"/>
    <n v="52.82"/>
    <x v="406"/>
    <s v="5/28/2014"/>
    <x v="6"/>
    <x v="3"/>
    <n v="5"/>
    <n v="20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d v="2011-08-15T01:00:00"/>
    <d v="2011-06-09T04:43:45"/>
    <b v="0"/>
    <n v="39"/>
    <b v="1"/>
    <x v="4"/>
    <x v="14"/>
    <n v="107"/>
    <n v="54.62"/>
    <x v="440"/>
    <s v="8/15/2011"/>
    <x v="0"/>
    <x v="6"/>
    <n v="8"/>
    <n v="2011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d v="2013-04-15T22:16:33"/>
    <d v="2013-04-01T22:16:33"/>
    <b v="0"/>
    <n v="11"/>
    <b v="1"/>
    <x v="4"/>
    <x v="14"/>
    <n v="100"/>
    <n v="27.27"/>
    <x v="104"/>
    <s v="4/15/2013"/>
    <x v="6"/>
    <x v="4"/>
    <n v="4"/>
    <n v="2013"/>
  </r>
  <r>
    <n v="2113"/>
    <s v="Summer Underground // Honeycomb LP"/>
    <s v="Help us fund our second full-length album Honeycomb!"/>
    <x v="39"/>
    <x v="1475"/>
    <x v="0"/>
    <x v="0"/>
    <s v="USD"/>
    <d v="2014-09-23T20:46:16"/>
    <d v="2014-08-19T20:46:16"/>
    <b v="0"/>
    <n v="107"/>
    <b v="1"/>
    <x v="4"/>
    <x v="14"/>
    <n v="105"/>
    <n v="68.599999999999994"/>
    <x v="1258"/>
    <s v="9/23/2014"/>
    <x v="10"/>
    <x v="3"/>
    <n v="9"/>
    <n v="20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d v="2010-12-09T04:59:00"/>
    <d v="2010-10-07T19:34:30"/>
    <b v="0"/>
    <n v="147"/>
    <b v="1"/>
    <x v="4"/>
    <x v="14"/>
    <n v="105"/>
    <n v="35.61"/>
    <x v="1259"/>
    <s v="12/9/2010"/>
    <x v="9"/>
    <x v="7"/>
    <n v="12"/>
    <n v="2010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d v="2011-02-20T01:56:41"/>
    <d v="2011-01-21T01:56:41"/>
    <b v="0"/>
    <n v="36"/>
    <b v="1"/>
    <x v="4"/>
    <x v="14"/>
    <n v="226"/>
    <n v="94.03"/>
    <x v="1106"/>
    <s v="2/20/2011"/>
    <x v="1"/>
    <x v="6"/>
    <n v="2"/>
    <n v="2011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d v="2012-10-02T18:40:03"/>
    <d v="2012-08-15T18:40:03"/>
    <b v="0"/>
    <n v="92"/>
    <b v="1"/>
    <x v="4"/>
    <x v="14"/>
    <n v="101"/>
    <n v="526.46"/>
    <x v="1018"/>
    <s v="10/2/2012"/>
    <x v="10"/>
    <x v="5"/>
    <n v="10"/>
    <n v="2012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d v="2015-10-27T04:59:00"/>
    <d v="2015-10-13T01:25:49"/>
    <b v="0"/>
    <n v="35"/>
    <b v="1"/>
    <x v="4"/>
    <x v="14"/>
    <n v="148"/>
    <n v="50.66"/>
    <x v="1213"/>
    <s v="10/27/2015"/>
    <x v="9"/>
    <x v="0"/>
    <n v="10"/>
    <n v="2015"/>
  </r>
  <r>
    <n v="2118"/>
    <s v="PORCHES. vs. THE U.S.A."/>
    <s v="PORCHES.  and Documentarians tour from New York to San Francisco and back."/>
    <x v="28"/>
    <x v="1480"/>
    <x v="0"/>
    <x v="0"/>
    <s v="USD"/>
    <d v="2011-07-24T20:08:56"/>
    <d v="2011-06-24T20:08:56"/>
    <b v="0"/>
    <n v="17"/>
    <b v="1"/>
    <x v="4"/>
    <x v="14"/>
    <n v="135"/>
    <n v="79.180000000000007"/>
    <x v="358"/>
    <s v="7/24/2011"/>
    <x v="0"/>
    <x v="6"/>
    <n v="7"/>
    <n v="2011"/>
  </r>
  <r>
    <n v="2119"/>
    <s v="Big Long Now's Debut Album"/>
    <s v="big long now is recording our debut album and we are looking for help mastering and pressing it to vinyl"/>
    <x v="13"/>
    <x v="1132"/>
    <x v="0"/>
    <x v="0"/>
    <s v="USD"/>
    <d v="2012-08-16T03:07:25"/>
    <d v="2012-07-17T03:07:25"/>
    <b v="0"/>
    <n v="22"/>
    <b v="1"/>
    <x v="4"/>
    <x v="14"/>
    <n v="101"/>
    <n v="91.59"/>
    <x v="221"/>
    <s v="8/16/2012"/>
    <x v="3"/>
    <x v="5"/>
    <n v="8"/>
    <n v="2012"/>
  </r>
  <r>
    <n v="2120"/>
    <s v="Hearty Har Full Length Album"/>
    <s v="&lt;3_x000a_Coming in from outer space. Help Hearty Har record their 1st album!!"/>
    <x v="6"/>
    <x v="1481"/>
    <x v="0"/>
    <x v="0"/>
    <s v="USD"/>
    <d v="2014-01-01T23:08:56"/>
    <d v="2013-11-13T23:08:56"/>
    <b v="0"/>
    <n v="69"/>
    <b v="1"/>
    <x v="4"/>
    <x v="14"/>
    <n v="101"/>
    <n v="116.96"/>
    <x v="1260"/>
    <s v="1/1/2014"/>
    <x v="4"/>
    <x v="4"/>
    <n v="1"/>
    <n v="2014"/>
  </r>
  <r>
    <n v="2121"/>
    <s v="Legend of Decay"/>
    <s v="Join us on an epic journey to discover a millennia old secret which will change the world forever."/>
    <x v="63"/>
    <x v="1482"/>
    <x v="2"/>
    <x v="16"/>
    <s v="CHF"/>
    <d v="2017-01-11T17:49:08"/>
    <d v="2016-12-12T17:49:08"/>
    <b v="0"/>
    <n v="10"/>
    <b v="0"/>
    <x v="6"/>
    <x v="17"/>
    <n v="1"/>
    <n v="28.4"/>
    <x v="1261"/>
    <s v="1/11/2017"/>
    <x v="11"/>
    <x v="2"/>
    <n v="1"/>
    <n v="20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d v="2017-01-07T07:12:49"/>
    <d v="2016-12-08T07:12:49"/>
    <b v="0"/>
    <n v="3"/>
    <b v="0"/>
    <x v="6"/>
    <x v="17"/>
    <n v="0"/>
    <n v="103.33"/>
    <x v="168"/>
    <s v="1/7/2017"/>
    <x v="11"/>
    <x v="2"/>
    <n v="1"/>
    <n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d v="2010-03-15T06:59:00"/>
    <d v="2010-01-20T10:11:47"/>
    <b v="0"/>
    <n v="5"/>
    <b v="0"/>
    <x v="6"/>
    <x v="17"/>
    <n v="10"/>
    <n v="10"/>
    <x v="1262"/>
    <s v="3/15/2010"/>
    <x v="1"/>
    <x v="7"/>
    <n v="3"/>
    <n v="2010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d v="2010-11-30T05:00:00"/>
    <d v="2010-10-13T00:40:35"/>
    <b v="0"/>
    <n v="5"/>
    <b v="0"/>
    <x v="6"/>
    <x v="17"/>
    <n v="10"/>
    <n v="23"/>
    <x v="1263"/>
    <s v="11/30/2010"/>
    <x v="9"/>
    <x v="7"/>
    <n v="11"/>
    <n v="2010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d v="2015-08-05T00:33:53"/>
    <d v="2015-07-06T00:33:53"/>
    <b v="0"/>
    <n v="27"/>
    <b v="0"/>
    <x v="6"/>
    <x v="17"/>
    <n v="1"/>
    <n v="31.56"/>
    <x v="163"/>
    <s v="8/5/2015"/>
    <x v="3"/>
    <x v="0"/>
    <n v="8"/>
    <n v="2015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d v="2014-12-08T23:21:27"/>
    <d v="2014-11-08T23:21:27"/>
    <b v="0"/>
    <n v="2"/>
    <b v="0"/>
    <x v="6"/>
    <x v="17"/>
    <n v="0"/>
    <n v="5"/>
    <x v="966"/>
    <s v="12/8/2014"/>
    <x v="4"/>
    <x v="3"/>
    <n v="12"/>
    <n v="2014"/>
  </r>
  <r>
    <n v="2127"/>
    <s v="Three Monkeys - Part 1: Into the Abyss"/>
    <s v="Three Monkeys is an audio adventure game for PC."/>
    <x v="89"/>
    <x v="1484"/>
    <x v="2"/>
    <x v="1"/>
    <s v="GBP"/>
    <d v="2015-03-12T11:07:43"/>
    <d v="2015-02-10T12:07:43"/>
    <b v="0"/>
    <n v="236"/>
    <b v="0"/>
    <x v="6"/>
    <x v="17"/>
    <n v="29"/>
    <n v="34.22"/>
    <x v="549"/>
    <s v="3/12/2015"/>
    <x v="2"/>
    <x v="0"/>
    <n v="3"/>
    <n v="2015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d v="2014-09-21T18:32:49"/>
    <d v="2014-07-23T18:32:49"/>
    <b v="0"/>
    <n v="1"/>
    <b v="0"/>
    <x v="6"/>
    <x v="17"/>
    <n v="0"/>
    <n v="25"/>
    <x v="915"/>
    <s v="9/21/2014"/>
    <x v="3"/>
    <x v="3"/>
    <n v="9"/>
    <n v="2014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d v="2016-03-10T00:35:00"/>
    <d v="2016-02-09T00:35:00"/>
    <b v="0"/>
    <n v="12"/>
    <b v="0"/>
    <x v="6"/>
    <x v="17"/>
    <n v="12"/>
    <n v="19.670000000000002"/>
    <x v="588"/>
    <s v="3/10/2016"/>
    <x v="2"/>
    <x v="2"/>
    <n v="3"/>
    <n v="2016"/>
  </r>
  <r>
    <n v="2130"/>
    <s v="Wondrous Adventures: A Kid's Game"/>
    <s v="You are the hero tasked to save your home from the villainous Sanword."/>
    <x v="247"/>
    <x v="1079"/>
    <x v="2"/>
    <x v="0"/>
    <s v="USD"/>
    <d v="2014-08-16T02:04:23"/>
    <d v="2014-07-12T02:04:23"/>
    <b v="0"/>
    <n v="4"/>
    <b v="0"/>
    <x v="6"/>
    <x v="17"/>
    <n v="0"/>
    <n v="21.25"/>
    <x v="544"/>
    <s v="8/16/2014"/>
    <x v="3"/>
    <x v="3"/>
    <n v="8"/>
    <n v="2014"/>
  </r>
  <r>
    <n v="2131"/>
    <s v="Scout's Honor"/>
    <s v="From frightened girl to empowered woman, Scout's Honor is a tale about facing your fears and overcoming odds."/>
    <x v="2"/>
    <x v="379"/>
    <x v="2"/>
    <x v="0"/>
    <s v="USD"/>
    <d v="2015-07-12T04:58:11"/>
    <d v="2015-06-12T04:58:11"/>
    <b v="0"/>
    <n v="3"/>
    <b v="0"/>
    <x v="6"/>
    <x v="17"/>
    <n v="5"/>
    <n v="8.33"/>
    <x v="1217"/>
    <s v="7/12/2015"/>
    <x v="0"/>
    <x v="0"/>
    <n v="7"/>
    <n v="2015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d v="2014-02-03T11:41:32"/>
    <d v="2014-01-04T11:41:32"/>
    <b v="0"/>
    <n v="99"/>
    <b v="0"/>
    <x v="6"/>
    <x v="17"/>
    <n v="2"/>
    <n v="21.34"/>
    <x v="1264"/>
    <s v="2/3/2014"/>
    <x v="1"/>
    <x v="3"/>
    <n v="2"/>
    <n v="2014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d v="2011-04-24T06:59:00"/>
    <d v="2011-03-17T02:19:59"/>
    <b v="0"/>
    <n v="3"/>
    <b v="0"/>
    <x v="6"/>
    <x v="17"/>
    <n v="2"/>
    <n v="5.33"/>
    <x v="88"/>
    <s v="4/24/2011"/>
    <x v="7"/>
    <x v="6"/>
    <n v="4"/>
    <n v="2011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d v="2013-04-27T21:16:31"/>
    <d v="2013-03-28T21:16:31"/>
    <b v="0"/>
    <n v="3"/>
    <b v="0"/>
    <x v="6"/>
    <x v="17"/>
    <n v="2"/>
    <n v="34.67"/>
    <x v="1265"/>
    <s v="4/27/2013"/>
    <x v="7"/>
    <x v="4"/>
    <n v="4"/>
    <n v="2013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d v="2012-10-04T23:07:13"/>
    <d v="2012-09-04T23:07:13"/>
    <b v="0"/>
    <n v="22"/>
    <b v="0"/>
    <x v="6"/>
    <x v="17"/>
    <n v="10"/>
    <n v="21.73"/>
    <x v="445"/>
    <s v="10/4/2012"/>
    <x v="8"/>
    <x v="5"/>
    <n v="10"/>
    <n v="2012"/>
  </r>
  <r>
    <n v="2136"/>
    <s v="Dark Paradise"/>
    <s v="A dark and twisted game with physiological madness and corruption as a man becomes the ultimate bio weapon."/>
    <x v="58"/>
    <x v="1489"/>
    <x v="2"/>
    <x v="0"/>
    <s v="USD"/>
    <d v="2013-10-19T12:13:06"/>
    <d v="2013-09-19T12:13:06"/>
    <b v="0"/>
    <n v="4"/>
    <b v="0"/>
    <x v="6"/>
    <x v="17"/>
    <n v="0"/>
    <n v="11.92"/>
    <x v="1266"/>
    <s v="10/19/2013"/>
    <x v="8"/>
    <x v="4"/>
    <n v="10"/>
    <n v="2013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d v="2014-12-05T18:30:29"/>
    <d v="2014-11-05T18:30:29"/>
    <b v="0"/>
    <n v="534"/>
    <b v="0"/>
    <x v="6"/>
    <x v="17"/>
    <n v="28"/>
    <n v="26.6"/>
    <x v="505"/>
    <s v="12/5/2014"/>
    <x v="4"/>
    <x v="3"/>
    <n v="12"/>
    <n v="2014"/>
  </r>
  <r>
    <n v="2138"/>
    <s v="Tales Of Tameria - Dawning Light"/>
    <s v="A game with a mixture of a few genres from RPG, Simulation and to adventure elements."/>
    <x v="28"/>
    <x v="1491"/>
    <x v="2"/>
    <x v="1"/>
    <s v="GBP"/>
    <d v="2013-11-09T01:18:59"/>
    <d v="2013-10-10T00:18:59"/>
    <b v="0"/>
    <n v="12"/>
    <b v="0"/>
    <x v="6"/>
    <x v="17"/>
    <n v="13"/>
    <n v="10.67"/>
    <x v="106"/>
    <s v="11/9/2013"/>
    <x v="9"/>
    <x v="4"/>
    <n v="11"/>
    <n v="2013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d v="2016-11-03T18:00:08"/>
    <d v="2016-10-04T18:00:08"/>
    <b v="0"/>
    <n v="56"/>
    <b v="0"/>
    <x v="6"/>
    <x v="17"/>
    <n v="5"/>
    <n v="29.04"/>
    <x v="292"/>
    <s v="11/3/2016"/>
    <x v="9"/>
    <x v="2"/>
    <n v="11"/>
    <n v="2016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d v="2013-01-11T20:00:24"/>
    <d v="2012-12-12T20:00:24"/>
    <b v="0"/>
    <n v="11"/>
    <b v="0"/>
    <x v="6"/>
    <x v="17"/>
    <n v="0"/>
    <n v="50.91"/>
    <x v="1267"/>
    <s v="1/11/2013"/>
    <x v="11"/>
    <x v="5"/>
    <n v="1"/>
    <n v="2013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d v="2014-11-14T06:39:19"/>
    <d v="2014-10-15T05:39:19"/>
    <b v="0"/>
    <n v="0"/>
    <b v="0"/>
    <x v="6"/>
    <x v="17"/>
    <n v="0"/>
    <n v="0"/>
    <x v="476"/>
    <s v="11/14/2014"/>
    <x v="9"/>
    <x v="3"/>
    <n v="11"/>
    <n v="2014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d v="2015-12-30T16:50:10"/>
    <d v="2015-12-02T16:50:10"/>
    <b v="0"/>
    <n v="12"/>
    <b v="0"/>
    <x v="6"/>
    <x v="17"/>
    <n v="6"/>
    <n v="50.08"/>
    <x v="488"/>
    <s v="12/30/2015"/>
    <x v="11"/>
    <x v="0"/>
    <n v="12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d v="2010-07-21T19:00:00"/>
    <d v="2010-06-03T21:16:52"/>
    <b v="0"/>
    <n v="5"/>
    <b v="0"/>
    <x v="6"/>
    <x v="17"/>
    <n v="11"/>
    <n v="45"/>
    <x v="225"/>
    <s v="7/21/2010"/>
    <x v="0"/>
    <x v="7"/>
    <n v="7"/>
    <n v="2010"/>
  </r>
  <r>
    <n v="2144"/>
    <s v="Project Starborn"/>
    <s v="A thousand community-built sandbox games (and more!) with a fully-customizable game engine."/>
    <x v="322"/>
    <x v="1493"/>
    <x v="2"/>
    <x v="0"/>
    <s v="USD"/>
    <d v="2013-09-14T13:07:20"/>
    <d v="2013-08-13T13:07:20"/>
    <b v="0"/>
    <n v="24"/>
    <b v="0"/>
    <x v="6"/>
    <x v="17"/>
    <n v="2"/>
    <n v="25.29"/>
    <x v="1268"/>
    <s v="9/14/2013"/>
    <x v="10"/>
    <x v="4"/>
    <n v="9"/>
    <n v="2013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d v="2013-11-27T06:41:54"/>
    <d v="2013-10-28T05:41:54"/>
    <b v="0"/>
    <n v="89"/>
    <b v="0"/>
    <x v="6"/>
    <x v="17"/>
    <n v="30"/>
    <n v="51.29"/>
    <x v="732"/>
    <s v="11/27/2013"/>
    <x v="9"/>
    <x v="4"/>
    <n v="11"/>
    <n v="2013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d v="2016-02-11T16:18:30"/>
    <d v="2016-01-28T16:18:30"/>
    <b v="0"/>
    <n v="1"/>
    <b v="0"/>
    <x v="6"/>
    <x v="17"/>
    <n v="0"/>
    <n v="1"/>
    <x v="142"/>
    <s v="2/11/2016"/>
    <x v="1"/>
    <x v="2"/>
    <n v="2"/>
    <n v="2016"/>
  </r>
  <r>
    <n v="2147"/>
    <s v="Johnny Rocketfingers 3"/>
    <s v="A Point and Click Adventure on Steroids."/>
    <x v="303"/>
    <x v="1495"/>
    <x v="2"/>
    <x v="0"/>
    <s v="USD"/>
    <d v="2014-11-16T08:05:48"/>
    <d v="2014-10-15T07:05:48"/>
    <b v="0"/>
    <n v="55"/>
    <b v="0"/>
    <x v="6"/>
    <x v="17"/>
    <n v="1"/>
    <n v="49.38"/>
    <x v="476"/>
    <s v="11/16/2014"/>
    <x v="9"/>
    <x v="3"/>
    <n v="11"/>
    <n v="2014"/>
  </r>
  <r>
    <n v="2148"/>
    <s v="ZomBlock's"/>
    <s v="zomblock's is a online zombie survival game where you can craft new weapons,find food and water to keep yourself alive."/>
    <x v="213"/>
    <x v="369"/>
    <x v="2"/>
    <x v="1"/>
    <s v="GBP"/>
    <d v="2015-04-02T16:36:22"/>
    <d v="2015-03-03T17:36:22"/>
    <b v="0"/>
    <n v="2"/>
    <b v="0"/>
    <x v="6"/>
    <x v="17"/>
    <n v="2"/>
    <n v="1"/>
    <x v="197"/>
    <s v="4/2/2015"/>
    <x v="7"/>
    <x v="0"/>
    <n v="4"/>
    <n v="2015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d v="2010-07-31T00:00:00"/>
    <d v="2010-06-26T00:35:56"/>
    <b v="0"/>
    <n v="0"/>
    <b v="0"/>
    <x v="6"/>
    <x v="17"/>
    <n v="0"/>
    <n v="0"/>
    <x v="1269"/>
    <s v="7/31/2010"/>
    <x v="0"/>
    <x v="7"/>
    <n v="7"/>
    <n v="2010"/>
  </r>
  <r>
    <n v="2150"/>
    <s v="The Unknown Door"/>
    <s v="A pixel styled open world detective game."/>
    <x v="63"/>
    <x v="1496"/>
    <x v="2"/>
    <x v="10"/>
    <s v="NOK"/>
    <d v="2016-07-13T06:49:59"/>
    <d v="2016-06-13T06:49:59"/>
    <b v="0"/>
    <n v="4"/>
    <b v="0"/>
    <x v="6"/>
    <x v="17"/>
    <n v="1"/>
    <n v="101.25"/>
    <x v="160"/>
    <s v="7/13/2016"/>
    <x v="0"/>
    <x v="2"/>
    <n v="7"/>
    <n v="2016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d v="2016-06-29T20:20:14"/>
    <d v="2016-05-30T20:20:14"/>
    <b v="0"/>
    <n v="6"/>
    <b v="0"/>
    <x v="6"/>
    <x v="17"/>
    <n v="0"/>
    <n v="19.670000000000002"/>
    <x v="943"/>
    <s v="6/29/2016"/>
    <x v="5"/>
    <x v="2"/>
    <n v="6"/>
    <n v="2016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d v="2014-03-15T18:58:29"/>
    <d v="2014-02-13T19:58:29"/>
    <b v="0"/>
    <n v="4"/>
    <b v="0"/>
    <x v="6"/>
    <x v="17"/>
    <n v="0"/>
    <n v="12.5"/>
    <x v="1270"/>
    <s v="3/15/2014"/>
    <x v="2"/>
    <x v="3"/>
    <n v="3"/>
    <n v="2014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d v="2015-01-10T07:59:00"/>
    <d v="2014-12-01T21:51:58"/>
    <b v="0"/>
    <n v="4"/>
    <b v="0"/>
    <x v="6"/>
    <x v="17"/>
    <n v="0"/>
    <n v="8.5"/>
    <x v="559"/>
    <s v="1/10/2015"/>
    <x v="11"/>
    <x v="3"/>
    <n v="1"/>
    <n v="2015"/>
  </r>
  <r>
    <n v="2154"/>
    <s v="Demigods - Rise of the Children - Part 1 (Design)"/>
    <s v="A Real Time Strategy game based on Greek mythology in a fictional world."/>
    <x v="49"/>
    <x v="369"/>
    <x v="2"/>
    <x v="0"/>
    <s v="USD"/>
    <d v="2014-01-28T15:10:27"/>
    <d v="2014-01-08T15:10:27"/>
    <b v="0"/>
    <n v="2"/>
    <b v="0"/>
    <x v="6"/>
    <x v="17"/>
    <n v="1"/>
    <n v="1"/>
    <x v="1271"/>
    <s v="1/28/2014"/>
    <x v="1"/>
    <x v="3"/>
    <n v="1"/>
    <n v="2014"/>
  </r>
  <r>
    <n v="2155"/>
    <s v="VoxelMaze"/>
    <s v="A Level Editor, Turned up to eleven. Infinite creativity in one package, solo or with up to 16 of your friends."/>
    <x v="10"/>
    <x v="129"/>
    <x v="2"/>
    <x v="1"/>
    <s v="GBP"/>
    <d v="2016-03-31T16:56:25"/>
    <d v="2016-03-01T17:56:25"/>
    <b v="0"/>
    <n v="5"/>
    <b v="0"/>
    <x v="6"/>
    <x v="17"/>
    <n v="2"/>
    <n v="23"/>
    <x v="457"/>
    <s v="3/31/2016"/>
    <x v="7"/>
    <x v="2"/>
    <n v="3"/>
    <n v="2016"/>
  </r>
  <r>
    <n v="2156"/>
    <s v="Beyond Black Space"/>
    <s v="Captain and manage your ship along with your crew in this deep space adventure! (PC/Linux/Mac)"/>
    <x v="324"/>
    <x v="1498"/>
    <x v="2"/>
    <x v="0"/>
    <s v="USD"/>
    <d v="2013-09-16T20:30:06"/>
    <d v="2013-08-02T20:30:06"/>
    <b v="0"/>
    <n v="83"/>
    <b v="0"/>
    <x v="6"/>
    <x v="17"/>
    <n v="3"/>
    <n v="17.989999999999998"/>
    <x v="696"/>
    <s v="9/16/2013"/>
    <x v="10"/>
    <x v="4"/>
    <n v="9"/>
    <n v="2013"/>
  </r>
  <r>
    <n v="2157"/>
    <s v="Nin"/>
    <s v="Gamers and 90's fans unite in this small tale of epic proportions!"/>
    <x v="96"/>
    <x v="1499"/>
    <x v="2"/>
    <x v="0"/>
    <s v="USD"/>
    <d v="2016-12-23T07:59:00"/>
    <d v="2016-11-20T23:33:03"/>
    <b v="0"/>
    <n v="57"/>
    <b v="0"/>
    <x v="6"/>
    <x v="17"/>
    <n v="28"/>
    <n v="370.95"/>
    <x v="1272"/>
    <s v="12/23/2016"/>
    <x v="4"/>
    <x v="2"/>
    <n v="12"/>
    <n v="2016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d v="2013-02-04T20:29:34"/>
    <d v="2012-12-21T20:29:34"/>
    <b v="0"/>
    <n v="311"/>
    <b v="0"/>
    <x v="6"/>
    <x v="17"/>
    <n v="7"/>
    <n v="63.57"/>
    <x v="1273"/>
    <s v="2/4/2013"/>
    <x v="11"/>
    <x v="5"/>
    <n v="2"/>
    <n v="2013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d v="2011-07-16T17:32:54"/>
    <d v="2011-06-16T17:32:54"/>
    <b v="0"/>
    <n v="2"/>
    <b v="0"/>
    <x v="6"/>
    <x v="17"/>
    <n v="1"/>
    <n v="13"/>
    <x v="1274"/>
    <s v="7/16/2011"/>
    <x v="0"/>
    <x v="6"/>
    <n v="7"/>
    <n v="2011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d v="2012-05-19T17:05:05"/>
    <d v="2012-04-19T17:05:05"/>
    <b v="0"/>
    <n v="16"/>
    <b v="0"/>
    <x v="6"/>
    <x v="17"/>
    <n v="1"/>
    <n v="5.31"/>
    <x v="1275"/>
    <s v="5/19/2012"/>
    <x v="6"/>
    <x v="5"/>
    <n v="5"/>
    <n v="2012"/>
  </r>
  <r>
    <n v="2161"/>
    <s v="CallMeGhost DEBUT ALBUM preorder!"/>
    <s v="We're trying to fund hard copies of our debut album!"/>
    <x v="44"/>
    <x v="1501"/>
    <x v="0"/>
    <x v="0"/>
    <s v="USD"/>
    <d v="2015-09-23T20:27:39"/>
    <d v="2015-08-24T20:27:39"/>
    <b v="0"/>
    <n v="13"/>
    <b v="1"/>
    <x v="4"/>
    <x v="11"/>
    <n v="116"/>
    <n v="35.619999999999997"/>
    <x v="1068"/>
    <s v="9/23/2015"/>
    <x v="10"/>
    <x v="0"/>
    <n v="9"/>
    <n v="2015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d v="2014-07-24T18:23:11"/>
    <d v="2014-06-23T18:23:11"/>
    <b v="0"/>
    <n v="58"/>
    <b v="1"/>
    <x v="4"/>
    <x v="11"/>
    <n v="112"/>
    <n v="87.1"/>
    <x v="580"/>
    <s v="7/24/2014"/>
    <x v="0"/>
    <x v="3"/>
    <n v="7"/>
    <n v="2014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d v="2015-06-08T03:50:00"/>
    <d v="2015-04-17T21:35:20"/>
    <b v="0"/>
    <n v="44"/>
    <b v="1"/>
    <x v="4"/>
    <x v="11"/>
    <n v="132"/>
    <n v="75.11"/>
    <x v="309"/>
    <s v="6/8/2015"/>
    <x v="6"/>
    <x v="0"/>
    <n v="6"/>
    <n v="2015"/>
  </r>
  <r>
    <n v="2164"/>
    <s v="Rosaline debut record"/>
    <s v="South Florida roots country/rock outfit's long awaited debut record"/>
    <x v="62"/>
    <x v="1504"/>
    <x v="0"/>
    <x v="0"/>
    <s v="USD"/>
    <d v="2016-06-25T03:59:00"/>
    <d v="2016-05-25T17:13:34"/>
    <b v="0"/>
    <n v="83"/>
    <b v="1"/>
    <x v="4"/>
    <x v="11"/>
    <n v="103"/>
    <n v="68.010000000000005"/>
    <x v="518"/>
    <s v="6/25/2016"/>
    <x v="5"/>
    <x v="2"/>
    <n v="6"/>
    <n v="2016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d v="2016-04-08T15:00:35"/>
    <d v="2016-03-09T16:00:35"/>
    <b v="0"/>
    <n v="117"/>
    <b v="1"/>
    <x v="4"/>
    <x v="11"/>
    <n v="139"/>
    <n v="29.62"/>
    <x v="204"/>
    <s v="4/8/2016"/>
    <x v="7"/>
    <x v="2"/>
    <n v="4"/>
    <n v="2016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d v="2014-12-05T21:06:58"/>
    <d v="2014-10-21T20:06:58"/>
    <b v="0"/>
    <n v="32"/>
    <b v="1"/>
    <x v="4"/>
    <x v="11"/>
    <n v="147"/>
    <n v="91.63"/>
    <x v="147"/>
    <s v="12/5/2014"/>
    <x v="9"/>
    <x v="3"/>
    <n v="12"/>
    <n v="2014"/>
  </r>
  <r>
    <n v="2167"/>
    <s v="Planes and Planets needs to get their EP finished!!"/>
    <s v="We need YOUR HELP to take one more step to this make release sound amazing!"/>
    <x v="325"/>
    <x v="147"/>
    <x v="0"/>
    <x v="0"/>
    <s v="USD"/>
    <d v="2012-09-15T01:35:37"/>
    <d v="2012-09-01T01:35:37"/>
    <b v="0"/>
    <n v="8"/>
    <b v="1"/>
    <x v="4"/>
    <x v="11"/>
    <n v="120"/>
    <n v="22.5"/>
    <x v="1276"/>
    <s v="9/15/2012"/>
    <x v="8"/>
    <x v="5"/>
    <n v="9"/>
    <n v="2012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d v="2017-02-10T05:00:00"/>
    <d v="2017-01-10T14:24:21"/>
    <b v="0"/>
    <n v="340"/>
    <b v="1"/>
    <x v="4"/>
    <x v="11"/>
    <n v="122"/>
    <n v="64.37"/>
    <x v="1277"/>
    <s v="2/10/2017"/>
    <x v="1"/>
    <x v="1"/>
    <n v="2"/>
    <n v="2017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d v="2017-03-02T16:49:11"/>
    <d v="2017-02-27T16:49:11"/>
    <b v="0"/>
    <n v="7"/>
    <b v="1"/>
    <x v="4"/>
    <x v="11"/>
    <n v="100"/>
    <n v="21.86"/>
    <x v="1278"/>
    <s v="3/2/2017"/>
    <x v="2"/>
    <x v="1"/>
    <n v="3"/>
    <n v="2017"/>
  </r>
  <r>
    <n v="2170"/>
    <s v="STETSON'S NEW EP"/>
    <s v="We are a hard rock band from Northern California trying to raise $350 for our next EP. Be a part of our journey!"/>
    <x v="18"/>
    <x v="1508"/>
    <x v="0"/>
    <x v="0"/>
    <s v="USD"/>
    <d v="2015-08-22T18:00:22"/>
    <d v="2015-07-13T18:00:22"/>
    <b v="0"/>
    <n v="19"/>
    <b v="1"/>
    <x v="4"/>
    <x v="11"/>
    <n v="181"/>
    <n v="33.32"/>
    <x v="530"/>
    <s v="8/22/2015"/>
    <x v="3"/>
    <x v="0"/>
    <n v="8"/>
    <n v="2015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d v="2015-06-22T05:00:00"/>
    <d v="2015-05-17T22:58:15"/>
    <b v="0"/>
    <n v="47"/>
    <b v="1"/>
    <x v="4"/>
    <x v="11"/>
    <n v="106"/>
    <n v="90.28"/>
    <x v="974"/>
    <s v="6/22/2015"/>
    <x v="5"/>
    <x v="0"/>
    <n v="6"/>
    <n v="2015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d v="2015-04-18T13:55:20"/>
    <d v="2015-03-19T13:55:20"/>
    <b v="0"/>
    <n v="13"/>
    <b v="1"/>
    <x v="4"/>
    <x v="11"/>
    <n v="100"/>
    <n v="76.92"/>
    <x v="759"/>
    <s v="4/18/2015"/>
    <x v="7"/>
    <x v="0"/>
    <n v="4"/>
    <n v="2015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d v="2013-09-10T03:59:00"/>
    <d v="2013-08-09T16:37:23"/>
    <b v="0"/>
    <n v="90"/>
    <b v="1"/>
    <x v="4"/>
    <x v="11"/>
    <n v="127"/>
    <n v="59.23"/>
    <x v="1279"/>
    <s v="9/10/2013"/>
    <x v="10"/>
    <x v="4"/>
    <n v="9"/>
    <n v="2013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d v="2016-05-05T13:01:47"/>
    <d v="2016-04-05T13:01:47"/>
    <b v="0"/>
    <n v="63"/>
    <b v="1"/>
    <x v="4"/>
    <x v="11"/>
    <n v="103"/>
    <n v="65.38"/>
    <x v="1280"/>
    <s v="5/5/2016"/>
    <x v="6"/>
    <x v="2"/>
    <n v="5"/>
    <n v="2016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d v="2016-07-21T00:13:06"/>
    <d v="2016-07-14T00:13:06"/>
    <b v="0"/>
    <n v="26"/>
    <b v="1"/>
    <x v="4"/>
    <x v="11"/>
    <n v="250"/>
    <n v="67.31"/>
    <x v="978"/>
    <s v="7/21/2016"/>
    <x v="3"/>
    <x v="2"/>
    <n v="7"/>
    <n v="2016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d v="2015-05-02T15:11:49"/>
    <d v="2015-04-02T15:11:49"/>
    <b v="0"/>
    <n v="71"/>
    <b v="1"/>
    <x v="4"/>
    <x v="11"/>
    <n v="126"/>
    <n v="88.75"/>
    <x v="117"/>
    <s v="5/2/2015"/>
    <x v="6"/>
    <x v="0"/>
    <n v="5"/>
    <n v="2015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d v="2016-06-06T06:01:07"/>
    <d v="2016-05-12T06:01:07"/>
    <b v="0"/>
    <n v="38"/>
    <b v="1"/>
    <x v="4"/>
    <x v="11"/>
    <n v="100"/>
    <n v="65.87"/>
    <x v="959"/>
    <s v="6/6/2016"/>
    <x v="5"/>
    <x v="2"/>
    <n v="6"/>
    <n v="2016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d v="2017-01-18T15:16:37"/>
    <d v="2016-12-19T15:16:37"/>
    <b v="0"/>
    <n v="859"/>
    <b v="1"/>
    <x v="4"/>
    <x v="11"/>
    <n v="139"/>
    <n v="40.35"/>
    <x v="1281"/>
    <s v="1/18/2017"/>
    <x v="11"/>
    <x v="2"/>
    <n v="1"/>
    <n v="2017"/>
  </r>
  <r>
    <n v="2179"/>
    <s v="Woodhouse EP"/>
    <s v="Woodhouse is making an EP!  If you are a fan of whiskey and loud guitars, contribute to the cause!"/>
    <x v="28"/>
    <x v="1516"/>
    <x v="0"/>
    <x v="0"/>
    <s v="USD"/>
    <d v="2015-04-11T04:06:32"/>
    <d v="2015-03-12T04:06:32"/>
    <b v="0"/>
    <n v="21"/>
    <b v="1"/>
    <x v="4"/>
    <x v="11"/>
    <n v="161"/>
    <n v="76.86"/>
    <x v="1282"/>
    <s v="4/11/2015"/>
    <x v="7"/>
    <x v="0"/>
    <n v="4"/>
    <n v="2015"/>
  </r>
  <r>
    <n v="2180"/>
    <s v="FOUR STAR MARY &quot;PIECES&quot;"/>
    <s v="Help fund the new record by independent alternative rockers FOUR STAR MARY &quot;PIECES&quot;"/>
    <x v="10"/>
    <x v="1517"/>
    <x v="0"/>
    <x v="0"/>
    <s v="USD"/>
    <d v="2015-11-13T17:04:28"/>
    <d v="2015-10-02T16:04:28"/>
    <b v="0"/>
    <n v="78"/>
    <b v="1"/>
    <x v="4"/>
    <x v="11"/>
    <n v="107"/>
    <n v="68.709999999999994"/>
    <x v="1283"/>
    <s v="11/13/2015"/>
    <x v="9"/>
    <x v="0"/>
    <n v="11"/>
    <n v="2015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d v="2017-02-21T00:07:33"/>
    <d v="2017-02-07T00:07:33"/>
    <b v="0"/>
    <n v="53"/>
    <b v="1"/>
    <x v="6"/>
    <x v="32"/>
    <n v="153"/>
    <n v="57.77"/>
    <x v="1284"/>
    <s v="2/21/2017"/>
    <x v="2"/>
    <x v="1"/>
    <n v="2"/>
    <n v="2017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d v="2014-10-02T21:37:05"/>
    <d v="2014-08-28T21:37:05"/>
    <b v="0"/>
    <n v="356"/>
    <b v="1"/>
    <x v="6"/>
    <x v="32"/>
    <n v="524"/>
    <n v="44.17"/>
    <x v="1196"/>
    <s v="10/2/2014"/>
    <x v="10"/>
    <x v="3"/>
    <n v="10"/>
    <n v="2014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d v="2017-02-09T05:00:00"/>
    <d v="2017-01-10T08:46:17"/>
    <b v="0"/>
    <n v="279"/>
    <b v="1"/>
    <x v="6"/>
    <x v="32"/>
    <n v="489"/>
    <n v="31.57"/>
    <x v="1277"/>
    <s v="2/9/2017"/>
    <x v="1"/>
    <x v="1"/>
    <n v="2"/>
    <n v="2017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d v="2016-01-25T16:00:00"/>
    <d v="2016-01-11T16:34:01"/>
    <b v="1"/>
    <n v="266"/>
    <b v="1"/>
    <x v="6"/>
    <x v="32"/>
    <n v="285"/>
    <n v="107.05"/>
    <x v="474"/>
    <s v="1/25/2016"/>
    <x v="1"/>
    <x v="2"/>
    <n v="1"/>
    <n v="2016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d v="2013-03-26T08:23:59"/>
    <d v="2013-02-14T08:23:59"/>
    <b v="0"/>
    <n v="623"/>
    <b v="1"/>
    <x v="6"/>
    <x v="32"/>
    <n v="1857"/>
    <n v="149.03"/>
    <x v="232"/>
    <s v="3/26/2013"/>
    <x v="2"/>
    <x v="4"/>
    <n v="3"/>
    <n v="2013"/>
  </r>
  <r>
    <n v="2186"/>
    <s v="Latitude 90Â° : The Origin"/>
    <s v="The real-time digital social deduction game where there's no moderator, no sleeping, and no dying."/>
    <x v="22"/>
    <x v="1523"/>
    <x v="0"/>
    <x v="0"/>
    <s v="USD"/>
    <d v="2016-09-07T02:00:00"/>
    <d v="2016-08-01T14:45:43"/>
    <b v="0"/>
    <n v="392"/>
    <b v="1"/>
    <x v="6"/>
    <x v="32"/>
    <n v="110"/>
    <n v="55.96"/>
    <x v="818"/>
    <s v="9/7/2016"/>
    <x v="10"/>
    <x v="2"/>
    <n v="9"/>
    <n v="2016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d v="2015-04-03T03:59:00"/>
    <d v="2015-03-05T05:01:06"/>
    <b v="1"/>
    <n v="3562"/>
    <b v="1"/>
    <x v="6"/>
    <x v="32"/>
    <n v="1015"/>
    <n v="56.97"/>
    <x v="35"/>
    <s v="4/3/2015"/>
    <x v="7"/>
    <x v="0"/>
    <n v="4"/>
    <n v="2015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d v="2016-10-25T17:00:00"/>
    <d v="2016-09-20T14:04:01"/>
    <b v="0"/>
    <n v="514"/>
    <b v="1"/>
    <x v="6"/>
    <x v="32"/>
    <n v="412"/>
    <n v="44.06"/>
    <x v="894"/>
    <s v="10/25/2016"/>
    <x v="8"/>
    <x v="2"/>
    <n v="10"/>
    <n v="2016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d v="2016-04-21T22:00:00"/>
    <d v="2016-04-07T18:55:00"/>
    <b v="0"/>
    <n v="88"/>
    <b v="1"/>
    <x v="6"/>
    <x v="32"/>
    <n v="503"/>
    <n v="68.63"/>
    <x v="1244"/>
    <s v="4/21/2016"/>
    <x v="6"/>
    <x v="2"/>
    <n v="4"/>
    <n v="2016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d v="2016-03-23T06:59:00"/>
    <d v="2016-02-17T15:00:04"/>
    <b v="0"/>
    <n v="537"/>
    <b v="1"/>
    <x v="6"/>
    <x v="32"/>
    <n v="185"/>
    <n v="65.319999999999993"/>
    <x v="351"/>
    <s v="3/23/2016"/>
    <x v="2"/>
    <x v="2"/>
    <n v="3"/>
    <n v="2016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d v="2017-02-14T20:00:27"/>
    <d v="2017-02-02T20:00:27"/>
    <b v="0"/>
    <n v="25"/>
    <b v="1"/>
    <x v="6"/>
    <x v="32"/>
    <n v="120"/>
    <n v="35.92"/>
    <x v="1285"/>
    <s v="2/14/2017"/>
    <x v="2"/>
    <x v="1"/>
    <n v="2"/>
    <n v="2017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d v="2016-12-15T23:00:00"/>
    <d v="2016-11-17T20:25:44"/>
    <b v="0"/>
    <n v="3238"/>
    <b v="1"/>
    <x v="6"/>
    <x v="32"/>
    <n v="1081"/>
    <n v="40.07"/>
    <x v="1286"/>
    <s v="12/15/2016"/>
    <x v="4"/>
    <x v="2"/>
    <n v="12"/>
    <n v="2016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d v="2016-11-21T04:59:00"/>
    <d v="2016-10-21T09:44:32"/>
    <b v="0"/>
    <n v="897"/>
    <b v="1"/>
    <x v="6"/>
    <x v="32"/>
    <n v="452"/>
    <n v="75.650000000000006"/>
    <x v="1287"/>
    <s v="11/21/2016"/>
    <x v="9"/>
    <x v="2"/>
    <n v="11"/>
    <n v="2016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d v="2016-03-26T17:11:30"/>
    <d v="2016-02-25T18:11:30"/>
    <b v="0"/>
    <n v="878"/>
    <b v="1"/>
    <x v="6"/>
    <x v="32"/>
    <n v="537"/>
    <n v="61.2"/>
    <x v="332"/>
    <s v="3/26/2016"/>
    <x v="2"/>
    <x v="2"/>
    <n v="3"/>
    <n v="2016"/>
  </r>
  <r>
    <n v="2195"/>
    <s v="Purgatoria: City of Angels"/>
    <s v="A gritty, noir tabletop RPG with a fast-paced combo-based battle system."/>
    <x v="210"/>
    <x v="968"/>
    <x v="0"/>
    <x v="0"/>
    <s v="USD"/>
    <d v="2015-08-11T18:31:40"/>
    <d v="2015-07-12T18:31:40"/>
    <b v="0"/>
    <n v="115"/>
    <b v="1"/>
    <x v="6"/>
    <x v="32"/>
    <n v="120"/>
    <n v="48.13"/>
    <x v="1288"/>
    <s v="8/11/2015"/>
    <x v="3"/>
    <x v="0"/>
    <n v="8"/>
    <n v="2015"/>
  </r>
  <r>
    <n v="2196"/>
    <s v="LACORSA Grand Prix Game (relaunch)"/>
    <s v="Race your friends in style with this classic Grand Prix game."/>
    <x v="32"/>
    <x v="1532"/>
    <x v="0"/>
    <x v="0"/>
    <s v="USD"/>
    <d v="2016-12-02T07:00:00"/>
    <d v="2016-11-01T11:41:42"/>
    <b v="0"/>
    <n v="234"/>
    <b v="1"/>
    <x v="6"/>
    <x v="32"/>
    <n v="114"/>
    <n v="68.11"/>
    <x v="548"/>
    <s v="12/2/2016"/>
    <x v="4"/>
    <x v="2"/>
    <n v="12"/>
    <n v="2016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d v="2015-02-28T14:00:59"/>
    <d v="2015-01-29T14:00:59"/>
    <b v="0"/>
    <n v="4330"/>
    <b v="1"/>
    <x v="6"/>
    <x v="32"/>
    <n v="951"/>
    <n v="65.89"/>
    <x v="47"/>
    <s v="2/28/2015"/>
    <x v="1"/>
    <x v="0"/>
    <n v="2"/>
    <n v="2015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d v="2015-11-14T13:20:00"/>
    <d v="2015-10-15T12:20:00"/>
    <b v="0"/>
    <n v="651"/>
    <b v="1"/>
    <x v="6"/>
    <x v="32"/>
    <n v="133"/>
    <n v="81.650000000000006"/>
    <x v="311"/>
    <s v="11/14/2015"/>
    <x v="9"/>
    <x v="0"/>
    <n v="11"/>
    <n v="2015"/>
  </r>
  <r>
    <n v="2199"/>
    <s v="Decadolo. Flip it!"/>
    <s v="A new strategic board game designed to flip out your opponent."/>
    <x v="7"/>
    <x v="1535"/>
    <x v="0"/>
    <x v="17"/>
    <s v="EUR"/>
    <d v="2015-10-15T09:59:58"/>
    <d v="2015-09-15T09:59:58"/>
    <b v="1"/>
    <n v="251"/>
    <b v="1"/>
    <x v="6"/>
    <x v="32"/>
    <n v="147"/>
    <n v="52.7"/>
    <x v="569"/>
    <s v="10/15/2015"/>
    <x v="8"/>
    <x v="0"/>
    <n v="10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d v="2015-07-06T03:00:00"/>
    <d v="2015-06-08T15:01:08"/>
    <b v="0"/>
    <n v="263"/>
    <b v="1"/>
    <x v="6"/>
    <x v="32"/>
    <n v="542"/>
    <n v="41.23"/>
    <x v="321"/>
    <s v="7/6/2015"/>
    <x v="0"/>
    <x v="0"/>
    <n v="7"/>
    <n v="2015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d v="2013-01-16T20:19:25"/>
    <d v="2013-01-02T20:19:25"/>
    <b v="0"/>
    <n v="28"/>
    <b v="1"/>
    <x v="4"/>
    <x v="15"/>
    <n v="383"/>
    <n v="15.04"/>
    <x v="641"/>
    <s v="1/16/2013"/>
    <x v="1"/>
    <x v="4"/>
    <n v="1"/>
    <n v="2013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d v="2012-11-01T20:22:48"/>
    <d v="2012-10-02T20:22:48"/>
    <b v="0"/>
    <n v="721"/>
    <b v="1"/>
    <x v="4"/>
    <x v="15"/>
    <n v="704"/>
    <n v="39.07"/>
    <x v="261"/>
    <s v="11/1/2012"/>
    <x v="9"/>
    <x v="5"/>
    <n v="11"/>
    <n v="2012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d v="2015-09-24T20:38:02"/>
    <d v="2015-08-25T20:38:02"/>
    <b v="0"/>
    <n v="50"/>
    <b v="1"/>
    <x v="4"/>
    <x v="15"/>
    <n v="110"/>
    <n v="43.82"/>
    <x v="1051"/>
    <s v="9/24/2015"/>
    <x v="10"/>
    <x v="0"/>
    <n v="9"/>
    <n v="20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d v="2013-03-09T07:28:39"/>
    <d v="2013-02-07T07:28:39"/>
    <b v="0"/>
    <n v="73"/>
    <b v="1"/>
    <x v="4"/>
    <x v="15"/>
    <n v="133"/>
    <n v="27.3"/>
    <x v="273"/>
    <s v="3/9/2013"/>
    <x v="2"/>
    <x v="4"/>
    <n v="3"/>
    <n v="2013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d v="2012-06-01T19:43:09"/>
    <d v="2012-05-02T19:43:09"/>
    <b v="0"/>
    <n v="27"/>
    <b v="1"/>
    <x v="4"/>
    <x v="15"/>
    <n v="152"/>
    <n v="42.22"/>
    <x v="1289"/>
    <s v="6/1/2012"/>
    <x v="5"/>
    <x v="5"/>
    <n v="6"/>
    <n v="2012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d v="2012-04-16T06:10:24"/>
    <d v="2012-03-29T06:10:24"/>
    <b v="0"/>
    <n v="34"/>
    <b v="1"/>
    <x v="4"/>
    <x v="15"/>
    <n v="103"/>
    <n v="33.24"/>
    <x v="69"/>
    <s v="4/16/2012"/>
    <x v="7"/>
    <x v="5"/>
    <n v="4"/>
    <n v="2012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d v="2013-11-16T05:39:33"/>
    <d v="2013-10-17T04:39:33"/>
    <b v="0"/>
    <n v="7"/>
    <b v="1"/>
    <x v="4"/>
    <x v="15"/>
    <n v="100"/>
    <n v="285.70999999999998"/>
    <x v="1290"/>
    <s v="11/16/2013"/>
    <x v="9"/>
    <x v="4"/>
    <n v="11"/>
    <n v="2013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d v="2012-04-07T04:00:00"/>
    <d v="2012-02-07T21:10:26"/>
    <b v="0"/>
    <n v="24"/>
    <b v="1"/>
    <x v="4"/>
    <x v="15"/>
    <n v="102"/>
    <n v="42.33"/>
    <x v="1255"/>
    <s v="4/7/2012"/>
    <x v="2"/>
    <x v="5"/>
    <n v="4"/>
    <n v="2012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d v="2014-04-14T23:00:00"/>
    <d v="2014-04-03T11:30:44"/>
    <b v="0"/>
    <n v="15"/>
    <b v="1"/>
    <x v="4"/>
    <x v="15"/>
    <n v="151"/>
    <n v="50.27"/>
    <x v="1291"/>
    <s v="4/14/2014"/>
    <x v="6"/>
    <x v="3"/>
    <n v="4"/>
    <n v="2014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d v="2012-04-14T17:36:00"/>
    <d v="2012-02-17T01:35:10"/>
    <b v="0"/>
    <n v="72"/>
    <b v="1"/>
    <x v="4"/>
    <x v="15"/>
    <n v="111"/>
    <n v="61.9"/>
    <x v="441"/>
    <s v="4/14/2012"/>
    <x v="2"/>
    <x v="5"/>
    <n v="4"/>
    <n v="2012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d v="2014-04-10T06:59:00"/>
    <d v="2014-03-18T18:50:25"/>
    <b v="0"/>
    <n v="120"/>
    <b v="1"/>
    <x v="4"/>
    <x v="15"/>
    <n v="196"/>
    <n v="40.75"/>
    <x v="91"/>
    <s v="4/10/2014"/>
    <x v="7"/>
    <x v="3"/>
    <n v="4"/>
    <n v="2014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d v="2013-11-04T01:00:00"/>
    <d v="2013-10-01T17:56:17"/>
    <b v="0"/>
    <n v="123"/>
    <b v="1"/>
    <x v="4"/>
    <x v="15"/>
    <n v="114"/>
    <n v="55.8"/>
    <x v="970"/>
    <s v="11/4/2013"/>
    <x v="9"/>
    <x v="4"/>
    <n v="11"/>
    <n v="2013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d v="2015-05-15T19:49:39"/>
    <d v="2015-04-15T19:49:39"/>
    <b v="0"/>
    <n v="1"/>
    <b v="1"/>
    <x v="4"/>
    <x v="15"/>
    <n v="200"/>
    <n v="10"/>
    <x v="868"/>
    <s v="5/15/2015"/>
    <x v="6"/>
    <x v="0"/>
    <n v="5"/>
    <n v="20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d v="2014-02-06T19:00:48"/>
    <d v="2014-01-07T19:00:48"/>
    <b v="0"/>
    <n v="24"/>
    <b v="1"/>
    <x v="4"/>
    <x v="15"/>
    <n v="293"/>
    <n v="73.13"/>
    <x v="359"/>
    <s v="2/6/2014"/>
    <x v="1"/>
    <x v="3"/>
    <n v="2"/>
    <n v="2014"/>
  </r>
  <r>
    <n v="2215"/>
    <s v="&quot;Something to See, Not to Say&quot; - Anemometer's First EP Album"/>
    <s v="Ambient Electro Grind-fest!"/>
    <x v="131"/>
    <x v="1548"/>
    <x v="0"/>
    <x v="0"/>
    <s v="USD"/>
    <d v="2012-03-13T06:59:00"/>
    <d v="2012-02-19T17:12:52"/>
    <b v="0"/>
    <n v="33"/>
    <b v="1"/>
    <x v="4"/>
    <x v="15"/>
    <n v="156"/>
    <n v="26.06"/>
    <x v="1292"/>
    <s v="3/13/2012"/>
    <x v="2"/>
    <x v="5"/>
    <n v="3"/>
    <n v="2012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d v="2015-07-23T18:02:25"/>
    <d v="2015-07-09T18:02:25"/>
    <b v="0"/>
    <n v="14"/>
    <b v="1"/>
    <x v="4"/>
    <x v="15"/>
    <n v="106"/>
    <n v="22.64"/>
    <x v="509"/>
    <s v="7/23/2015"/>
    <x v="3"/>
    <x v="0"/>
    <n v="7"/>
    <n v="20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d v="2015-11-02T08:00:00"/>
    <d v="2015-10-22T18:38:33"/>
    <b v="0"/>
    <n v="9"/>
    <b v="1"/>
    <x v="4"/>
    <x v="15"/>
    <n v="101"/>
    <n v="47.22"/>
    <x v="990"/>
    <s v="11/2/2015"/>
    <x v="9"/>
    <x v="0"/>
    <n v="11"/>
    <n v="20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d v="2012-08-29T00:00:00"/>
    <d v="2012-08-06T19:29:43"/>
    <b v="0"/>
    <n v="76"/>
    <b v="1"/>
    <x v="4"/>
    <x v="15"/>
    <n v="123"/>
    <n v="32.32"/>
    <x v="1293"/>
    <s v="8/29/2012"/>
    <x v="10"/>
    <x v="5"/>
    <n v="8"/>
    <n v="2012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d v="2015-08-19T17:15:12"/>
    <d v="2015-07-20T17:15:12"/>
    <b v="0"/>
    <n v="19"/>
    <b v="1"/>
    <x v="4"/>
    <x v="15"/>
    <n v="102"/>
    <n v="53.42"/>
    <x v="1294"/>
    <s v="8/19/2015"/>
    <x v="3"/>
    <x v="0"/>
    <n v="8"/>
    <n v="20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d v="2013-07-27T01:27:16"/>
    <d v="2013-06-27T01:27:16"/>
    <b v="0"/>
    <n v="69"/>
    <b v="1"/>
    <x v="4"/>
    <x v="15"/>
    <n v="101"/>
    <n v="51.3"/>
    <x v="1295"/>
    <s v="7/27/2013"/>
    <x v="0"/>
    <x v="4"/>
    <n v="7"/>
    <n v="2013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d v="2016-04-23T00:00:00"/>
    <d v="2016-03-23T16:00:09"/>
    <b v="0"/>
    <n v="218"/>
    <b v="1"/>
    <x v="6"/>
    <x v="32"/>
    <n v="108"/>
    <n v="37.200000000000003"/>
    <x v="680"/>
    <s v="4/23/2016"/>
    <x v="7"/>
    <x v="2"/>
    <n v="4"/>
    <n v="2016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d v="2012-01-28T18:54:07"/>
    <d v="2011-12-29T18:54:07"/>
    <b v="0"/>
    <n v="30"/>
    <b v="1"/>
    <x v="6"/>
    <x v="32"/>
    <n v="163"/>
    <n v="27.1"/>
    <x v="1296"/>
    <s v="1/28/2012"/>
    <x v="11"/>
    <x v="6"/>
    <n v="1"/>
    <n v="201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d v="2015-06-27T15:22:48"/>
    <d v="2015-05-28T15:22:48"/>
    <b v="0"/>
    <n v="100"/>
    <b v="1"/>
    <x v="6"/>
    <x v="32"/>
    <n v="106"/>
    <n v="206.31"/>
    <x v="890"/>
    <s v="6/27/2015"/>
    <x v="5"/>
    <x v="0"/>
    <n v="6"/>
    <n v="2015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d v="2016-10-29T19:00:00"/>
    <d v="2016-10-01T16:01:15"/>
    <b v="0"/>
    <n v="296"/>
    <b v="1"/>
    <x v="6"/>
    <x v="32"/>
    <n v="243"/>
    <n v="82.15"/>
    <x v="1297"/>
    <s v="10/29/2016"/>
    <x v="9"/>
    <x v="2"/>
    <n v="10"/>
    <n v="2016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d v="2014-09-21T19:00:15"/>
    <d v="2014-08-22T19:00:15"/>
    <b v="0"/>
    <n v="1204"/>
    <b v="1"/>
    <x v="6"/>
    <x v="32"/>
    <n v="945"/>
    <n v="164.8"/>
    <x v="1298"/>
    <s v="9/21/2014"/>
    <x v="10"/>
    <x v="3"/>
    <n v="9"/>
    <n v="2014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d v="2016-02-12T04:59:00"/>
    <d v="2016-01-12T19:10:22"/>
    <b v="0"/>
    <n v="321"/>
    <b v="1"/>
    <x v="6"/>
    <x v="32"/>
    <n v="108"/>
    <n v="60.82"/>
    <x v="1299"/>
    <s v="2/12/2016"/>
    <x v="1"/>
    <x v="2"/>
    <n v="2"/>
    <n v="2016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d v="2013-11-13T20:22:35"/>
    <d v="2013-10-14T19:22:35"/>
    <b v="0"/>
    <n v="301"/>
    <b v="1"/>
    <x v="6"/>
    <x v="32"/>
    <n v="157"/>
    <n v="67.97"/>
    <x v="926"/>
    <s v="11/13/2013"/>
    <x v="9"/>
    <x v="4"/>
    <n v="11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d v="2015-08-16T06:40:36"/>
    <d v="2015-07-17T06:40:36"/>
    <b v="0"/>
    <n v="144"/>
    <b v="1"/>
    <x v="6"/>
    <x v="32"/>
    <n v="1174"/>
    <n v="81.56"/>
    <x v="195"/>
    <s v="8/16/2015"/>
    <x v="3"/>
    <x v="0"/>
    <n v="8"/>
    <n v="2015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d v="2013-09-03T04:00:00"/>
    <d v="2013-07-29T15:56:31"/>
    <b v="0"/>
    <n v="539"/>
    <b v="1"/>
    <x v="6"/>
    <x v="32"/>
    <n v="171"/>
    <n v="25.43"/>
    <x v="1300"/>
    <s v="9/3/2013"/>
    <x v="3"/>
    <x v="4"/>
    <n v="9"/>
    <n v="2013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d v="2014-04-25T21:08:47"/>
    <d v="2014-03-26T21:08:47"/>
    <b v="0"/>
    <n v="498"/>
    <b v="1"/>
    <x v="6"/>
    <x v="32"/>
    <n v="126"/>
    <n v="21.5"/>
    <x v="76"/>
    <s v="4/25/2014"/>
    <x v="7"/>
    <x v="3"/>
    <n v="4"/>
    <n v="2014"/>
  </r>
  <r>
    <n v="2231"/>
    <s v="Kingdom"/>
    <s v="A game about communities by Ben Robbins, creator of Microscope. Do you change the Kingdom or does the Kingdom change you?"/>
    <x v="30"/>
    <x v="1562"/>
    <x v="0"/>
    <x v="0"/>
    <s v="USD"/>
    <d v="2013-06-25T05:00:00"/>
    <d v="2013-05-29T21:51:41"/>
    <b v="0"/>
    <n v="1113"/>
    <b v="1"/>
    <x v="6"/>
    <x v="32"/>
    <n v="1212"/>
    <n v="27.23"/>
    <x v="1301"/>
    <s v="6/25/2013"/>
    <x v="5"/>
    <x v="4"/>
    <n v="6"/>
    <n v="2013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d v="2014-07-19T03:00:00"/>
    <d v="2014-06-16T19:03:28"/>
    <b v="0"/>
    <n v="988"/>
    <b v="1"/>
    <x v="6"/>
    <x v="32"/>
    <n v="496"/>
    <n v="25.09"/>
    <x v="951"/>
    <s v="7/19/2014"/>
    <x v="0"/>
    <x v="3"/>
    <n v="7"/>
    <n v="2014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d v="2015-12-14T00:00:00"/>
    <d v="2015-11-23T09:05:39"/>
    <b v="0"/>
    <n v="391"/>
    <b v="1"/>
    <x v="6"/>
    <x v="32"/>
    <n v="332"/>
    <n v="21.23"/>
    <x v="291"/>
    <s v="12/14/2015"/>
    <x v="4"/>
    <x v="0"/>
    <n v="12"/>
    <n v="2015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d v="2017-01-05T19:47:27"/>
    <d v="2016-12-06T19:47:27"/>
    <b v="0"/>
    <n v="28"/>
    <b v="1"/>
    <x v="6"/>
    <x v="32"/>
    <n v="1165"/>
    <n v="41.61"/>
    <x v="1132"/>
    <s v="1/5/2017"/>
    <x v="11"/>
    <x v="2"/>
    <n v="1"/>
    <n v="2017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d v="2015-03-28T23:31:51"/>
    <d v="2015-02-27T00:31:51"/>
    <b v="0"/>
    <n v="147"/>
    <b v="1"/>
    <x v="6"/>
    <x v="32"/>
    <n v="153"/>
    <n v="135.59"/>
    <x v="1302"/>
    <s v="3/28/2015"/>
    <x v="2"/>
    <x v="0"/>
    <n v="3"/>
    <n v="2015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d v="2016-02-01T14:48:43"/>
    <d v="2016-01-02T14:48:43"/>
    <b v="0"/>
    <n v="680"/>
    <b v="1"/>
    <x v="6"/>
    <x v="32"/>
    <n v="537"/>
    <n v="22.12"/>
    <x v="704"/>
    <s v="2/1/2016"/>
    <x v="1"/>
    <x v="2"/>
    <n v="2"/>
    <n v="2016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d v="2014-11-12T07:59:00"/>
    <d v="2014-10-03T00:04:43"/>
    <b v="0"/>
    <n v="983"/>
    <b v="1"/>
    <x v="6"/>
    <x v="32"/>
    <n v="353"/>
    <n v="64.63"/>
    <x v="1009"/>
    <s v="11/12/2014"/>
    <x v="9"/>
    <x v="3"/>
    <n v="11"/>
    <n v="2014"/>
  </r>
  <r>
    <n v="2238"/>
    <s v="28mm Fantasy Miniature range Feral Orcs!"/>
    <s v="28mm Fantasy Miniature Range in leadfree white metal: Orcs, wolves and more."/>
    <x v="23"/>
    <x v="1569"/>
    <x v="0"/>
    <x v="12"/>
    <s v="EUR"/>
    <d v="2017-03-10T14:55:16"/>
    <d v="2017-02-08T14:55:16"/>
    <b v="0"/>
    <n v="79"/>
    <b v="1"/>
    <x v="6"/>
    <x v="32"/>
    <n v="137"/>
    <n v="69.569999999999993"/>
    <x v="1109"/>
    <s v="3/10/2017"/>
    <x v="2"/>
    <x v="1"/>
    <n v="3"/>
    <n v="2017"/>
  </r>
  <r>
    <n v="2239"/>
    <s v="Pro Tabletop Gaming Audio Collection"/>
    <s v="Next stretch goal unlocks at $33,000 and/or 500 backers unlocks 2 bonus stretch goals."/>
    <x v="31"/>
    <x v="1570"/>
    <x v="0"/>
    <x v="0"/>
    <s v="USD"/>
    <d v="2013-12-01T04:02:00"/>
    <d v="2013-10-25T23:00:14"/>
    <b v="0"/>
    <n v="426"/>
    <b v="1"/>
    <x v="6"/>
    <x v="32"/>
    <n v="128"/>
    <n v="75.13"/>
    <x v="824"/>
    <s v="12/1/2013"/>
    <x v="9"/>
    <x v="4"/>
    <n v="12"/>
    <n v="2013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d v="2016-04-22T19:49:04"/>
    <d v="2016-03-23T19:49:04"/>
    <b v="0"/>
    <n v="96"/>
    <b v="1"/>
    <x v="6"/>
    <x v="32"/>
    <n v="271"/>
    <n v="140.97999999999999"/>
    <x v="680"/>
    <s v="4/22/2016"/>
    <x v="7"/>
    <x v="2"/>
    <n v="4"/>
    <n v="2016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d v="2017-03-02T19:51:40"/>
    <d v="2017-01-31T19:51:40"/>
    <b v="0"/>
    <n v="163"/>
    <b v="1"/>
    <x v="6"/>
    <x v="32"/>
    <n v="806"/>
    <n v="49.47"/>
    <x v="1"/>
    <s v="3/2/2017"/>
    <x v="1"/>
    <x v="1"/>
    <n v="3"/>
    <n v="2017"/>
  </r>
  <r>
    <n v="2242"/>
    <s v="The Princess Bride Playing Cards from USPCC"/>
    <s v="Inconceivable! An amazing new illustrative deck based on The Princess Bride movie."/>
    <x v="3"/>
    <x v="1573"/>
    <x v="0"/>
    <x v="0"/>
    <s v="USD"/>
    <d v="2013-11-27T03:02:00"/>
    <d v="2013-10-22T13:48:53"/>
    <b v="0"/>
    <n v="2525"/>
    <b v="1"/>
    <x v="6"/>
    <x v="32"/>
    <n v="1360"/>
    <n v="53.87"/>
    <x v="709"/>
    <s v="11/27/2013"/>
    <x v="9"/>
    <x v="4"/>
    <n v="11"/>
    <n v="2013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d v="2017-03-13T03:00:00"/>
    <d v="2017-03-06T18:01:30"/>
    <b v="0"/>
    <n v="2035"/>
    <b v="1"/>
    <x v="6"/>
    <x v="32"/>
    <n v="930250"/>
    <n v="4.57"/>
    <x v="1303"/>
    <s v="3/13/2017"/>
    <x v="7"/>
    <x v="1"/>
    <n v="3"/>
    <n v="2017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d v="2016-10-16T20:30:00"/>
    <d v="2016-10-04T19:39:06"/>
    <b v="0"/>
    <n v="290"/>
    <b v="1"/>
    <x v="6"/>
    <x v="32"/>
    <n v="377"/>
    <n v="65"/>
    <x v="292"/>
    <s v="10/16/2016"/>
    <x v="9"/>
    <x v="2"/>
    <n v="10"/>
    <n v="2016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d v="2014-02-21T18:00:00"/>
    <d v="2014-01-21T17:00:17"/>
    <b v="0"/>
    <n v="1980"/>
    <b v="1"/>
    <x v="6"/>
    <x v="32"/>
    <n v="2647"/>
    <n v="53.48"/>
    <x v="844"/>
    <s v="2/21/2014"/>
    <x v="1"/>
    <x v="3"/>
    <n v="2"/>
    <n v="2014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d v="2015-09-04T19:00:10"/>
    <d v="2015-08-05T19:00:10"/>
    <b v="0"/>
    <n v="57"/>
    <b v="1"/>
    <x v="6"/>
    <x v="32"/>
    <n v="100"/>
    <n v="43.91"/>
    <x v="130"/>
    <s v="9/4/2015"/>
    <x v="10"/>
    <x v="0"/>
    <n v="9"/>
    <n v="2015"/>
  </r>
  <r>
    <n v="2247"/>
    <s v="Foragers"/>
    <s v="Take on the role of an ancient forager in this fun strategy game from the designer of Biblios."/>
    <x v="17"/>
    <x v="1577"/>
    <x v="0"/>
    <x v="0"/>
    <s v="USD"/>
    <d v="2015-07-29T15:59:25"/>
    <d v="2015-07-15T15:59:25"/>
    <b v="0"/>
    <n v="380"/>
    <b v="1"/>
    <x v="6"/>
    <x v="32"/>
    <n v="104"/>
    <n v="50.85"/>
    <x v="20"/>
    <s v="7/29/2015"/>
    <x v="3"/>
    <x v="0"/>
    <n v="7"/>
    <n v="2015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d v="2016-12-14T21:01:18"/>
    <d v="2016-11-14T21:01:18"/>
    <b v="0"/>
    <n v="128"/>
    <b v="1"/>
    <x v="6"/>
    <x v="32"/>
    <n v="107"/>
    <n v="58.63"/>
    <x v="555"/>
    <s v="12/14/2016"/>
    <x v="4"/>
    <x v="2"/>
    <n v="12"/>
    <n v="2016"/>
  </r>
  <r>
    <n v="2249"/>
    <s v="Centurion: Legionaries of Rome"/>
    <s v="March with the legions against the enemies of Rome in this role-playing game of military adventures."/>
    <x v="8"/>
    <x v="1579"/>
    <x v="0"/>
    <x v="0"/>
    <s v="USD"/>
    <d v="2013-04-02T15:52:45"/>
    <d v="2013-03-03T16:52:45"/>
    <b v="0"/>
    <n v="180"/>
    <b v="1"/>
    <x v="6"/>
    <x v="32"/>
    <n v="169"/>
    <n v="32.82"/>
    <x v="1304"/>
    <s v="4/2/2013"/>
    <x v="7"/>
    <x v="4"/>
    <n v="4"/>
    <n v="2013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d v="2016-12-03T01:07:53"/>
    <d v="2016-11-03T00:07:53"/>
    <b v="0"/>
    <n v="571"/>
    <b v="1"/>
    <x v="6"/>
    <x v="32"/>
    <n v="975"/>
    <n v="426.93"/>
    <x v="972"/>
    <s v="12/3/2016"/>
    <x v="4"/>
    <x v="2"/>
    <n v="12"/>
    <n v="2016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d v="2014-08-16T08:17:57"/>
    <d v="2014-07-26T08:17:57"/>
    <b v="0"/>
    <n v="480"/>
    <b v="1"/>
    <x v="6"/>
    <x v="32"/>
    <n v="134"/>
    <n v="23.81"/>
    <x v="1305"/>
    <s v="8/16/2014"/>
    <x v="3"/>
    <x v="3"/>
    <n v="8"/>
    <n v="2014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d v="2016-08-06T07:52:18"/>
    <d v="2016-07-22T07:52:18"/>
    <b v="0"/>
    <n v="249"/>
    <b v="1"/>
    <x v="6"/>
    <x v="32"/>
    <n v="272"/>
    <n v="98.41"/>
    <x v="1306"/>
    <s v="8/6/2016"/>
    <x v="3"/>
    <x v="2"/>
    <n v="8"/>
    <n v="2016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d v="2015-11-18T16:09:07"/>
    <d v="2015-10-19T15:09:07"/>
    <b v="0"/>
    <n v="84"/>
    <b v="1"/>
    <x v="6"/>
    <x v="32"/>
    <n v="113"/>
    <n v="107.32"/>
    <x v="387"/>
    <s v="11/18/2015"/>
    <x v="9"/>
    <x v="0"/>
    <n v="11"/>
    <n v="2015"/>
  </r>
  <r>
    <n v="2254"/>
    <s v="Green Couch Games Limited: FrogFlip!"/>
    <s v="A dexterity microgame by father/daughter team, Jason and Claire Kotarski. Make 100 project."/>
    <x v="2"/>
    <x v="1584"/>
    <x v="0"/>
    <x v="0"/>
    <s v="USD"/>
    <d v="2017-01-24T15:32:48"/>
    <d v="2017-01-17T15:32:48"/>
    <b v="0"/>
    <n v="197"/>
    <b v="1"/>
    <x v="6"/>
    <x v="32"/>
    <n v="460"/>
    <n v="11.67"/>
    <x v="587"/>
    <s v="1/24/2017"/>
    <x v="1"/>
    <x v="1"/>
    <n v="1"/>
    <n v="2017"/>
  </r>
  <r>
    <n v="2255"/>
    <s v="Jumbo Jets - Jet Set Expansion Set #2"/>
    <s v="This is the second set of 5 expansions for our route-building game, Jet Set!"/>
    <x v="333"/>
    <x v="1585"/>
    <x v="0"/>
    <x v="0"/>
    <s v="USD"/>
    <d v="2016-05-07T22:50:51"/>
    <d v="2016-04-07T22:50:51"/>
    <b v="0"/>
    <n v="271"/>
    <b v="1"/>
    <x v="6"/>
    <x v="32"/>
    <n v="287"/>
    <n v="41.78"/>
    <x v="1244"/>
    <s v="5/7/2016"/>
    <x v="6"/>
    <x v="2"/>
    <n v="5"/>
    <n v="2016"/>
  </r>
  <r>
    <n v="2256"/>
    <s v="Bitcoin Empire"/>
    <s v="Build your crypto-currency empire and sabotage your opponents. A deck building, card game. 2-4 players. 15 minutes."/>
    <x v="334"/>
    <x v="1586"/>
    <x v="0"/>
    <x v="1"/>
    <s v="GBP"/>
    <d v="2016-11-22T10:50:46"/>
    <d v="2016-11-08T10:50:46"/>
    <b v="0"/>
    <n v="50"/>
    <b v="1"/>
    <x v="6"/>
    <x v="32"/>
    <n v="223"/>
    <n v="21.38"/>
    <x v="1307"/>
    <s v="11/22/2016"/>
    <x v="4"/>
    <x v="2"/>
    <n v="11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d v="2016-06-19T23:00:00"/>
    <d v="2016-05-15T22:28:49"/>
    <b v="0"/>
    <n v="169"/>
    <b v="1"/>
    <x v="6"/>
    <x v="32"/>
    <n v="636"/>
    <n v="94.1"/>
    <x v="1139"/>
    <s v="6/19/2016"/>
    <x v="5"/>
    <x v="2"/>
    <n v="6"/>
    <n v="2016"/>
  </r>
  <r>
    <n v="2258"/>
    <s v="A Sundered World"/>
    <s v="A Dungeon World campaign setting that takes place after the end of the worlds."/>
    <x v="41"/>
    <x v="1588"/>
    <x v="0"/>
    <x v="0"/>
    <s v="USD"/>
    <d v="2015-06-11T18:01:27"/>
    <d v="2015-05-12T18:01:27"/>
    <b v="0"/>
    <n v="205"/>
    <b v="1"/>
    <x v="6"/>
    <x v="32"/>
    <n v="147"/>
    <n v="15.72"/>
    <x v="211"/>
    <s v="6/11/2015"/>
    <x v="5"/>
    <x v="0"/>
    <n v="6"/>
    <n v="2015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d v="2016-12-08T19:18:56"/>
    <d v="2016-11-28T19:18:56"/>
    <b v="0"/>
    <n v="206"/>
    <b v="1"/>
    <x v="6"/>
    <x v="32"/>
    <n v="1867"/>
    <n v="90.64"/>
    <x v="683"/>
    <s v="12/8/2016"/>
    <x v="4"/>
    <x v="2"/>
    <n v="12"/>
    <n v="2016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d v="2014-03-26T23:24:10"/>
    <d v="2014-02-25T00:24:10"/>
    <b v="0"/>
    <n v="84"/>
    <b v="1"/>
    <x v="6"/>
    <x v="32"/>
    <n v="327"/>
    <n v="97.3"/>
    <x v="1308"/>
    <s v="3/26/2014"/>
    <x v="2"/>
    <x v="3"/>
    <n v="3"/>
    <n v="2014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d v="2017-02-14T17:23:40"/>
    <d v="2017-01-24T17:23:40"/>
    <b v="0"/>
    <n v="210"/>
    <b v="1"/>
    <x v="6"/>
    <x v="32"/>
    <n v="780"/>
    <n v="37.119999999999997"/>
    <x v="253"/>
    <s v="2/14/2017"/>
    <x v="1"/>
    <x v="1"/>
    <n v="2"/>
    <n v="2017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d v="2014-11-18T00:00:00"/>
    <d v="2014-10-14T14:02:38"/>
    <b v="0"/>
    <n v="181"/>
    <b v="1"/>
    <x v="6"/>
    <x v="32"/>
    <n v="154"/>
    <n v="28.1"/>
    <x v="308"/>
    <s v="11/18/2014"/>
    <x v="9"/>
    <x v="3"/>
    <n v="11"/>
    <n v="2014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d v="2015-01-31T19:58:33"/>
    <d v="2015-01-10T19:58:33"/>
    <b v="0"/>
    <n v="60"/>
    <b v="1"/>
    <x v="6"/>
    <x v="32"/>
    <n v="116"/>
    <n v="144.43"/>
    <x v="1309"/>
    <s v="1/31/2015"/>
    <x v="1"/>
    <x v="0"/>
    <n v="1"/>
    <n v="2015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d v="2016-05-23T03:00:00"/>
    <d v="2016-05-06T13:58:34"/>
    <b v="0"/>
    <n v="445"/>
    <b v="1"/>
    <x v="6"/>
    <x v="32"/>
    <n v="180"/>
    <n v="24.27"/>
    <x v="54"/>
    <s v="5/23/2016"/>
    <x v="5"/>
    <x v="2"/>
    <n v="5"/>
    <n v="2016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d v="2016-11-22T20:28:27"/>
    <d v="2016-11-15T20:28:27"/>
    <b v="0"/>
    <n v="17"/>
    <b v="1"/>
    <x v="6"/>
    <x v="32"/>
    <n v="299"/>
    <n v="35.119999999999997"/>
    <x v="296"/>
    <s v="11/22/2016"/>
    <x v="4"/>
    <x v="2"/>
    <n v="11"/>
    <n v="2016"/>
  </r>
  <r>
    <n v="2266"/>
    <s v="GOAT LORDS."/>
    <s v="Want to be LORD OF THE GOATS? Start building your herd using thievery, magic, bombs and mostly goats."/>
    <x v="15"/>
    <x v="1596"/>
    <x v="0"/>
    <x v="0"/>
    <s v="USD"/>
    <d v="2016-04-27T02:00:00"/>
    <d v="2016-04-09T20:59:52"/>
    <b v="0"/>
    <n v="194"/>
    <b v="1"/>
    <x v="6"/>
    <x v="32"/>
    <n v="320"/>
    <n v="24.76"/>
    <x v="1310"/>
    <s v="4/27/2016"/>
    <x v="6"/>
    <x v="2"/>
    <n v="4"/>
    <n v="2016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d v="2014-12-21T01:00:00"/>
    <d v="2014-11-25T19:54:57"/>
    <b v="0"/>
    <n v="404"/>
    <b v="1"/>
    <x v="6"/>
    <x v="32"/>
    <n v="381"/>
    <n v="188.38"/>
    <x v="143"/>
    <s v="12/21/2014"/>
    <x v="4"/>
    <x v="3"/>
    <n v="12"/>
    <n v="2014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d v="2017-03-12T01:58:35"/>
    <d v="2017-02-10T01:58:35"/>
    <b v="0"/>
    <n v="194"/>
    <b v="1"/>
    <x v="6"/>
    <x v="32"/>
    <n v="103"/>
    <n v="148.08000000000001"/>
    <x v="1311"/>
    <s v="3/12/2017"/>
    <x v="2"/>
    <x v="1"/>
    <n v="3"/>
    <n v="2017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d v="2017-03-07T05:00:00"/>
    <d v="2017-02-10T16:54:23"/>
    <b v="0"/>
    <n v="902"/>
    <b v="1"/>
    <x v="6"/>
    <x v="32"/>
    <n v="1802"/>
    <n v="49.93"/>
    <x v="1311"/>
    <s v="3/7/2017"/>
    <x v="2"/>
    <x v="1"/>
    <n v="3"/>
    <n v="2017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d v="2017-01-10T21:59:00"/>
    <d v="2016-12-21T20:51:53"/>
    <b v="0"/>
    <n v="1670"/>
    <b v="1"/>
    <x v="6"/>
    <x v="32"/>
    <n v="720"/>
    <n v="107.82"/>
    <x v="462"/>
    <s v="1/10/2017"/>
    <x v="11"/>
    <x v="2"/>
    <n v="1"/>
    <n v="2017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d v="2016-12-10T00:00:04"/>
    <d v="2016-11-10T00:00:04"/>
    <b v="0"/>
    <n v="1328"/>
    <b v="1"/>
    <x v="6"/>
    <x v="32"/>
    <n v="283"/>
    <n v="42.63"/>
    <x v="1312"/>
    <s v="12/10/2016"/>
    <x v="4"/>
    <x v="2"/>
    <n v="12"/>
    <n v="2016"/>
  </r>
  <r>
    <n v="2272"/>
    <s v="Pick the Lock"/>
    <s v="Pick the Lock is a game of chance and strategy. Attempt to obtain priceless treasures and outwit the other players."/>
    <x v="28"/>
    <x v="1602"/>
    <x v="0"/>
    <x v="0"/>
    <s v="USD"/>
    <d v="2015-12-07T16:47:16"/>
    <d v="2015-11-07T16:47:16"/>
    <b v="0"/>
    <n v="944"/>
    <b v="1"/>
    <x v="6"/>
    <x v="32"/>
    <n v="1357"/>
    <n v="14.37"/>
    <x v="1313"/>
    <s v="12/7/2015"/>
    <x v="4"/>
    <x v="0"/>
    <n v="12"/>
    <n v="2015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d v="2017-03-12T12:10:42"/>
    <d v="2017-02-15T13:10:42"/>
    <b v="0"/>
    <n v="147"/>
    <b v="1"/>
    <x v="6"/>
    <x v="32"/>
    <n v="220"/>
    <n v="37.479999999999997"/>
    <x v="1314"/>
    <s v="3/12/2017"/>
    <x v="2"/>
    <x v="1"/>
    <n v="3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d v="2014-02-23T12:00:57"/>
    <d v="2014-01-24T12:00:57"/>
    <b v="0"/>
    <n v="99"/>
    <b v="1"/>
    <x v="6"/>
    <x v="32"/>
    <n v="120"/>
    <n v="30.2"/>
    <x v="66"/>
    <s v="2/23/2014"/>
    <x v="1"/>
    <x v="3"/>
    <n v="2"/>
    <n v="2014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d v="2014-12-22T14:47:59"/>
    <d v="2014-11-22T14:47:59"/>
    <b v="0"/>
    <n v="79"/>
    <b v="1"/>
    <x v="6"/>
    <x v="32"/>
    <n v="408"/>
    <n v="33.549999999999997"/>
    <x v="1315"/>
    <s v="12/22/2014"/>
    <x v="4"/>
    <x v="3"/>
    <n v="12"/>
    <n v="2014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d v="2014-01-05T15:38:09"/>
    <d v="2013-12-06T15:38:09"/>
    <b v="0"/>
    <n v="75"/>
    <b v="1"/>
    <x v="6"/>
    <x v="32"/>
    <n v="106"/>
    <n v="64.75"/>
    <x v="1022"/>
    <s v="1/5/2014"/>
    <x v="11"/>
    <x v="4"/>
    <n v="1"/>
    <n v="2014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d v="2012-02-27T16:17:03"/>
    <d v="2012-01-28T16:17:03"/>
    <b v="0"/>
    <n v="207"/>
    <b v="1"/>
    <x v="6"/>
    <x v="32"/>
    <n v="141"/>
    <n v="57.93"/>
    <x v="1316"/>
    <s v="2/27/2012"/>
    <x v="1"/>
    <x v="5"/>
    <n v="2"/>
    <n v="201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d v="2016-01-03T22:59:00"/>
    <d v="2015-11-30T17:01:07"/>
    <b v="0"/>
    <n v="102"/>
    <b v="1"/>
    <x v="6"/>
    <x v="32"/>
    <n v="271"/>
    <n v="53.08"/>
    <x v="1317"/>
    <s v="1/3/2016"/>
    <x v="4"/>
    <x v="0"/>
    <n v="1"/>
    <n v="2016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d v="2015-02-04T04:00:00"/>
    <d v="2015-01-16T19:21:39"/>
    <b v="0"/>
    <n v="32"/>
    <b v="1"/>
    <x v="6"/>
    <x v="32"/>
    <n v="154"/>
    <n v="48.06"/>
    <x v="498"/>
    <s v="2/4/2015"/>
    <x v="1"/>
    <x v="0"/>
    <n v="2"/>
    <n v="2015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d v="2015-09-17T14:59:51"/>
    <d v="2015-08-18T14:59:51"/>
    <b v="0"/>
    <n v="480"/>
    <b v="1"/>
    <x v="6"/>
    <x v="32"/>
    <n v="404"/>
    <n v="82.4"/>
    <x v="1035"/>
    <s v="9/17/2015"/>
    <x v="10"/>
    <x v="0"/>
    <n v="9"/>
    <n v="2015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d v="2011-07-25T06:50:00"/>
    <d v="2011-05-24T06:51:37"/>
    <b v="0"/>
    <n v="11"/>
    <b v="1"/>
    <x v="4"/>
    <x v="11"/>
    <n v="185"/>
    <n v="50.45"/>
    <x v="1194"/>
    <s v="7/25/2011"/>
    <x v="5"/>
    <x v="6"/>
    <n v="7"/>
    <n v="2011"/>
  </r>
  <r>
    <n v="2282"/>
    <s v="Sage King's Debut Album"/>
    <s v="Sage King is recording his debut album and wants YOU to be a part of the creation process"/>
    <x v="47"/>
    <x v="1612"/>
    <x v="0"/>
    <x v="0"/>
    <s v="USD"/>
    <d v="2016-01-14T04:11:26"/>
    <d v="2015-11-15T04:11:26"/>
    <b v="0"/>
    <n v="12"/>
    <b v="1"/>
    <x v="4"/>
    <x v="11"/>
    <n v="185"/>
    <n v="115.83"/>
    <x v="45"/>
    <s v="1/14/2016"/>
    <x v="4"/>
    <x v="0"/>
    <n v="1"/>
    <n v="201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d v="2012-05-09T02:00:04"/>
    <d v="2012-03-10T03:00:04"/>
    <b v="0"/>
    <n v="48"/>
    <b v="1"/>
    <x v="4"/>
    <x v="11"/>
    <n v="101"/>
    <n v="63.03"/>
    <x v="735"/>
    <s v="5/9/2012"/>
    <x v="7"/>
    <x v="5"/>
    <n v="5"/>
    <n v="2012"/>
  </r>
  <r>
    <n v="2284"/>
    <s v="Make a record, write a song, take the Vinyl Skyway. "/>
    <s v="The Vinyl Skyway reunite to make a third album. "/>
    <x v="12"/>
    <x v="1614"/>
    <x v="0"/>
    <x v="0"/>
    <s v="USD"/>
    <d v="2011-03-12T04:00:00"/>
    <d v="2011-02-11T19:07:25"/>
    <b v="0"/>
    <n v="59"/>
    <b v="1"/>
    <x v="4"/>
    <x v="11"/>
    <n v="106"/>
    <n v="108.02"/>
    <x v="1318"/>
    <s v="3/12/2011"/>
    <x v="2"/>
    <x v="6"/>
    <n v="3"/>
    <n v="20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d v="2012-06-29T04:27:23"/>
    <d v="2012-05-30T04:27:23"/>
    <b v="0"/>
    <n v="79"/>
    <b v="1"/>
    <x v="4"/>
    <x v="11"/>
    <n v="121"/>
    <n v="46.09"/>
    <x v="639"/>
    <s v="6/29/2012"/>
    <x v="5"/>
    <x v="5"/>
    <n v="6"/>
    <n v="2012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d v="2013-09-06T03:59:00"/>
    <d v="2013-08-08T23:07:34"/>
    <b v="0"/>
    <n v="14"/>
    <b v="1"/>
    <x v="4"/>
    <x v="11"/>
    <n v="100"/>
    <n v="107.21"/>
    <x v="1319"/>
    <s v="9/6/2013"/>
    <x v="10"/>
    <x v="4"/>
    <n v="9"/>
    <n v="2013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d v="2014-06-23T16:01:00"/>
    <d v="2014-06-02T16:01:00"/>
    <b v="0"/>
    <n v="106"/>
    <b v="1"/>
    <x v="4"/>
    <x v="11"/>
    <n v="120"/>
    <n v="50.93"/>
    <x v="153"/>
    <s v="6/23/2014"/>
    <x v="0"/>
    <x v="3"/>
    <n v="6"/>
    <n v="2014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d v="2012-06-26T18:00:00"/>
    <d v="2012-06-07T19:51:29"/>
    <b v="0"/>
    <n v="25"/>
    <b v="1"/>
    <x v="4"/>
    <x v="11"/>
    <n v="100"/>
    <n v="40.04"/>
    <x v="914"/>
    <s v="6/26/2012"/>
    <x v="0"/>
    <x v="5"/>
    <n v="6"/>
    <n v="2012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d v="2013-12-06T23:22:00"/>
    <d v="2013-10-24T23:57:40"/>
    <b v="0"/>
    <n v="25"/>
    <b v="1"/>
    <x v="4"/>
    <x v="11"/>
    <n v="107"/>
    <n v="64.44"/>
    <x v="1320"/>
    <s v="12/6/2013"/>
    <x v="9"/>
    <x v="4"/>
    <n v="12"/>
    <n v="2013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d v="2009-12-01T17:00:00"/>
    <d v="2009-09-14T06:05:30"/>
    <b v="0"/>
    <n v="29"/>
    <b v="1"/>
    <x v="4"/>
    <x v="11"/>
    <n v="104"/>
    <n v="53.83"/>
    <x v="378"/>
    <s v="12/1/2009"/>
    <x v="8"/>
    <x v="8"/>
    <n v="12"/>
    <n v="2009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d v="2012-04-23T04:00:00"/>
    <d v="2012-03-19T23:26:58"/>
    <b v="0"/>
    <n v="43"/>
    <b v="1"/>
    <x v="4"/>
    <x v="11"/>
    <n v="173"/>
    <n v="100.47"/>
    <x v="102"/>
    <s v="4/23/2012"/>
    <x v="7"/>
    <x v="5"/>
    <n v="4"/>
    <n v="2012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d v="2012-04-18T16:44:36"/>
    <d v="2012-03-19T16:44:36"/>
    <b v="0"/>
    <n v="46"/>
    <b v="1"/>
    <x v="4"/>
    <x v="11"/>
    <n v="107"/>
    <n v="46.63"/>
    <x v="102"/>
    <s v="4/18/2012"/>
    <x v="7"/>
    <x v="5"/>
    <n v="4"/>
    <n v="2012"/>
  </r>
  <r>
    <n v="2293"/>
    <s v="&quot;Hurt N' Wrong&quot; New Album Fundraiser!"/>
    <s v="Donate here to be a part of the upcoming album. Every little bit helps!"/>
    <x v="16"/>
    <x v="1622"/>
    <x v="0"/>
    <x v="0"/>
    <s v="USD"/>
    <d v="2012-09-25T03:59:00"/>
    <d v="2012-08-30T16:59:59"/>
    <b v="0"/>
    <n v="27"/>
    <b v="1"/>
    <x v="4"/>
    <x v="11"/>
    <n v="108"/>
    <n v="34.07"/>
    <x v="1321"/>
    <s v="9/25/2012"/>
    <x v="10"/>
    <x v="5"/>
    <n v="9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d v="2013-01-20T17:21:20"/>
    <d v="2012-12-21T17:21:20"/>
    <b v="0"/>
    <n v="112"/>
    <b v="1"/>
    <x v="4"/>
    <x v="11"/>
    <n v="146"/>
    <n v="65.209999999999994"/>
    <x v="1273"/>
    <s v="1/20/2013"/>
    <x v="11"/>
    <x v="5"/>
    <n v="1"/>
    <n v="2013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d v="2013-01-26T22:54:16"/>
    <d v="2012-12-27T22:54:16"/>
    <b v="0"/>
    <n v="34"/>
    <b v="1"/>
    <x v="4"/>
    <x v="11"/>
    <n v="125"/>
    <n v="44.21"/>
    <x v="1257"/>
    <s v="1/26/2013"/>
    <x v="11"/>
    <x v="5"/>
    <n v="1"/>
    <n v="2013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d v="2012-02-23T17:33:46"/>
    <d v="2012-01-19T17:33:46"/>
    <b v="0"/>
    <n v="145"/>
    <b v="1"/>
    <x v="4"/>
    <x v="11"/>
    <n v="149"/>
    <n v="71.97"/>
    <x v="665"/>
    <s v="2/23/2012"/>
    <x v="1"/>
    <x v="5"/>
    <n v="2"/>
    <n v="2012"/>
  </r>
  <r>
    <n v="2297"/>
    <s v="Company Company: Debut EP"/>
    <s v="New Jersey Alternative Rock band COCO needs YOUR help self-releasing debut EP!"/>
    <x v="28"/>
    <x v="1626"/>
    <x v="0"/>
    <x v="0"/>
    <s v="USD"/>
    <d v="2012-03-14T03:59:00"/>
    <d v="2012-02-09T01:00:49"/>
    <b v="0"/>
    <n v="19"/>
    <b v="1"/>
    <x v="4"/>
    <x v="11"/>
    <n v="101"/>
    <n v="52.95"/>
    <x v="277"/>
    <s v="3/14/2012"/>
    <x v="2"/>
    <x v="5"/>
    <n v="3"/>
    <n v="2012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d v="2014-03-26T19:10:33"/>
    <d v="2014-02-24T20:10:33"/>
    <b v="0"/>
    <n v="288"/>
    <b v="1"/>
    <x v="4"/>
    <x v="11"/>
    <n v="105"/>
    <n v="109.45"/>
    <x v="678"/>
    <s v="3/26/2014"/>
    <x v="2"/>
    <x v="3"/>
    <n v="3"/>
    <n v="2014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d v="2011-02-06T00:46:49"/>
    <d v="2011-01-22T00:46:49"/>
    <b v="0"/>
    <n v="14"/>
    <b v="1"/>
    <x v="4"/>
    <x v="11"/>
    <n v="350"/>
    <n v="75.040000000000006"/>
    <x v="1322"/>
    <s v="2/6/2011"/>
    <x v="1"/>
    <x v="6"/>
    <n v="2"/>
    <n v="20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d v="2012-06-28T17:26:56"/>
    <d v="2012-06-14T17:26:56"/>
    <b v="0"/>
    <n v="7"/>
    <b v="1"/>
    <x v="4"/>
    <x v="11"/>
    <n v="101"/>
    <n v="115.71"/>
    <x v="1187"/>
    <s v="6/28/2012"/>
    <x v="0"/>
    <x v="5"/>
    <n v="6"/>
    <n v="2012"/>
  </r>
  <r>
    <n v="2301"/>
    <s v="Time Crash"/>
    <s v="We are America's first trock band, and we're ready to bring you our first album!"/>
    <x v="10"/>
    <x v="1630"/>
    <x v="0"/>
    <x v="0"/>
    <s v="USD"/>
    <d v="2013-06-21T03:31:36"/>
    <d v="2013-05-22T03:31:36"/>
    <b v="1"/>
    <n v="211"/>
    <b v="1"/>
    <x v="4"/>
    <x v="14"/>
    <n v="134"/>
    <n v="31.66"/>
    <x v="745"/>
    <s v="6/21/2013"/>
    <x v="5"/>
    <x v="4"/>
    <n v="6"/>
    <n v="2013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d v="2013-12-31T07:00:00"/>
    <d v="2013-11-27T20:50:34"/>
    <b v="1"/>
    <n v="85"/>
    <b v="1"/>
    <x v="4"/>
    <x v="14"/>
    <n v="171"/>
    <n v="46.18"/>
    <x v="416"/>
    <s v="12/31/2013"/>
    <x v="4"/>
    <x v="4"/>
    <n v="12"/>
    <n v="2013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d v="2011-12-13T03:39:56"/>
    <d v="2011-11-03T02:39:56"/>
    <b v="1"/>
    <n v="103"/>
    <b v="1"/>
    <x v="4"/>
    <x v="14"/>
    <n v="109"/>
    <n v="68.48"/>
    <x v="1323"/>
    <s v="12/13/2011"/>
    <x v="4"/>
    <x v="6"/>
    <n v="12"/>
    <n v="2011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d v="2011-01-01T04:59:00"/>
    <d v="2010-11-20T19:34:51"/>
    <b v="1"/>
    <n v="113"/>
    <b v="1"/>
    <x v="4"/>
    <x v="14"/>
    <n v="101"/>
    <n v="53.47"/>
    <x v="1324"/>
    <s v="1/1/2011"/>
    <x v="4"/>
    <x v="7"/>
    <n v="1"/>
    <n v="2011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d v="2014-08-08T18:00:00"/>
    <d v="2014-07-14T16:41:12"/>
    <b v="1"/>
    <n v="167"/>
    <b v="1"/>
    <x v="4"/>
    <x v="14"/>
    <n v="101"/>
    <n v="109.11"/>
    <x v="1140"/>
    <s v="8/8/2014"/>
    <x v="3"/>
    <x v="3"/>
    <n v="8"/>
    <n v="20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d v="2012-03-10T04:02:09"/>
    <d v="2012-02-09T04:02:09"/>
    <b v="1"/>
    <n v="73"/>
    <b v="1"/>
    <x v="4"/>
    <x v="14"/>
    <n v="107"/>
    <n v="51.19"/>
    <x v="277"/>
    <s v="3/10/2012"/>
    <x v="2"/>
    <x v="5"/>
    <n v="3"/>
    <n v="2012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d v="2012-05-05T19:15:28"/>
    <d v="2012-04-05T19:15:33"/>
    <b v="1"/>
    <n v="75"/>
    <b v="1"/>
    <x v="4"/>
    <x v="14"/>
    <n v="107"/>
    <n v="27.94"/>
    <x v="724"/>
    <s v="5/5/2012"/>
    <x v="6"/>
    <x v="5"/>
    <n v="5"/>
    <n v="2012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d v="2014-08-29T01:00:00"/>
    <d v="2014-07-31T23:06:36"/>
    <b v="1"/>
    <n v="614"/>
    <b v="1"/>
    <x v="4"/>
    <x v="14"/>
    <n v="101"/>
    <n v="82.5"/>
    <x v="808"/>
    <s v="8/29/2014"/>
    <x v="3"/>
    <x v="3"/>
    <n v="8"/>
    <n v="20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d v="2013-03-09T23:42:17"/>
    <d v="2013-02-02T23:42:17"/>
    <b v="1"/>
    <n v="107"/>
    <b v="1"/>
    <x v="4"/>
    <x v="14"/>
    <n v="107"/>
    <n v="59.82"/>
    <x v="1325"/>
    <s v="3/9/2013"/>
    <x v="2"/>
    <x v="4"/>
    <n v="3"/>
    <n v="2013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d v="2013-03-21T18:03:35"/>
    <d v="2013-02-19T19:03:35"/>
    <b v="1"/>
    <n v="1224"/>
    <b v="1"/>
    <x v="4"/>
    <x v="14"/>
    <n v="429"/>
    <n v="64.819999999999993"/>
    <x v="1209"/>
    <s v="3/21/2013"/>
    <x v="2"/>
    <x v="4"/>
    <n v="3"/>
    <n v="2013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d v="2014-05-07T00:06:29"/>
    <d v="2014-04-07T00:06:29"/>
    <b v="1"/>
    <n v="104"/>
    <b v="1"/>
    <x v="4"/>
    <x v="14"/>
    <n v="104"/>
    <n v="90.1"/>
    <x v="897"/>
    <s v="5/7/2014"/>
    <x v="6"/>
    <x v="3"/>
    <n v="5"/>
    <n v="2014"/>
  </r>
  <r>
    <n v="2312"/>
    <s v="DINOWALRUS: 3RD RECORD ON VINYL"/>
    <s v="Help Brooklyn psychedelic synth rockers DINOWALRUS release their 3rd Record, COMPLEXION, on vinyl!"/>
    <x v="9"/>
    <x v="1641"/>
    <x v="0"/>
    <x v="0"/>
    <s v="USD"/>
    <d v="2014-04-18T23:00:00"/>
    <d v="2014-03-18T15:11:18"/>
    <b v="1"/>
    <n v="79"/>
    <b v="1"/>
    <x v="4"/>
    <x v="14"/>
    <n v="108"/>
    <n v="40.96"/>
    <x v="91"/>
    <s v="4/18/2014"/>
    <x v="7"/>
    <x v="3"/>
    <n v="4"/>
    <n v="2014"/>
  </r>
  <r>
    <n v="2313"/>
    <s v="A SUNNY DAY IN GLASGOW"/>
    <s v="A Sunny Day in Glasgow are recording a new album and we need your help!"/>
    <x v="10"/>
    <x v="1642"/>
    <x v="0"/>
    <x v="0"/>
    <s v="USD"/>
    <d v="2012-05-03T23:00:26"/>
    <d v="2012-04-03T23:00:26"/>
    <b v="1"/>
    <n v="157"/>
    <b v="1"/>
    <x v="4"/>
    <x v="14"/>
    <n v="176"/>
    <n v="56"/>
    <x v="1326"/>
    <s v="5/3/2012"/>
    <x v="6"/>
    <x v="5"/>
    <n v="5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d v="2012-06-07T13:14:17"/>
    <d v="2012-05-08T13:14:17"/>
    <b v="1"/>
    <n v="50"/>
    <b v="1"/>
    <x v="4"/>
    <x v="14"/>
    <n v="157"/>
    <n v="37.67"/>
    <x v="700"/>
    <s v="6/7/2012"/>
    <x v="5"/>
    <x v="5"/>
    <n v="6"/>
    <n v="2012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d v="2012-05-05T17:25:43"/>
    <d v="2012-04-05T17:25:43"/>
    <b v="1"/>
    <n v="64"/>
    <b v="1"/>
    <x v="4"/>
    <x v="14"/>
    <n v="103"/>
    <n v="40.08"/>
    <x v="724"/>
    <s v="5/5/2012"/>
    <x v="6"/>
    <x v="5"/>
    <n v="5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d v="2009-12-09T18:24:00"/>
    <d v="2009-09-23T17:24:10"/>
    <b v="1"/>
    <n v="200"/>
    <b v="1"/>
    <x v="4"/>
    <x v="14"/>
    <n v="104"/>
    <n v="78.03"/>
    <x v="1052"/>
    <s v="12/9/2009"/>
    <x v="8"/>
    <x v="8"/>
    <n v="12"/>
    <n v="2009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d v="2010-02-15T05:00:00"/>
    <d v="2010-01-14T13:00:49"/>
    <b v="1"/>
    <n v="22"/>
    <b v="1"/>
    <x v="4"/>
    <x v="14"/>
    <n v="104"/>
    <n v="18.91"/>
    <x v="1327"/>
    <s v="2/15/2010"/>
    <x v="1"/>
    <x v="7"/>
    <n v="2"/>
    <n v="201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d v="2009-09-26T03:59:00"/>
    <d v="2009-08-25T15:26:54"/>
    <b v="1"/>
    <n v="163"/>
    <b v="1"/>
    <x v="4"/>
    <x v="14"/>
    <n v="121"/>
    <n v="37.130000000000003"/>
    <x v="1328"/>
    <s v="9/26/2009"/>
    <x v="10"/>
    <x v="8"/>
    <n v="9"/>
    <n v="2009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d v="2013-12-15T01:58:05"/>
    <d v="2013-11-15T01:58:05"/>
    <b v="1"/>
    <n v="77"/>
    <b v="1"/>
    <x v="4"/>
    <x v="14"/>
    <n v="108"/>
    <n v="41.96"/>
    <x v="1329"/>
    <s v="12/15/2013"/>
    <x v="4"/>
    <x v="4"/>
    <n v="12"/>
    <n v="2013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d v="2014-04-02T18:36:40"/>
    <d v="2014-02-26T19:36:40"/>
    <b v="1"/>
    <n v="89"/>
    <b v="1"/>
    <x v="4"/>
    <x v="14"/>
    <n v="109"/>
    <n v="61.04"/>
    <x v="1330"/>
    <s v="4/2/2014"/>
    <x v="2"/>
    <x v="3"/>
    <n v="4"/>
    <n v="20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d v="2017-04-04T05:15:01"/>
    <d v="2017-03-05T06:15:01"/>
    <b v="0"/>
    <n v="64"/>
    <b v="0"/>
    <x v="7"/>
    <x v="33"/>
    <n v="39"/>
    <n v="64.53"/>
    <x v="1331"/>
    <s v="4/4/2017"/>
    <x v="7"/>
    <x v="1"/>
    <n v="4"/>
    <n v="2017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d v="2017-04-09T20:29:29"/>
    <d v="2017-03-10T21:29:29"/>
    <b v="0"/>
    <n v="4"/>
    <b v="0"/>
    <x v="7"/>
    <x v="33"/>
    <n v="3"/>
    <n v="21.25"/>
    <x v="1116"/>
    <s v="4/9/2017"/>
    <x v="7"/>
    <x v="1"/>
    <n v="4"/>
    <n v="2017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d v="2017-03-20T18:07:27"/>
    <d v="2017-03-13T18:07:27"/>
    <b v="0"/>
    <n v="4"/>
    <b v="0"/>
    <x v="7"/>
    <x v="33"/>
    <n v="48"/>
    <n v="30"/>
    <x v="1332"/>
    <s v="3/20/2017"/>
    <x v="7"/>
    <x v="1"/>
    <n v="3"/>
    <n v="2017"/>
  </r>
  <r>
    <n v="2324"/>
    <s v="Pies not Lies"/>
    <s v="A city centre shop selling great locally made food with room to chat and learn about eachother."/>
    <x v="51"/>
    <x v="970"/>
    <x v="3"/>
    <x v="1"/>
    <s v="GBP"/>
    <d v="2017-03-26T20:14:45"/>
    <d v="2017-02-24T21:14:45"/>
    <b v="0"/>
    <n v="61"/>
    <b v="0"/>
    <x v="7"/>
    <x v="33"/>
    <n v="21"/>
    <n v="25.49"/>
    <x v="529"/>
    <s v="3/26/2017"/>
    <x v="2"/>
    <x v="1"/>
    <n v="3"/>
    <n v="2017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d v="2017-03-29T23:32:11"/>
    <d v="2017-02-28T00:32:11"/>
    <b v="0"/>
    <n v="7"/>
    <b v="0"/>
    <x v="7"/>
    <x v="33"/>
    <n v="8"/>
    <n v="11.43"/>
    <x v="1333"/>
    <s v="3/29/2017"/>
    <x v="2"/>
    <x v="1"/>
    <n v="3"/>
    <n v="2017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d v="2017-04-30T17:00:00"/>
    <d v="2017-03-10T00:49:08"/>
    <b v="0"/>
    <n v="1"/>
    <b v="0"/>
    <x v="7"/>
    <x v="33"/>
    <n v="1"/>
    <n v="108"/>
    <x v="1116"/>
    <s v="4/30/2017"/>
    <x v="7"/>
    <x v="1"/>
    <n v="4"/>
    <n v="2017"/>
  </r>
  <r>
    <n v="2327"/>
    <s v="Kraut Source - Fermentation Made Simple"/>
    <s v="Gourmet Fermentation in a Mason Jar. Create delicious, nutritious fermented foods at home."/>
    <x v="19"/>
    <x v="1652"/>
    <x v="0"/>
    <x v="0"/>
    <s v="USD"/>
    <d v="2014-08-26T22:00:40"/>
    <d v="2014-07-22T22:00:40"/>
    <b v="1"/>
    <n v="3355"/>
    <b v="1"/>
    <x v="7"/>
    <x v="33"/>
    <n v="526"/>
    <n v="54.88"/>
    <x v="29"/>
    <s v="8/26/2014"/>
    <x v="3"/>
    <x v="3"/>
    <n v="8"/>
    <n v="2014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d v="2015-06-14T18:45:37"/>
    <d v="2015-05-15T18:45:37"/>
    <b v="1"/>
    <n v="537"/>
    <b v="1"/>
    <x v="7"/>
    <x v="33"/>
    <n v="254"/>
    <n v="47.38"/>
    <x v="1002"/>
    <s v="6/14/2015"/>
    <x v="5"/>
    <x v="0"/>
    <n v="6"/>
    <n v="2015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d v="2014-07-17T14:59:06"/>
    <d v="2014-06-17T14:59:06"/>
    <b v="1"/>
    <n v="125"/>
    <b v="1"/>
    <x v="7"/>
    <x v="33"/>
    <n v="106"/>
    <n v="211.84"/>
    <x v="51"/>
    <s v="7/17/2014"/>
    <x v="0"/>
    <x v="3"/>
    <n v="7"/>
    <n v="2014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d v="2015-12-25T00:00:00"/>
    <d v="2015-11-24T21:35:43"/>
    <b v="1"/>
    <n v="163"/>
    <b v="1"/>
    <x v="7"/>
    <x v="33"/>
    <n v="102"/>
    <n v="219.93"/>
    <x v="858"/>
    <s v="12/25/2015"/>
    <x v="4"/>
    <x v="0"/>
    <n v="12"/>
    <n v="2015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d v="2014-08-18T00:08:10"/>
    <d v="2014-07-19T00:08:10"/>
    <b v="1"/>
    <n v="283"/>
    <b v="1"/>
    <x v="7"/>
    <x v="33"/>
    <n v="144"/>
    <n v="40.799999999999997"/>
    <x v="1044"/>
    <s v="8/18/2014"/>
    <x v="3"/>
    <x v="3"/>
    <n v="8"/>
    <n v="2014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d v="2015-02-06T15:04:31"/>
    <d v="2015-01-07T15:04:31"/>
    <b v="1"/>
    <n v="352"/>
    <b v="1"/>
    <x v="7"/>
    <x v="33"/>
    <n v="106"/>
    <n v="75.5"/>
    <x v="809"/>
    <s v="2/6/2015"/>
    <x v="1"/>
    <x v="0"/>
    <n v="2"/>
    <n v="2015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d v="2014-05-29T17:50:00"/>
    <d v="2014-05-08T15:36:30"/>
    <b v="1"/>
    <n v="94"/>
    <b v="1"/>
    <x v="7"/>
    <x v="33"/>
    <n v="212"/>
    <n v="13.54"/>
    <x v="913"/>
    <s v="5/29/2014"/>
    <x v="5"/>
    <x v="3"/>
    <n v="5"/>
    <n v="2014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d v="2014-11-05T17:34:00"/>
    <d v="2014-10-06T16:04:58"/>
    <b v="1"/>
    <n v="67"/>
    <b v="1"/>
    <x v="7"/>
    <x v="33"/>
    <n v="102"/>
    <n v="60.87"/>
    <x v="811"/>
    <s v="11/5/2014"/>
    <x v="9"/>
    <x v="3"/>
    <n v="11"/>
    <n v="2014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d v="2014-06-11T13:44:03"/>
    <d v="2014-05-12T13:44:03"/>
    <b v="1"/>
    <n v="221"/>
    <b v="1"/>
    <x v="7"/>
    <x v="33"/>
    <n v="102"/>
    <n v="115.69"/>
    <x v="846"/>
    <s v="6/11/2014"/>
    <x v="5"/>
    <x v="3"/>
    <n v="6"/>
    <n v="2014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d v="2014-03-08T22:11:35"/>
    <d v="2014-01-27T22:11:35"/>
    <b v="1"/>
    <n v="2165"/>
    <b v="1"/>
    <x v="7"/>
    <x v="33"/>
    <n v="521"/>
    <n v="48.1"/>
    <x v="919"/>
    <s v="3/8/2014"/>
    <x v="1"/>
    <x v="3"/>
    <n v="3"/>
    <n v="2014"/>
  </r>
  <r>
    <n v="2337"/>
    <s v="The Hudson Standard Bitters and Shrubs"/>
    <s v="We make small batch, locally sourced bitters and shrubs for cocktails and cooking."/>
    <x v="14"/>
    <x v="1661"/>
    <x v="0"/>
    <x v="0"/>
    <s v="USD"/>
    <d v="2014-06-26T15:22:23"/>
    <d v="2014-05-27T15:22:23"/>
    <b v="1"/>
    <n v="179"/>
    <b v="1"/>
    <x v="7"/>
    <x v="33"/>
    <n v="111"/>
    <n v="74.180000000000007"/>
    <x v="85"/>
    <s v="6/26/2014"/>
    <x v="5"/>
    <x v="3"/>
    <n v="6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d v="2014-06-29T21:31:24"/>
    <d v="2014-05-30T21:31:24"/>
    <b v="1"/>
    <n v="123"/>
    <b v="1"/>
    <x v="7"/>
    <x v="33"/>
    <n v="101"/>
    <n v="123.35"/>
    <x v="39"/>
    <s v="6/29/2014"/>
    <x v="5"/>
    <x v="3"/>
    <n v="6"/>
    <n v="2014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d v="2016-12-19T07:59:00"/>
    <d v="2016-11-18T19:11:49"/>
    <b v="1"/>
    <n v="1104"/>
    <b v="1"/>
    <x v="7"/>
    <x v="33"/>
    <n v="294"/>
    <n v="66.62"/>
    <x v="483"/>
    <s v="12/19/2016"/>
    <x v="4"/>
    <x v="2"/>
    <n v="12"/>
    <n v="2016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d v="2016-10-30T15:25:38"/>
    <d v="2016-09-30T15:25:38"/>
    <b v="1"/>
    <n v="403"/>
    <b v="1"/>
    <x v="7"/>
    <x v="33"/>
    <n v="106"/>
    <n v="104.99"/>
    <x v="1334"/>
    <s v="10/30/2016"/>
    <x v="8"/>
    <x v="2"/>
    <n v="10"/>
    <n v="2016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d v="2015-07-12T19:31:44"/>
    <d v="2015-06-12T19:31:44"/>
    <b v="0"/>
    <n v="0"/>
    <b v="0"/>
    <x v="2"/>
    <x v="7"/>
    <n v="0"/>
    <n v="0"/>
    <x v="1217"/>
    <s v="7/12/2015"/>
    <x v="0"/>
    <x v="0"/>
    <n v="7"/>
    <n v="2015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d v="2014-10-06T05:00:00"/>
    <d v="2014-09-15T16:51:10"/>
    <b v="0"/>
    <n v="0"/>
    <b v="0"/>
    <x v="2"/>
    <x v="7"/>
    <n v="0"/>
    <n v="0"/>
    <x v="878"/>
    <s v="10/6/2014"/>
    <x v="8"/>
    <x v="3"/>
    <n v="10"/>
    <n v="2014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d v="2016-01-08T19:47:00"/>
    <d v="2015-11-19T19:48:25"/>
    <b v="0"/>
    <n v="1"/>
    <b v="0"/>
    <x v="2"/>
    <x v="7"/>
    <n v="3"/>
    <n v="300"/>
    <x v="4"/>
    <s v="1/8/2016"/>
    <x v="4"/>
    <x v="0"/>
    <n v="1"/>
    <n v="2016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d v="2016-06-24T17:27:49"/>
    <d v="2016-05-25T17:27:49"/>
    <b v="0"/>
    <n v="1"/>
    <b v="0"/>
    <x v="2"/>
    <x v="7"/>
    <n v="0"/>
    <n v="1"/>
    <x v="518"/>
    <s v="6/24/2016"/>
    <x v="5"/>
    <x v="2"/>
    <n v="6"/>
    <n v="2016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d v="2015-03-31T23:39:00"/>
    <d v="2015-02-25T00:02:36"/>
    <b v="0"/>
    <n v="0"/>
    <b v="0"/>
    <x v="2"/>
    <x v="7"/>
    <n v="0"/>
    <n v="0"/>
    <x v="757"/>
    <s v="3/31/2015"/>
    <x v="2"/>
    <x v="0"/>
    <n v="3"/>
    <n v="2015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d v="2016-10-17T19:10:31"/>
    <d v="2016-09-02T19:10:31"/>
    <b v="0"/>
    <n v="3"/>
    <b v="0"/>
    <x v="2"/>
    <x v="7"/>
    <n v="0"/>
    <n v="13"/>
    <x v="777"/>
    <s v="10/17/2016"/>
    <x v="8"/>
    <x v="2"/>
    <n v="10"/>
    <n v="2016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d v="2016-08-25T14:34:36"/>
    <d v="2016-07-26T14:34:36"/>
    <b v="0"/>
    <n v="1"/>
    <b v="0"/>
    <x v="2"/>
    <x v="7"/>
    <n v="2"/>
    <n v="15"/>
    <x v="1335"/>
    <s v="8/25/2016"/>
    <x v="3"/>
    <x v="2"/>
    <n v="8"/>
    <n v="2016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d v="2016-02-20T22:22:18"/>
    <d v="2015-12-22T22:22:18"/>
    <b v="0"/>
    <n v="5"/>
    <b v="0"/>
    <x v="2"/>
    <x v="7"/>
    <n v="0"/>
    <n v="54"/>
    <x v="72"/>
    <s v="2/20/2016"/>
    <x v="11"/>
    <x v="0"/>
    <n v="2"/>
    <n v="2016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d v="2015-08-11T18:37:08"/>
    <d v="2015-07-13T18:37:08"/>
    <b v="0"/>
    <n v="0"/>
    <b v="0"/>
    <x v="2"/>
    <x v="7"/>
    <n v="0"/>
    <n v="0"/>
    <x v="530"/>
    <s v="8/11/2015"/>
    <x v="3"/>
    <x v="0"/>
    <n v="8"/>
    <n v="2015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d v="2017-01-03T20:12:50"/>
    <d v="2016-12-04T20:12:50"/>
    <b v="0"/>
    <n v="0"/>
    <b v="0"/>
    <x v="2"/>
    <x v="7"/>
    <n v="0"/>
    <n v="0"/>
    <x v="989"/>
    <s v="1/3/2017"/>
    <x v="11"/>
    <x v="2"/>
    <n v="1"/>
    <n v="2017"/>
  </r>
  <r>
    <n v="2351"/>
    <s v="NZ Auction site.  No listing or success fees. Only $2 p/m"/>
    <s v="Donate $30 or more and receive a free selfie stick."/>
    <x v="341"/>
    <x v="1651"/>
    <x v="1"/>
    <x v="4"/>
    <s v="NZD"/>
    <d v="2015-04-30T02:25:39"/>
    <d v="2015-03-31T02:25:39"/>
    <b v="0"/>
    <n v="7"/>
    <b v="0"/>
    <x v="2"/>
    <x v="7"/>
    <n v="1"/>
    <n v="15.43"/>
    <x v="573"/>
    <s v="4/30/2015"/>
    <x v="7"/>
    <x v="0"/>
    <n v="4"/>
    <n v="2015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d v="2015-06-06T15:12:32"/>
    <d v="2015-04-07T15:12:32"/>
    <b v="0"/>
    <n v="0"/>
    <b v="0"/>
    <x v="2"/>
    <x v="7"/>
    <n v="0"/>
    <n v="0"/>
    <x v="303"/>
    <s v="6/6/2015"/>
    <x v="6"/>
    <x v="0"/>
    <n v="6"/>
    <n v="2015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d v="2015-04-21T16:13:42"/>
    <d v="2015-04-09T16:13:42"/>
    <b v="0"/>
    <n v="0"/>
    <b v="0"/>
    <x v="2"/>
    <x v="7"/>
    <n v="0"/>
    <n v="0"/>
    <x v="1247"/>
    <s v="4/21/2015"/>
    <x v="6"/>
    <x v="0"/>
    <n v="4"/>
    <n v="2015"/>
  </r>
  <r>
    <n v="2354"/>
    <s v="Dissertation (Canceled)"/>
    <s v="Almost done with doctorate degree but need funding of $35,000 to complete research of project."/>
    <x v="19"/>
    <x v="379"/>
    <x v="1"/>
    <x v="0"/>
    <s v="USD"/>
    <d v="2015-01-10T17:21:00"/>
    <d v="2014-11-11T17:21:00"/>
    <b v="0"/>
    <n v="1"/>
    <b v="0"/>
    <x v="2"/>
    <x v="7"/>
    <n v="0"/>
    <n v="25"/>
    <x v="1336"/>
    <s v="1/10/2015"/>
    <x v="4"/>
    <x v="3"/>
    <n v="1"/>
    <n v="2015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d v="2015-05-02T22:02:16"/>
    <d v="2015-04-02T22:02:16"/>
    <b v="0"/>
    <n v="2"/>
    <b v="0"/>
    <x v="2"/>
    <x v="7"/>
    <n v="1"/>
    <n v="27.5"/>
    <x v="117"/>
    <s v="5/2/2015"/>
    <x v="6"/>
    <x v="0"/>
    <n v="5"/>
    <n v="2015"/>
  </r>
  <r>
    <n v="2356"/>
    <s v="HardstyleUnited.com (Canceled)"/>
    <s v="HardstyleUnited.com The Global Hardstyle community. Your Hardstyle community."/>
    <x v="3"/>
    <x v="117"/>
    <x v="1"/>
    <x v="9"/>
    <s v="EUR"/>
    <d v="2015-06-05T18:48:24"/>
    <d v="2015-05-06T18:48:24"/>
    <b v="0"/>
    <n v="0"/>
    <b v="0"/>
    <x v="2"/>
    <x v="7"/>
    <n v="0"/>
    <n v="0"/>
    <x v="393"/>
    <s v="6/5/2015"/>
    <x v="5"/>
    <x v="0"/>
    <n v="6"/>
    <n v="2015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d v="2015-10-17T14:52:58"/>
    <d v="2015-09-17T14:52:58"/>
    <b v="0"/>
    <n v="0"/>
    <b v="0"/>
    <x v="2"/>
    <x v="7"/>
    <n v="0"/>
    <n v="0"/>
    <x v="1186"/>
    <s v="10/17/2015"/>
    <x v="8"/>
    <x v="0"/>
    <n v="10"/>
    <n v="2015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d v="2015-01-31T00:39:00"/>
    <d v="2014-12-05T22:20:36"/>
    <b v="0"/>
    <n v="0"/>
    <b v="0"/>
    <x v="2"/>
    <x v="7"/>
    <n v="0"/>
    <n v="0"/>
    <x v="189"/>
    <s v="1/31/2015"/>
    <x v="11"/>
    <x v="3"/>
    <n v="1"/>
    <n v="2015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d v="2015-08-03T15:35:24"/>
    <d v="2015-06-04T15:35:24"/>
    <b v="0"/>
    <n v="3"/>
    <b v="0"/>
    <x v="2"/>
    <x v="7"/>
    <n v="15"/>
    <n v="367"/>
    <x v="1149"/>
    <s v="8/3/2015"/>
    <x v="0"/>
    <x v="0"/>
    <n v="8"/>
    <n v="2015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d v="2016-02-07T16:58:00"/>
    <d v="2016-01-08T16:58:00"/>
    <b v="0"/>
    <n v="1"/>
    <b v="0"/>
    <x v="2"/>
    <x v="7"/>
    <n v="0"/>
    <n v="2"/>
    <x v="213"/>
    <s v="2/7/2016"/>
    <x v="1"/>
    <x v="2"/>
    <n v="2"/>
    <n v="2016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d v="2016-04-30T22:00:00"/>
    <d v="2016-04-06T20:36:48"/>
    <b v="0"/>
    <n v="0"/>
    <b v="0"/>
    <x v="2"/>
    <x v="7"/>
    <n v="0"/>
    <n v="0"/>
    <x v="1245"/>
    <s v="4/30/2016"/>
    <x v="6"/>
    <x v="2"/>
    <n v="4"/>
    <n v="2016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d v="2014-12-11T16:31:10"/>
    <d v="2014-11-11T16:31:10"/>
    <b v="0"/>
    <n v="2"/>
    <b v="0"/>
    <x v="2"/>
    <x v="7"/>
    <n v="29"/>
    <n v="60"/>
    <x v="1336"/>
    <s v="12/11/2014"/>
    <x v="4"/>
    <x v="3"/>
    <n v="12"/>
    <n v="2014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d v="2015-12-29T00:16:40"/>
    <d v="2015-11-14T00:16:40"/>
    <b v="0"/>
    <n v="0"/>
    <b v="0"/>
    <x v="2"/>
    <x v="7"/>
    <n v="0"/>
    <n v="0"/>
    <x v="1337"/>
    <s v="12/29/2015"/>
    <x v="4"/>
    <x v="0"/>
    <n v="12"/>
    <n v="2015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d v="2015-10-26T22:25:56"/>
    <d v="2015-09-01T22:25:56"/>
    <b v="0"/>
    <n v="0"/>
    <b v="0"/>
    <x v="2"/>
    <x v="7"/>
    <n v="0"/>
    <n v="0"/>
    <x v="187"/>
    <s v="10/26/2015"/>
    <x v="8"/>
    <x v="0"/>
    <n v="10"/>
    <n v="2015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d v="2016-01-17T23:00:00"/>
    <d v="2015-12-08T17:40:25"/>
    <b v="0"/>
    <n v="0"/>
    <b v="0"/>
    <x v="2"/>
    <x v="7"/>
    <n v="0"/>
    <n v="0"/>
    <x v="1338"/>
    <s v="1/17/2016"/>
    <x v="11"/>
    <x v="0"/>
    <n v="1"/>
    <n v="2016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d v="2015-10-21T12:45:33"/>
    <d v="2015-09-21T12:45:33"/>
    <b v="0"/>
    <n v="27"/>
    <b v="0"/>
    <x v="2"/>
    <x v="7"/>
    <n v="11"/>
    <n v="97.41"/>
    <x v="482"/>
    <s v="10/21/2015"/>
    <x v="8"/>
    <x v="0"/>
    <n v="10"/>
    <n v="2015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d v="2016-04-25T22:16:56"/>
    <d v="2016-02-25T23:16:56"/>
    <b v="0"/>
    <n v="14"/>
    <b v="0"/>
    <x v="2"/>
    <x v="7"/>
    <n v="1"/>
    <n v="47.86"/>
    <x v="332"/>
    <s v="4/25/2016"/>
    <x v="2"/>
    <x v="2"/>
    <n v="4"/>
    <n v="2016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d v="2015-04-14T16:19:25"/>
    <d v="2015-02-28T17:19:25"/>
    <b v="0"/>
    <n v="2"/>
    <b v="0"/>
    <x v="2"/>
    <x v="7"/>
    <n v="0"/>
    <n v="50"/>
    <x v="1123"/>
    <s v="4/14/2015"/>
    <x v="2"/>
    <x v="0"/>
    <n v="4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d v="2016-02-10T19:30:11"/>
    <d v="2016-01-11T19:30:11"/>
    <b v="0"/>
    <n v="0"/>
    <b v="0"/>
    <x v="2"/>
    <x v="7"/>
    <n v="0"/>
    <n v="0"/>
    <x v="474"/>
    <s v="2/10/2016"/>
    <x v="1"/>
    <x v="2"/>
    <n v="2"/>
    <n v="2016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d v="2014-12-18T04:32:21"/>
    <d v="2014-11-18T04:32:21"/>
    <b v="0"/>
    <n v="4"/>
    <b v="0"/>
    <x v="2"/>
    <x v="7"/>
    <n v="0"/>
    <n v="20.5"/>
    <x v="997"/>
    <s v="12/18/2014"/>
    <x v="4"/>
    <x v="3"/>
    <n v="12"/>
    <n v="2014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d v="2015-06-25T18:39:56"/>
    <d v="2015-05-26T18:39:56"/>
    <b v="0"/>
    <n v="0"/>
    <b v="0"/>
    <x v="2"/>
    <x v="7"/>
    <n v="0"/>
    <n v="0"/>
    <x v="874"/>
    <s v="6/25/2015"/>
    <x v="5"/>
    <x v="0"/>
    <n v="6"/>
    <n v="2015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d v="2015-04-24T01:39:31"/>
    <d v="2015-03-25T01:39:31"/>
    <b v="0"/>
    <n v="6"/>
    <b v="0"/>
    <x v="2"/>
    <x v="7"/>
    <n v="3"/>
    <n v="30"/>
    <x v="1339"/>
    <s v="4/24/2015"/>
    <x v="7"/>
    <x v="0"/>
    <n v="4"/>
    <n v="2015"/>
  </r>
  <r>
    <n v="2373"/>
    <s v="Cykelauktion.com (Canceled)"/>
    <s v="We want to create a safe marketplace for buying and selling bicycles."/>
    <x v="343"/>
    <x v="155"/>
    <x v="1"/>
    <x v="11"/>
    <s v="SEK"/>
    <d v="2015-08-29T15:53:44"/>
    <d v="2015-07-30T15:53:44"/>
    <b v="0"/>
    <n v="1"/>
    <b v="0"/>
    <x v="2"/>
    <x v="7"/>
    <n v="0"/>
    <n v="50"/>
    <x v="1340"/>
    <s v="8/29/2015"/>
    <x v="3"/>
    <x v="0"/>
    <n v="8"/>
    <n v="2015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d v="2015-02-12T20:14:20"/>
    <d v="2015-01-13T20:14:20"/>
    <b v="0"/>
    <n v="1"/>
    <b v="0"/>
    <x v="2"/>
    <x v="7"/>
    <n v="0"/>
    <n v="10"/>
    <x v="1060"/>
    <s v="2/12/2015"/>
    <x v="1"/>
    <x v="0"/>
    <n v="2"/>
    <n v="2015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d v="2016-09-09T20:03:57"/>
    <d v="2016-08-10T20:03:57"/>
    <b v="0"/>
    <n v="0"/>
    <b v="0"/>
    <x v="2"/>
    <x v="7"/>
    <n v="0"/>
    <n v="0"/>
    <x v="751"/>
    <s v="9/9/2016"/>
    <x v="10"/>
    <x v="2"/>
    <n v="9"/>
    <n v="2016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d v="2015-12-10T22:12:46"/>
    <d v="2015-11-10T22:12:46"/>
    <b v="0"/>
    <n v="4"/>
    <b v="0"/>
    <x v="2"/>
    <x v="7"/>
    <n v="11"/>
    <n v="81.58"/>
    <x v="25"/>
    <s v="12/10/2015"/>
    <x v="4"/>
    <x v="0"/>
    <n v="12"/>
    <n v="2015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d v="2016-11-25T21:53:03"/>
    <d v="2016-10-26T20:53:03"/>
    <b v="0"/>
    <n v="0"/>
    <b v="0"/>
    <x v="2"/>
    <x v="7"/>
    <n v="0"/>
    <n v="0"/>
    <x v="429"/>
    <s v="11/25/2016"/>
    <x v="9"/>
    <x v="2"/>
    <n v="11"/>
    <n v="2016"/>
  </r>
  <r>
    <n v="2378"/>
    <s v="KEEPUP INC (Canceled)"/>
    <s v="KEEPUP allows you to extend your social circle by introducing you to new people via your friends."/>
    <x v="74"/>
    <x v="117"/>
    <x v="1"/>
    <x v="0"/>
    <s v="USD"/>
    <d v="2015-08-26T00:18:50"/>
    <d v="2015-07-28T00:18:50"/>
    <b v="0"/>
    <n v="0"/>
    <b v="0"/>
    <x v="2"/>
    <x v="7"/>
    <n v="0"/>
    <n v="0"/>
    <x v="1042"/>
    <s v="8/26/2015"/>
    <x v="3"/>
    <x v="0"/>
    <n v="8"/>
    <n v="2015"/>
  </r>
  <r>
    <n v="2379"/>
    <s v="SelectCooks.com (Canceled)"/>
    <s v="Selectcooks.com is a community marketplace for people to list, find and hire chefs."/>
    <x v="11"/>
    <x v="117"/>
    <x v="1"/>
    <x v="0"/>
    <s v="USD"/>
    <d v="2015-10-05T00:23:36"/>
    <d v="2015-08-21T00:23:36"/>
    <b v="0"/>
    <n v="0"/>
    <b v="0"/>
    <x v="2"/>
    <x v="7"/>
    <n v="0"/>
    <n v="0"/>
    <x v="1341"/>
    <s v="10/5/2015"/>
    <x v="10"/>
    <x v="0"/>
    <n v="10"/>
    <n v="2015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d v="2015-10-01T19:02:22"/>
    <d v="2015-09-01T19:02:22"/>
    <b v="0"/>
    <n v="3"/>
    <b v="0"/>
    <x v="2"/>
    <x v="7"/>
    <n v="0"/>
    <n v="18.329999999999998"/>
    <x v="187"/>
    <s v="10/1/2015"/>
    <x v="8"/>
    <x v="0"/>
    <n v="10"/>
    <n v="2015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d v="2015-04-10T22:27:28"/>
    <d v="2015-03-11T22:27:28"/>
    <b v="0"/>
    <n v="7"/>
    <b v="0"/>
    <x v="2"/>
    <x v="7"/>
    <n v="2"/>
    <n v="224.43"/>
    <x v="996"/>
    <s v="4/10/2015"/>
    <x v="7"/>
    <x v="0"/>
    <n v="4"/>
    <n v="2015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d v="2015-08-04T04:30:03"/>
    <d v="2015-07-10T04:30:03"/>
    <b v="0"/>
    <n v="2"/>
    <b v="0"/>
    <x v="2"/>
    <x v="7"/>
    <n v="3"/>
    <n v="37.5"/>
    <x v="201"/>
    <s v="8/4/2015"/>
    <x v="3"/>
    <x v="0"/>
    <n v="8"/>
    <n v="2015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d v="2015-02-22T01:21:47"/>
    <d v="2015-01-23T01:21:47"/>
    <b v="0"/>
    <n v="3"/>
    <b v="0"/>
    <x v="2"/>
    <x v="7"/>
    <n v="4"/>
    <n v="145"/>
    <x v="875"/>
    <s v="2/22/2015"/>
    <x v="1"/>
    <x v="0"/>
    <n v="2"/>
    <n v="2015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d v="2014-11-14T02:37:23"/>
    <d v="2014-10-15T01:37:23"/>
    <b v="0"/>
    <n v="8"/>
    <b v="0"/>
    <x v="2"/>
    <x v="7"/>
    <n v="1"/>
    <n v="1"/>
    <x v="476"/>
    <s v="11/14/2014"/>
    <x v="9"/>
    <x v="3"/>
    <n v="11"/>
    <n v="2014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d v="2015-08-05T16:50:32"/>
    <d v="2015-07-06T16:50:32"/>
    <b v="0"/>
    <n v="7"/>
    <b v="0"/>
    <x v="2"/>
    <x v="7"/>
    <n v="1"/>
    <n v="112.57"/>
    <x v="163"/>
    <s v="8/5/2015"/>
    <x v="3"/>
    <x v="0"/>
    <n v="8"/>
    <n v="2015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d v="2015-01-10T20:07:04"/>
    <d v="2014-11-11T20:07:04"/>
    <b v="0"/>
    <n v="0"/>
    <b v="0"/>
    <x v="2"/>
    <x v="7"/>
    <n v="0"/>
    <n v="0"/>
    <x v="1336"/>
    <s v="1/10/2015"/>
    <x v="4"/>
    <x v="3"/>
    <n v="1"/>
    <n v="2015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d v="2016-07-22T15:02:20"/>
    <d v="2016-06-07T15:02:20"/>
    <b v="0"/>
    <n v="3"/>
    <b v="0"/>
    <x v="2"/>
    <x v="7"/>
    <n v="1"/>
    <n v="342"/>
    <x v="525"/>
    <s v="7/22/2016"/>
    <x v="0"/>
    <x v="2"/>
    <n v="7"/>
    <n v="2016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d v="2015-01-15T19:29:00"/>
    <d v="2014-12-16T20:29:19"/>
    <b v="0"/>
    <n v="8"/>
    <b v="0"/>
    <x v="2"/>
    <x v="7"/>
    <n v="1"/>
    <n v="57.88"/>
    <x v="22"/>
    <s v="1/15/2015"/>
    <x v="11"/>
    <x v="3"/>
    <n v="1"/>
    <n v="2015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d v="2015-07-25T21:59:00"/>
    <d v="2015-06-24T15:40:52"/>
    <b v="0"/>
    <n v="1"/>
    <b v="0"/>
    <x v="2"/>
    <x v="7"/>
    <n v="0"/>
    <n v="30"/>
    <x v="466"/>
    <s v="7/25/2015"/>
    <x v="0"/>
    <x v="0"/>
    <n v="7"/>
    <n v="2015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d v="2015-01-04T06:17:44"/>
    <d v="2014-11-25T06:17:44"/>
    <b v="0"/>
    <n v="0"/>
    <b v="0"/>
    <x v="2"/>
    <x v="7"/>
    <n v="0"/>
    <n v="0"/>
    <x v="143"/>
    <s v="1/4/2015"/>
    <x v="4"/>
    <x v="3"/>
    <n v="1"/>
    <n v="2015"/>
  </r>
  <r>
    <n v="2391"/>
    <s v="oToBOTS.com - Freedom from high cost auto repairs (Canceled)"/>
    <s v="Using the power of internet to help people save hundreds in car repair."/>
    <x v="22"/>
    <x v="379"/>
    <x v="1"/>
    <x v="0"/>
    <s v="USD"/>
    <d v="2015-03-31T18:04:04"/>
    <d v="2015-03-01T19:04:04"/>
    <b v="0"/>
    <n v="1"/>
    <b v="0"/>
    <x v="2"/>
    <x v="7"/>
    <n v="0"/>
    <n v="25"/>
    <x v="936"/>
    <s v="3/31/2015"/>
    <x v="7"/>
    <x v="0"/>
    <n v="3"/>
    <n v="2015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d v="2015-10-29T02:53:43"/>
    <d v="2015-09-29T02:53:43"/>
    <b v="0"/>
    <n v="0"/>
    <b v="0"/>
    <x v="2"/>
    <x v="7"/>
    <n v="0"/>
    <n v="0"/>
    <x v="469"/>
    <s v="10/29/2015"/>
    <x v="8"/>
    <x v="0"/>
    <n v="10"/>
    <n v="2015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d v="2015-08-08T15:33:37"/>
    <d v="2015-07-09T15:33:37"/>
    <b v="0"/>
    <n v="1"/>
    <b v="0"/>
    <x v="2"/>
    <x v="7"/>
    <n v="0"/>
    <n v="50"/>
    <x v="509"/>
    <s v="8/8/2015"/>
    <x v="3"/>
    <x v="0"/>
    <n v="8"/>
    <n v="2015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d v="2015-02-26T08:41:33"/>
    <d v="2015-01-27T08:41:33"/>
    <b v="0"/>
    <n v="2"/>
    <b v="0"/>
    <x v="2"/>
    <x v="7"/>
    <n v="0"/>
    <n v="1.5"/>
    <x v="202"/>
    <s v="2/26/2015"/>
    <x v="1"/>
    <x v="0"/>
    <n v="2"/>
    <n v="2015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d v="2017-01-10T08:57:00"/>
    <d v="2016-12-13T02:54:47"/>
    <b v="0"/>
    <n v="0"/>
    <b v="0"/>
    <x v="2"/>
    <x v="7"/>
    <n v="0"/>
    <n v="0"/>
    <x v="1342"/>
    <s v="1/10/2017"/>
    <x v="11"/>
    <x v="2"/>
    <n v="1"/>
    <n v="201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d v="2015-10-15T20:22:38"/>
    <d v="2015-09-15T20:22:38"/>
    <b v="0"/>
    <n v="1"/>
    <b v="0"/>
    <x v="2"/>
    <x v="7"/>
    <n v="0"/>
    <n v="10"/>
    <x v="569"/>
    <s v="10/15/2015"/>
    <x v="8"/>
    <x v="0"/>
    <n v="10"/>
    <n v="2015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d v="2015-01-02T21:14:16"/>
    <d v="2014-12-03T21:14:16"/>
    <b v="0"/>
    <n v="0"/>
    <b v="0"/>
    <x v="2"/>
    <x v="7"/>
    <n v="0"/>
    <n v="0"/>
    <x v="1343"/>
    <s v="1/2/2015"/>
    <x v="11"/>
    <x v="3"/>
    <n v="1"/>
    <n v="2015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d v="2015-07-02T21:59:44"/>
    <d v="2015-06-02T21:59:44"/>
    <b v="0"/>
    <n v="0"/>
    <b v="0"/>
    <x v="2"/>
    <x v="7"/>
    <n v="0"/>
    <n v="0"/>
    <x v="463"/>
    <s v="7/2/2015"/>
    <x v="0"/>
    <x v="0"/>
    <n v="7"/>
    <n v="2015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d v="2014-12-18T20:28:26"/>
    <d v="2014-11-13T20:28:26"/>
    <b v="0"/>
    <n v="0"/>
    <b v="0"/>
    <x v="2"/>
    <x v="7"/>
    <n v="0"/>
    <n v="0"/>
    <x v="547"/>
    <s v="12/18/2014"/>
    <x v="4"/>
    <x v="3"/>
    <n v="12"/>
    <n v="2014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d v="2016-04-14T06:26:04"/>
    <d v="2016-03-15T06:26:04"/>
    <b v="0"/>
    <n v="0"/>
    <b v="0"/>
    <x v="2"/>
    <x v="7"/>
    <n v="0"/>
    <n v="0"/>
    <x v="749"/>
    <s v="4/14/2016"/>
    <x v="7"/>
    <x v="2"/>
    <n v="4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d v="2016-03-05T19:44:56"/>
    <d v="2016-01-05T19:44:56"/>
    <b v="0"/>
    <n v="9"/>
    <b v="0"/>
    <x v="7"/>
    <x v="19"/>
    <n v="1"/>
    <n v="22.33"/>
    <x v="1344"/>
    <s v="3/5/2016"/>
    <x v="1"/>
    <x v="2"/>
    <n v="3"/>
    <n v="2016"/>
  </r>
  <r>
    <n v="2402"/>
    <s v="Cupcake Truck Unite"/>
    <s v="Small town, delicious treats, and a mobile truck"/>
    <x v="14"/>
    <x v="401"/>
    <x v="2"/>
    <x v="0"/>
    <s v="USD"/>
    <d v="2015-05-13T16:18:51"/>
    <d v="2015-04-13T16:18:51"/>
    <b v="0"/>
    <n v="1"/>
    <b v="0"/>
    <x v="7"/>
    <x v="19"/>
    <n v="0"/>
    <n v="52"/>
    <x v="400"/>
    <s v="5/13/2015"/>
    <x v="6"/>
    <x v="0"/>
    <n v="5"/>
    <n v="2015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d v="2016-03-30T20:10:58"/>
    <d v="2016-01-30T21:10:58"/>
    <b v="0"/>
    <n v="12"/>
    <b v="0"/>
    <x v="7"/>
    <x v="19"/>
    <n v="17"/>
    <n v="16.829999999999998"/>
    <x v="1345"/>
    <s v="3/30/2016"/>
    <x v="1"/>
    <x v="2"/>
    <n v="3"/>
    <n v="2016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d v="2016-01-03T00:56:47"/>
    <d v="2015-12-04T00:56:47"/>
    <b v="0"/>
    <n v="0"/>
    <b v="0"/>
    <x v="7"/>
    <x v="19"/>
    <n v="0"/>
    <n v="0"/>
    <x v="717"/>
    <s v="1/3/2016"/>
    <x v="11"/>
    <x v="0"/>
    <n v="1"/>
    <n v="2016"/>
  </r>
  <r>
    <n v="2405"/>
    <s v="JoyShtick Food Truck"/>
    <s v="We are the first gaming-themed food truck, bringing gourmet pub fare to the Jacksonville area."/>
    <x v="10"/>
    <x v="1673"/>
    <x v="2"/>
    <x v="0"/>
    <s v="USD"/>
    <d v="2016-09-03T14:02:55"/>
    <d v="2016-08-13T14:02:55"/>
    <b v="0"/>
    <n v="20"/>
    <b v="0"/>
    <x v="7"/>
    <x v="19"/>
    <n v="23"/>
    <n v="56.3"/>
    <x v="1346"/>
    <s v="9/3/2016"/>
    <x v="10"/>
    <x v="2"/>
    <n v="9"/>
    <n v="2016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d v="2015-01-19T02:39:50"/>
    <d v="2014-12-10T02:39:50"/>
    <b v="0"/>
    <n v="16"/>
    <b v="0"/>
    <x v="7"/>
    <x v="19"/>
    <n v="41"/>
    <n v="84.06"/>
    <x v="1347"/>
    <s v="1/19/2015"/>
    <x v="11"/>
    <x v="3"/>
    <n v="1"/>
    <n v="2015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d v="2015-04-11T06:00:00"/>
    <d v="2015-03-19T13:48:48"/>
    <b v="0"/>
    <n v="33"/>
    <b v="0"/>
    <x v="7"/>
    <x v="19"/>
    <n v="25"/>
    <n v="168.39"/>
    <x v="759"/>
    <s v="4/11/2015"/>
    <x v="7"/>
    <x v="0"/>
    <n v="4"/>
    <n v="2015"/>
  </r>
  <r>
    <n v="2408"/>
    <s v="Sabroso On Wheels"/>
    <s v="A US Army Vet trying to get a Peruvian food truck going! Really good Peruvian food now mobile!"/>
    <x v="36"/>
    <x v="134"/>
    <x v="2"/>
    <x v="0"/>
    <s v="USD"/>
    <d v="2014-11-06T04:22:37"/>
    <d v="2014-10-07T03:22:37"/>
    <b v="0"/>
    <n v="2"/>
    <b v="0"/>
    <x v="7"/>
    <x v="19"/>
    <n v="0"/>
    <n v="15"/>
    <x v="388"/>
    <s v="11/6/2014"/>
    <x v="9"/>
    <x v="3"/>
    <n v="11"/>
    <n v="2014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d v="2015-08-18T21:01:15"/>
    <d v="2015-07-19T21:01:15"/>
    <b v="0"/>
    <n v="6"/>
    <b v="0"/>
    <x v="7"/>
    <x v="19"/>
    <n v="2"/>
    <n v="76.67"/>
    <x v="1348"/>
    <s v="8/18/2015"/>
    <x v="3"/>
    <x v="0"/>
    <n v="8"/>
    <n v="2015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d v="2015-09-07T09:47:55"/>
    <d v="2015-08-08T09:47:55"/>
    <b v="0"/>
    <n v="0"/>
    <b v="0"/>
    <x v="7"/>
    <x v="19"/>
    <n v="0"/>
    <n v="0"/>
    <x v="867"/>
    <s v="9/7/2015"/>
    <x v="10"/>
    <x v="0"/>
    <n v="9"/>
    <n v="2015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d v="2015-08-25T17:34:42"/>
    <d v="2015-07-26T17:34:42"/>
    <b v="0"/>
    <n v="3"/>
    <b v="0"/>
    <x v="7"/>
    <x v="19"/>
    <n v="1"/>
    <n v="50.33"/>
    <x v="344"/>
    <s v="8/25/2015"/>
    <x v="3"/>
    <x v="0"/>
    <n v="8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d v="2016-11-26T18:41:13"/>
    <d v="2016-10-12T17:41:13"/>
    <b v="0"/>
    <n v="0"/>
    <b v="0"/>
    <x v="7"/>
    <x v="19"/>
    <n v="0"/>
    <n v="0"/>
    <x v="1349"/>
    <s v="11/26/2016"/>
    <x v="9"/>
    <x v="2"/>
    <n v="11"/>
    <n v="2016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d v="2014-05-31T23:30:00"/>
    <d v="2014-05-01T02:38:02"/>
    <b v="0"/>
    <n v="3"/>
    <b v="0"/>
    <x v="7"/>
    <x v="19"/>
    <n v="1"/>
    <n v="8.33"/>
    <x v="16"/>
    <s v="5/31/2014"/>
    <x v="5"/>
    <x v="3"/>
    <n v="5"/>
    <n v="2014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d v="2015-08-22T03:59:00"/>
    <d v="2015-07-13T16:41:00"/>
    <b v="0"/>
    <n v="13"/>
    <b v="0"/>
    <x v="7"/>
    <x v="19"/>
    <n v="3"/>
    <n v="35.380000000000003"/>
    <x v="530"/>
    <s v="8/22/2015"/>
    <x v="3"/>
    <x v="0"/>
    <n v="8"/>
    <n v="2015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d v="2016-07-15T20:42:26"/>
    <d v="2016-06-15T20:42:26"/>
    <b v="0"/>
    <n v="6"/>
    <b v="0"/>
    <x v="7"/>
    <x v="19"/>
    <n v="1"/>
    <n v="55.83"/>
    <x v="889"/>
    <s v="7/15/2016"/>
    <x v="0"/>
    <x v="2"/>
    <n v="7"/>
    <n v="2016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d v="2015-03-14T15:00:00"/>
    <d v="2015-01-15T17:42:23"/>
    <b v="0"/>
    <n v="1"/>
    <b v="0"/>
    <x v="7"/>
    <x v="19"/>
    <n v="0"/>
    <n v="5"/>
    <x v="611"/>
    <s v="3/14/2015"/>
    <x v="1"/>
    <x v="0"/>
    <n v="3"/>
    <n v="2015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d v="2014-08-10T21:13:07"/>
    <d v="2014-07-11T21:13:07"/>
    <b v="0"/>
    <n v="0"/>
    <b v="0"/>
    <x v="7"/>
    <x v="19"/>
    <n v="0"/>
    <n v="0"/>
    <x v="524"/>
    <s v="8/10/2014"/>
    <x v="3"/>
    <x v="3"/>
    <n v="8"/>
    <n v="2014"/>
  </r>
  <r>
    <n v="2418"/>
    <s v="Mexican food truck"/>
    <s v="I want to start my food truck business."/>
    <x v="31"/>
    <x v="139"/>
    <x v="2"/>
    <x v="0"/>
    <s v="USD"/>
    <d v="2015-03-24T19:34:04"/>
    <d v="2015-01-23T20:34:04"/>
    <b v="0"/>
    <n v="5"/>
    <b v="0"/>
    <x v="7"/>
    <x v="19"/>
    <n v="0"/>
    <n v="1"/>
    <x v="875"/>
    <s v="3/24/2015"/>
    <x v="1"/>
    <x v="0"/>
    <n v="3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d v="2015-02-18T17:43:09"/>
    <d v="2014-12-20T17:43:09"/>
    <b v="0"/>
    <n v="0"/>
    <b v="0"/>
    <x v="7"/>
    <x v="19"/>
    <n v="0"/>
    <n v="0"/>
    <x v="760"/>
    <s v="2/18/2015"/>
    <x v="11"/>
    <x v="3"/>
    <n v="2"/>
    <n v="2015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d v="2014-11-10T01:41:35"/>
    <d v="2014-09-11T00:41:35"/>
    <b v="0"/>
    <n v="36"/>
    <b v="0"/>
    <x v="7"/>
    <x v="19"/>
    <n v="15"/>
    <n v="69.47"/>
    <x v="1350"/>
    <s v="11/10/2014"/>
    <x v="8"/>
    <x v="3"/>
    <n v="11"/>
    <n v="2014"/>
  </r>
  <r>
    <n v="2421"/>
    <s v="hot dog cart"/>
    <s v="help me start Merrill's first hot dog cart in this empty lot"/>
    <x v="12"/>
    <x v="116"/>
    <x v="2"/>
    <x v="0"/>
    <s v="USD"/>
    <d v="2015-02-21T16:29:56"/>
    <d v="2015-01-22T16:29:56"/>
    <b v="0"/>
    <n v="1"/>
    <b v="0"/>
    <x v="7"/>
    <x v="19"/>
    <n v="0"/>
    <n v="1"/>
    <x v="1133"/>
    <s v="2/21/2015"/>
    <x v="1"/>
    <x v="0"/>
    <n v="2"/>
    <n v="2015"/>
  </r>
  <r>
    <n v="2422"/>
    <s v="Help starting a family owned food truck"/>
    <s v="Family owned business serving BBQ and seafood to the public"/>
    <x v="2"/>
    <x v="116"/>
    <x v="2"/>
    <x v="0"/>
    <s v="USD"/>
    <d v="2015-03-11T16:23:56"/>
    <d v="2015-02-09T17:23:56"/>
    <b v="0"/>
    <n v="1"/>
    <b v="0"/>
    <x v="7"/>
    <x v="19"/>
    <n v="0"/>
    <n v="1"/>
    <x v="803"/>
    <s v="3/11/2015"/>
    <x v="2"/>
    <x v="0"/>
    <n v="3"/>
    <n v="2015"/>
  </r>
  <r>
    <n v="2423"/>
    <s v="FBTR BBQ"/>
    <s v="FBTR is a Texas-style, North Carolina based, homemade BBQ company looking to bring good meat to the masses."/>
    <x v="127"/>
    <x v="138"/>
    <x v="2"/>
    <x v="0"/>
    <s v="USD"/>
    <d v="2014-12-31T16:54:50"/>
    <d v="2014-12-01T16:54:50"/>
    <b v="0"/>
    <n v="1"/>
    <b v="0"/>
    <x v="7"/>
    <x v="19"/>
    <n v="0"/>
    <n v="8"/>
    <x v="559"/>
    <s v="12/31/2014"/>
    <x v="11"/>
    <x v="3"/>
    <n v="12"/>
    <n v="2014"/>
  </r>
  <r>
    <n v="2424"/>
    <s v="Lily and Memphs"/>
    <s v="Great and creative food from the heart in the form of a sweet food truck!"/>
    <x v="31"/>
    <x v="622"/>
    <x v="2"/>
    <x v="0"/>
    <s v="USD"/>
    <d v="2014-10-27T21:25:08"/>
    <d v="2014-09-27T21:25:08"/>
    <b v="0"/>
    <n v="9"/>
    <b v="0"/>
    <x v="7"/>
    <x v="19"/>
    <n v="1"/>
    <n v="34.44"/>
    <x v="1351"/>
    <s v="10/27/2014"/>
    <x v="8"/>
    <x v="3"/>
    <n v="10"/>
    <n v="2014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d v="2016-05-27T22:04:00"/>
    <d v="2016-05-12T21:55:49"/>
    <b v="0"/>
    <n v="1"/>
    <b v="0"/>
    <x v="7"/>
    <x v="19"/>
    <n v="0"/>
    <n v="1"/>
    <x v="959"/>
    <s v="5/27/2016"/>
    <x v="5"/>
    <x v="2"/>
    <n v="5"/>
    <n v="2016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d v="2015-08-08T04:04:52"/>
    <d v="2015-06-09T04:04:52"/>
    <b v="0"/>
    <n v="0"/>
    <b v="0"/>
    <x v="7"/>
    <x v="19"/>
    <n v="0"/>
    <n v="0"/>
    <x v="206"/>
    <s v="8/8/2015"/>
    <x v="0"/>
    <x v="0"/>
    <n v="8"/>
    <n v="2015"/>
  </r>
  <r>
    <n v="2427"/>
    <s v="Wraps in a snap. Fast lunch with a gourmet punch!"/>
    <s v="Fast and simple lunches for those on the go.  All (lunch) deals $10 or less."/>
    <x v="63"/>
    <x v="116"/>
    <x v="2"/>
    <x v="0"/>
    <s v="USD"/>
    <d v="2016-03-23T06:38:53"/>
    <d v="2016-02-12T07:38:53"/>
    <b v="0"/>
    <n v="1"/>
    <b v="0"/>
    <x v="7"/>
    <x v="19"/>
    <n v="0"/>
    <n v="1"/>
    <x v="855"/>
    <s v="3/23/2016"/>
    <x v="2"/>
    <x v="2"/>
    <n v="3"/>
    <n v="2016"/>
  </r>
  <r>
    <n v="2428"/>
    <s v="Premium Burgers"/>
    <s v="From Moo 2 You! We want to offer premium burgers to a taco flooded environment."/>
    <x v="19"/>
    <x v="116"/>
    <x v="2"/>
    <x v="0"/>
    <s v="USD"/>
    <d v="2015-03-12T17:49:11"/>
    <d v="2015-02-10T18:49:11"/>
    <b v="0"/>
    <n v="1"/>
    <b v="0"/>
    <x v="7"/>
    <x v="19"/>
    <n v="0"/>
    <n v="1"/>
    <x v="549"/>
    <s v="3/12/2015"/>
    <x v="2"/>
    <x v="0"/>
    <n v="3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d v="2017-02-05T16:44:00"/>
    <d v="2016-12-30T21:06:06"/>
    <b v="0"/>
    <n v="4"/>
    <b v="0"/>
    <x v="7"/>
    <x v="19"/>
    <n v="1"/>
    <n v="501.25"/>
    <x v="584"/>
    <s v="2/5/2017"/>
    <x v="11"/>
    <x v="2"/>
    <n v="2"/>
    <n v="2017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d v="2016-02-12T03:08:24"/>
    <d v="2016-01-13T03:08:24"/>
    <b v="0"/>
    <n v="2"/>
    <b v="0"/>
    <x v="7"/>
    <x v="19"/>
    <n v="1"/>
    <n v="10.5"/>
    <x v="747"/>
    <s v="2/12/2016"/>
    <x v="1"/>
    <x v="2"/>
    <n v="2"/>
    <n v="2016"/>
  </r>
  <r>
    <n v="2431"/>
    <s v="Murphy's good eatin'"/>
    <s v="Go to Colorado and run a food truck with homemade food of all kinds."/>
    <x v="57"/>
    <x v="369"/>
    <x v="2"/>
    <x v="0"/>
    <s v="USD"/>
    <d v="2016-06-28T02:23:33"/>
    <d v="2016-04-29T02:23:33"/>
    <b v="0"/>
    <n v="2"/>
    <b v="0"/>
    <x v="7"/>
    <x v="19"/>
    <n v="0"/>
    <n v="1"/>
    <x v="534"/>
    <s v="6/28/2016"/>
    <x v="6"/>
    <x v="2"/>
    <n v="6"/>
    <n v="2016"/>
  </r>
  <r>
    <n v="2432"/>
    <s v="funding for bbq trailer"/>
    <s v="Looking to start competition cooking and need start-up help.  Offering brisket tasting to all contributors."/>
    <x v="32"/>
    <x v="369"/>
    <x v="2"/>
    <x v="0"/>
    <s v="USD"/>
    <d v="2015-03-08T05:14:57"/>
    <d v="2015-02-06T05:14:57"/>
    <b v="0"/>
    <n v="2"/>
    <b v="0"/>
    <x v="7"/>
    <x v="19"/>
    <n v="0"/>
    <n v="1"/>
    <x v="1352"/>
    <s v="3/8/2015"/>
    <x v="2"/>
    <x v="0"/>
    <n v="3"/>
    <n v="2015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d v="2016-02-27T21:35:43"/>
    <d v="2016-01-28T21:35:43"/>
    <b v="0"/>
    <n v="0"/>
    <b v="0"/>
    <x v="7"/>
    <x v="19"/>
    <n v="0"/>
    <n v="0"/>
    <x v="142"/>
    <s v="2/27/2016"/>
    <x v="1"/>
    <x v="2"/>
    <n v="2"/>
    <n v="2016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d v="2015-08-04T04:27:54"/>
    <d v="2015-06-25T04:27:54"/>
    <b v="0"/>
    <n v="2"/>
    <b v="0"/>
    <x v="7"/>
    <x v="19"/>
    <n v="0"/>
    <n v="13"/>
    <x v="994"/>
    <s v="8/4/2015"/>
    <x v="0"/>
    <x v="0"/>
    <n v="8"/>
    <n v="2015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d v="2015-10-05T06:39:46"/>
    <d v="2015-09-05T06:39:46"/>
    <b v="0"/>
    <n v="4"/>
    <b v="0"/>
    <x v="7"/>
    <x v="19"/>
    <n v="0"/>
    <n v="306"/>
    <x v="1137"/>
    <s v="10/5/2015"/>
    <x v="8"/>
    <x v="0"/>
    <n v="10"/>
    <n v="2015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d v="2016-01-29T14:46:10"/>
    <d v="2015-11-30T14:46:10"/>
    <b v="0"/>
    <n v="2"/>
    <b v="0"/>
    <x v="7"/>
    <x v="19"/>
    <n v="0"/>
    <n v="22.5"/>
    <x v="1317"/>
    <s v="1/29/2016"/>
    <x v="4"/>
    <x v="0"/>
    <n v="1"/>
    <n v="2016"/>
  </r>
  <r>
    <n v="2437"/>
    <s v="Cuppa Gumbos"/>
    <s v="Homemade Gumbo, Stews and Curry to be served hot and fresh everyday at any festival or concert we can attend."/>
    <x v="6"/>
    <x v="117"/>
    <x v="2"/>
    <x v="0"/>
    <s v="USD"/>
    <d v="2015-03-17T18:00:00"/>
    <d v="2015-01-27T23:09:48"/>
    <b v="0"/>
    <n v="0"/>
    <b v="0"/>
    <x v="7"/>
    <x v="19"/>
    <n v="0"/>
    <n v="0"/>
    <x v="202"/>
    <s v="3/17/2015"/>
    <x v="1"/>
    <x v="0"/>
    <n v="3"/>
    <n v="2015"/>
  </r>
  <r>
    <n v="2438"/>
    <s v="FOOD|Art"/>
    <s v="I'm starting a catering and food truck business of southern comfort food. My FOOD is my Art!  _x000a_Thanks for you help!"/>
    <x v="36"/>
    <x v="155"/>
    <x v="2"/>
    <x v="0"/>
    <s v="USD"/>
    <d v="2015-12-07T22:57:42"/>
    <d v="2015-10-08T21:57:42"/>
    <b v="0"/>
    <n v="1"/>
    <b v="0"/>
    <x v="7"/>
    <x v="19"/>
    <n v="0"/>
    <n v="50"/>
    <x v="377"/>
    <s v="12/7/2015"/>
    <x v="9"/>
    <x v="0"/>
    <n v="12"/>
    <n v="2015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d v="2015-10-18T19:38:49"/>
    <d v="2015-09-18T19:38:49"/>
    <b v="0"/>
    <n v="0"/>
    <b v="0"/>
    <x v="7"/>
    <x v="19"/>
    <n v="0"/>
    <n v="0"/>
    <x v="1353"/>
    <s v="10/18/2015"/>
    <x v="8"/>
    <x v="0"/>
    <n v="10"/>
    <n v="2015"/>
  </r>
  <r>
    <n v="2440"/>
    <s v="The first green Food Truck in Phnom Penh"/>
    <s v="Starting a entire clean energy food truck and set a new standard for Cambodia"/>
    <x v="10"/>
    <x v="115"/>
    <x v="2"/>
    <x v="18"/>
    <s v="EUR"/>
    <d v="2016-02-13T21:35:13"/>
    <d v="2016-01-14T21:35:13"/>
    <b v="0"/>
    <n v="2"/>
    <b v="0"/>
    <x v="7"/>
    <x v="19"/>
    <n v="0"/>
    <n v="5"/>
    <x v="207"/>
    <s v="2/13/2016"/>
    <x v="1"/>
    <x v="2"/>
    <n v="2"/>
    <n v="2016"/>
  </r>
  <r>
    <n v="2441"/>
    <s v="Bring Alchemy Pops to the People!"/>
    <s v="YOU can help Alchemy Pops POP up on a street near you!"/>
    <x v="51"/>
    <x v="1678"/>
    <x v="0"/>
    <x v="0"/>
    <s v="USD"/>
    <d v="2015-07-23T04:59:00"/>
    <d v="2015-07-02T03:00:54"/>
    <b v="0"/>
    <n v="109"/>
    <b v="1"/>
    <x v="7"/>
    <x v="33"/>
    <n v="108"/>
    <n v="74.23"/>
    <x v="134"/>
    <s v="7/23/2015"/>
    <x v="3"/>
    <x v="0"/>
    <n v="7"/>
    <n v="2015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d v="2015-03-19T15:00:28"/>
    <d v="2015-02-17T16:00:28"/>
    <b v="0"/>
    <n v="372"/>
    <b v="1"/>
    <x v="7"/>
    <x v="33"/>
    <n v="126"/>
    <n v="81.25"/>
    <x v="157"/>
    <s v="3/19/2015"/>
    <x v="2"/>
    <x v="0"/>
    <n v="3"/>
    <n v="2015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d v="2014-08-15T15:00:22"/>
    <d v="2014-07-16T15:00:22"/>
    <b v="0"/>
    <n v="311"/>
    <b v="1"/>
    <x v="7"/>
    <x v="33"/>
    <n v="203"/>
    <n v="130.22999999999999"/>
    <x v="768"/>
    <s v="8/15/2014"/>
    <x v="3"/>
    <x v="3"/>
    <n v="8"/>
    <n v="2014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d v="2016-05-25T18:06:31"/>
    <d v="2016-04-25T18:06:31"/>
    <b v="0"/>
    <n v="61"/>
    <b v="1"/>
    <x v="7"/>
    <x v="33"/>
    <n v="109"/>
    <n v="53.41"/>
    <x v="101"/>
    <s v="5/25/2016"/>
    <x v="6"/>
    <x v="2"/>
    <n v="5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d v="2015-09-26T04:33:41"/>
    <d v="2015-08-27T04:33:41"/>
    <b v="0"/>
    <n v="115"/>
    <b v="1"/>
    <x v="7"/>
    <x v="33"/>
    <n v="173"/>
    <n v="75.13"/>
    <x v="154"/>
    <s v="9/26/2015"/>
    <x v="10"/>
    <x v="0"/>
    <n v="9"/>
    <n v="2015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d v="2016-11-26T15:27:51"/>
    <d v="2016-10-27T14:27:51"/>
    <b v="0"/>
    <n v="111"/>
    <b v="1"/>
    <x v="7"/>
    <x v="33"/>
    <n v="168"/>
    <n v="75.67"/>
    <x v="617"/>
    <s v="11/26/2016"/>
    <x v="9"/>
    <x v="2"/>
    <n v="11"/>
    <n v="2016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d v="2016-11-12T04:00:00"/>
    <d v="2016-10-11T11:16:33"/>
    <b v="0"/>
    <n v="337"/>
    <b v="1"/>
    <x v="7"/>
    <x v="33"/>
    <n v="427"/>
    <n v="31.69"/>
    <x v="896"/>
    <s v="11/12/2016"/>
    <x v="9"/>
    <x v="2"/>
    <n v="11"/>
    <n v="2016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d v="2016-08-31T05:36:00"/>
    <d v="2016-08-25T07:35:13"/>
    <b v="0"/>
    <n v="9"/>
    <b v="1"/>
    <x v="7"/>
    <x v="33"/>
    <n v="108"/>
    <n v="47.78"/>
    <x v="674"/>
    <s v="8/31/2016"/>
    <x v="10"/>
    <x v="2"/>
    <n v="8"/>
    <n v="2016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d v="2014-11-30T04:25:15"/>
    <d v="2014-10-31T03:25:15"/>
    <b v="0"/>
    <n v="120"/>
    <b v="1"/>
    <x v="7"/>
    <x v="33"/>
    <n v="108"/>
    <n v="90"/>
    <x v="317"/>
    <s v="11/30/2014"/>
    <x v="9"/>
    <x v="3"/>
    <n v="11"/>
    <n v="2014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d v="2014-10-28T03:11:00"/>
    <d v="2014-09-20T01:44:16"/>
    <b v="0"/>
    <n v="102"/>
    <b v="1"/>
    <x v="7"/>
    <x v="33"/>
    <n v="102"/>
    <n v="149.31"/>
    <x v="1354"/>
    <s v="10/28/2014"/>
    <x v="8"/>
    <x v="3"/>
    <n v="10"/>
    <n v="2014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d v="2017-03-05T21:48:10"/>
    <d v="2017-02-13T21:48:10"/>
    <b v="0"/>
    <n v="186"/>
    <b v="1"/>
    <x v="7"/>
    <x v="33"/>
    <n v="115"/>
    <n v="62.07"/>
    <x v="1110"/>
    <s v="3/5/2017"/>
    <x v="2"/>
    <x v="1"/>
    <n v="3"/>
    <n v="2017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d v="2015-12-29T23:00:00"/>
    <d v="2015-11-30T20:15:00"/>
    <b v="0"/>
    <n v="15"/>
    <b v="1"/>
    <x v="7"/>
    <x v="33"/>
    <n v="134"/>
    <n v="53.4"/>
    <x v="1317"/>
    <s v="12/29/2015"/>
    <x v="4"/>
    <x v="0"/>
    <n v="12"/>
    <n v="2015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d v="2017-02-02T16:36:49"/>
    <d v="2017-01-03T16:36:49"/>
    <b v="0"/>
    <n v="67"/>
    <b v="1"/>
    <x v="7"/>
    <x v="33"/>
    <n v="155"/>
    <n v="69.27"/>
    <x v="453"/>
    <s v="2/2/2017"/>
    <x v="1"/>
    <x v="1"/>
    <n v="2"/>
    <n v="2017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d v="2017-03-11T04:50:08"/>
    <d v="2017-02-04T04:50:08"/>
    <b v="0"/>
    <n v="130"/>
    <b v="1"/>
    <x v="7"/>
    <x v="33"/>
    <n v="101"/>
    <n v="271.51"/>
    <x v="1355"/>
    <s v="3/11/2017"/>
    <x v="2"/>
    <x v="1"/>
    <n v="3"/>
    <n v="2017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d v="2016-04-20T18:45:50"/>
    <d v="2016-03-23T18:45:50"/>
    <b v="0"/>
    <n v="16"/>
    <b v="1"/>
    <x v="7"/>
    <x v="33"/>
    <n v="182"/>
    <n v="34.130000000000003"/>
    <x v="680"/>
    <s v="4/20/2016"/>
    <x v="7"/>
    <x v="2"/>
    <n v="4"/>
    <n v="2016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d v="2017-02-25T23:03:59"/>
    <d v="2017-01-26T23:03:59"/>
    <b v="0"/>
    <n v="67"/>
    <b v="1"/>
    <x v="7"/>
    <x v="33"/>
    <n v="181"/>
    <n v="40.49"/>
    <x v="520"/>
    <s v="2/25/2017"/>
    <x v="1"/>
    <x v="1"/>
    <n v="2"/>
    <n v="2017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d v="2016-03-24T13:27:36"/>
    <d v="2016-02-23T14:27:36"/>
    <b v="0"/>
    <n v="124"/>
    <b v="1"/>
    <x v="7"/>
    <x v="33"/>
    <n v="102"/>
    <n v="189.76"/>
    <x v="389"/>
    <s v="3/24/2016"/>
    <x v="2"/>
    <x v="2"/>
    <n v="3"/>
    <n v="2016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d v="2016-06-09T19:00:00"/>
    <d v="2016-05-05T20:55:18"/>
    <b v="0"/>
    <n v="80"/>
    <b v="1"/>
    <x v="7"/>
    <x v="33"/>
    <n v="110"/>
    <n v="68.86"/>
    <x v="1356"/>
    <s v="6/9/2016"/>
    <x v="5"/>
    <x v="2"/>
    <n v="6"/>
    <n v="2016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d v="2016-03-23T14:18:05"/>
    <d v="2016-02-07T15:18:05"/>
    <b v="0"/>
    <n v="282"/>
    <b v="1"/>
    <x v="7"/>
    <x v="33"/>
    <n v="102"/>
    <n v="108.78"/>
    <x v="1357"/>
    <s v="3/23/2016"/>
    <x v="2"/>
    <x v="2"/>
    <n v="3"/>
    <n v="2016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d v="2017-01-03T04:17:00"/>
    <d v="2016-11-30T04:29:27"/>
    <b v="0"/>
    <n v="68"/>
    <b v="1"/>
    <x v="7"/>
    <x v="33"/>
    <n v="101"/>
    <n v="125.99"/>
    <x v="949"/>
    <s v="1/3/2017"/>
    <x v="4"/>
    <x v="2"/>
    <n v="1"/>
    <n v="2017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d v="2011-10-01T03:00:00"/>
    <d v="2011-08-29T00:18:17"/>
    <b v="0"/>
    <n v="86"/>
    <b v="1"/>
    <x v="4"/>
    <x v="14"/>
    <n v="104"/>
    <n v="90.52"/>
    <x v="1358"/>
    <s v="10/1/2011"/>
    <x v="10"/>
    <x v="6"/>
    <n v="10"/>
    <n v="2011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d v="2012-07-19T04:28:16"/>
    <d v="2012-06-29T04:28:16"/>
    <b v="0"/>
    <n v="115"/>
    <b v="1"/>
    <x v="4"/>
    <x v="14"/>
    <n v="111"/>
    <n v="28.88"/>
    <x v="1359"/>
    <s v="7/19/2012"/>
    <x v="0"/>
    <x v="5"/>
    <n v="7"/>
    <n v="2012"/>
  </r>
  <r>
    <n v="2463"/>
    <s v="Emma Ate the Lion &quot;Songs Two Count Too&quot;"/>
    <s v="Emma Ate The Lion's debut full length album"/>
    <x v="13"/>
    <x v="66"/>
    <x v="0"/>
    <x v="0"/>
    <s v="USD"/>
    <d v="2013-04-16T19:00:00"/>
    <d v="2013-03-08T02:40:25"/>
    <b v="0"/>
    <n v="75"/>
    <b v="1"/>
    <x v="4"/>
    <x v="14"/>
    <n v="116"/>
    <n v="31"/>
    <x v="657"/>
    <s v="4/16/2013"/>
    <x v="7"/>
    <x v="4"/>
    <n v="4"/>
    <n v="2013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d v="2015-09-30T19:29:00"/>
    <d v="2015-09-01T21:36:37"/>
    <b v="0"/>
    <n v="43"/>
    <b v="1"/>
    <x v="4"/>
    <x v="14"/>
    <n v="111"/>
    <n v="51.67"/>
    <x v="187"/>
    <s v="9/30/2015"/>
    <x v="8"/>
    <x v="0"/>
    <n v="9"/>
    <n v="2015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d v="2012-09-23T17:15:48"/>
    <d v="2012-08-24T17:15:48"/>
    <b v="0"/>
    <n v="48"/>
    <b v="1"/>
    <x v="4"/>
    <x v="14"/>
    <n v="180"/>
    <n v="26.27"/>
    <x v="1360"/>
    <s v="9/23/2012"/>
    <x v="10"/>
    <x v="5"/>
    <n v="9"/>
    <n v="2012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d v="2013-05-09T02:27:33"/>
    <d v="2013-04-09T02:27:33"/>
    <b v="0"/>
    <n v="52"/>
    <b v="1"/>
    <x v="4"/>
    <x v="14"/>
    <n v="100"/>
    <n v="48.08"/>
    <x v="1361"/>
    <s v="5/9/2013"/>
    <x v="6"/>
    <x v="4"/>
    <n v="5"/>
    <n v="2013"/>
  </r>
  <r>
    <n v="2467"/>
    <s v="Nature Boy Explorer EP"/>
    <s v="We've finished our first EP and we're taking it on the road in three weeks! Help us fund manufacturing?"/>
    <x v="28"/>
    <x v="1699"/>
    <x v="0"/>
    <x v="0"/>
    <s v="USD"/>
    <d v="2012-05-10T17:00:00"/>
    <d v="2012-04-26T20:58:51"/>
    <b v="0"/>
    <n v="43"/>
    <b v="1"/>
    <x v="4"/>
    <x v="14"/>
    <n v="119"/>
    <n v="27.56"/>
    <x v="1362"/>
    <s v="5/10/2012"/>
    <x v="6"/>
    <x v="5"/>
    <n v="5"/>
    <n v="2012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d v="2012-10-28T05:00:00"/>
    <d v="2012-09-22T03:42:01"/>
    <b v="0"/>
    <n v="58"/>
    <b v="1"/>
    <x v="4"/>
    <x v="14"/>
    <n v="107"/>
    <n v="36.97"/>
    <x v="1363"/>
    <s v="10/28/2012"/>
    <x v="8"/>
    <x v="5"/>
    <n v="10"/>
    <n v="2012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d v="2011-02-08T10:18:49"/>
    <d v="2011-01-14T10:18:49"/>
    <b v="0"/>
    <n v="47"/>
    <b v="1"/>
    <x v="4"/>
    <x v="14"/>
    <n v="114"/>
    <n v="29.02"/>
    <x v="1364"/>
    <s v="2/8/2011"/>
    <x v="1"/>
    <x v="6"/>
    <n v="2"/>
    <n v="2011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d v="2012-05-24T01:47:35"/>
    <d v="2012-04-24T01:47:35"/>
    <b v="0"/>
    <n v="36"/>
    <b v="1"/>
    <x v="4"/>
    <x v="14"/>
    <n v="103"/>
    <n v="28.66"/>
    <x v="1100"/>
    <s v="5/24/2012"/>
    <x v="6"/>
    <x v="5"/>
    <n v="5"/>
    <n v="2012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d v="2012-01-25T23:49:52"/>
    <d v="2011-12-16T23:49:52"/>
    <b v="0"/>
    <n v="17"/>
    <b v="1"/>
    <x v="4"/>
    <x v="14"/>
    <n v="128"/>
    <n v="37.65"/>
    <x v="329"/>
    <s v="1/25/2012"/>
    <x v="11"/>
    <x v="6"/>
    <n v="1"/>
    <n v="2012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d v="2010-09-04T01:03:00"/>
    <d v="2010-06-25T02:46:20"/>
    <b v="0"/>
    <n v="104"/>
    <b v="1"/>
    <x v="4"/>
    <x v="14"/>
    <n v="136"/>
    <n v="97.9"/>
    <x v="1365"/>
    <s v="9/4/2010"/>
    <x v="0"/>
    <x v="7"/>
    <n v="9"/>
    <n v="201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d v="2012-11-10T18:57:49"/>
    <d v="2012-10-11T17:57:49"/>
    <b v="0"/>
    <n v="47"/>
    <b v="1"/>
    <x v="4"/>
    <x v="14"/>
    <n v="100"/>
    <n v="42.55"/>
    <x v="249"/>
    <s v="11/10/2012"/>
    <x v="9"/>
    <x v="5"/>
    <n v="11"/>
    <n v="2012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d v="2010-10-11T00:16:16"/>
    <d v="2010-08-27T00:16:16"/>
    <b v="0"/>
    <n v="38"/>
    <b v="1"/>
    <x v="4"/>
    <x v="14"/>
    <n v="100"/>
    <n v="131.58000000000001"/>
    <x v="1366"/>
    <s v="10/11/2010"/>
    <x v="10"/>
    <x v="7"/>
    <n v="10"/>
    <n v="2010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d v="2010-07-10T22:00:00"/>
    <d v="2010-05-12T06:54:15"/>
    <b v="0"/>
    <n v="81"/>
    <b v="1"/>
    <x v="4"/>
    <x v="14"/>
    <n v="105"/>
    <n v="32.32"/>
    <x v="1367"/>
    <s v="7/10/2010"/>
    <x v="5"/>
    <x v="7"/>
    <n v="7"/>
    <n v="2010"/>
  </r>
  <r>
    <n v="2476"/>
    <s v="Arts &amp; Crafts"/>
    <s v="Eleven songs, the accumulation of several memorable occurrences in a sleepy town; stories of fiction &amp; fact."/>
    <x v="50"/>
    <x v="1706"/>
    <x v="0"/>
    <x v="0"/>
    <s v="USD"/>
    <d v="2014-11-03T08:52:50"/>
    <d v="2014-10-01T07:52:50"/>
    <b v="0"/>
    <n v="55"/>
    <b v="1"/>
    <x v="4"/>
    <x v="14"/>
    <n v="105"/>
    <n v="61.1"/>
    <x v="575"/>
    <s v="11/3/2014"/>
    <x v="9"/>
    <x v="3"/>
    <n v="11"/>
    <n v="2014"/>
  </r>
  <r>
    <n v="2477"/>
    <s v="Debut Album"/>
    <s v="Releasing my first album in August, and I need your help in order to get it done!"/>
    <x v="47"/>
    <x v="1707"/>
    <x v="0"/>
    <x v="0"/>
    <s v="USD"/>
    <d v="2012-08-12T16:35:45"/>
    <d v="2012-06-28T16:35:45"/>
    <b v="0"/>
    <n v="41"/>
    <b v="1"/>
    <x v="4"/>
    <x v="14"/>
    <n v="171"/>
    <n v="31.34"/>
    <x v="1368"/>
    <s v="8/12/2012"/>
    <x v="0"/>
    <x v="5"/>
    <n v="8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d v="2013-01-13T22:48:33"/>
    <d v="2012-12-14T22:48:33"/>
    <b v="0"/>
    <n v="79"/>
    <b v="1"/>
    <x v="4"/>
    <x v="14"/>
    <n v="128"/>
    <n v="129.11000000000001"/>
    <x v="1369"/>
    <s v="1/13/2013"/>
    <x v="11"/>
    <x v="5"/>
    <n v="1"/>
    <n v="2013"/>
  </r>
  <r>
    <n v="2479"/>
    <s v="FUEL FAKE NATIVES"/>
    <s v="Fake Natives is headed on tour this summer. Help them fill their tank with fossil fuels."/>
    <x v="43"/>
    <x v="1709"/>
    <x v="0"/>
    <x v="0"/>
    <s v="USD"/>
    <d v="2012-07-28T02:00:00"/>
    <d v="2012-07-17T17:26:34"/>
    <b v="0"/>
    <n v="16"/>
    <b v="1"/>
    <x v="4"/>
    <x v="14"/>
    <n v="133"/>
    <n v="25.02"/>
    <x v="221"/>
    <s v="7/28/2012"/>
    <x v="3"/>
    <x v="5"/>
    <n v="7"/>
    <n v="2012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d v="2015-10-10T22:28:04"/>
    <d v="2015-08-11T22:28:04"/>
    <b v="0"/>
    <n v="8"/>
    <b v="1"/>
    <x v="4"/>
    <x v="14"/>
    <n v="100"/>
    <n v="250"/>
    <x v="621"/>
    <s v="10/10/2015"/>
    <x v="10"/>
    <x v="0"/>
    <n v="10"/>
    <n v="2015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d v="2012-04-30T15:30:08"/>
    <d v="2012-03-31T15:30:08"/>
    <b v="0"/>
    <n v="95"/>
    <b v="1"/>
    <x v="4"/>
    <x v="14"/>
    <n v="113"/>
    <n v="47.54"/>
    <x v="1370"/>
    <s v="4/30/2012"/>
    <x v="7"/>
    <x v="5"/>
    <n v="4"/>
    <n v="2012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d v="2011-08-01T18:46:23"/>
    <d v="2011-06-17T18:46:23"/>
    <b v="0"/>
    <n v="25"/>
    <b v="1"/>
    <x v="4"/>
    <x v="14"/>
    <n v="100"/>
    <n v="40.04"/>
    <x v="1371"/>
    <s v="8/1/2011"/>
    <x v="0"/>
    <x v="6"/>
    <n v="8"/>
    <n v="2011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d v="2012-05-01T17:00:03"/>
    <d v="2012-03-02T18:00:03"/>
    <b v="0"/>
    <n v="19"/>
    <b v="1"/>
    <x v="4"/>
    <x v="14"/>
    <n v="114"/>
    <n v="65.84"/>
    <x v="1372"/>
    <s v="5/1/2012"/>
    <x v="7"/>
    <x v="5"/>
    <n v="5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d v="2011-09-15T22:00:03"/>
    <d v="2011-08-16T22:00:03"/>
    <b v="0"/>
    <n v="90"/>
    <b v="1"/>
    <x v="4"/>
    <x v="14"/>
    <n v="119"/>
    <n v="46.4"/>
    <x v="1373"/>
    <s v="9/15/2011"/>
    <x v="10"/>
    <x v="6"/>
    <n v="9"/>
    <n v="2011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d v="2011-10-12T23:57:59"/>
    <d v="2011-09-07T23:57:59"/>
    <b v="0"/>
    <n v="41"/>
    <b v="1"/>
    <x v="4"/>
    <x v="14"/>
    <n v="103"/>
    <n v="50.37"/>
    <x v="1374"/>
    <s v="10/12/2011"/>
    <x v="8"/>
    <x v="6"/>
    <n v="10"/>
    <n v="2011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d v="2012-04-22T16:59:36"/>
    <d v="2012-03-23T16:59:36"/>
    <b v="0"/>
    <n v="30"/>
    <b v="1"/>
    <x v="4"/>
    <x v="14"/>
    <n v="266"/>
    <n v="26.57"/>
    <x v="1375"/>
    <s v="4/22/2012"/>
    <x v="7"/>
    <x v="5"/>
    <n v="4"/>
    <n v="2012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d v="2012-05-27T01:59:57"/>
    <d v="2012-04-27T01:59:57"/>
    <b v="0"/>
    <n v="38"/>
    <b v="1"/>
    <x v="4"/>
    <x v="14"/>
    <n v="100"/>
    <n v="39.49"/>
    <x v="707"/>
    <s v="5/27/2012"/>
    <x v="6"/>
    <x v="5"/>
    <n v="5"/>
    <n v="2012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d v="2011-11-16T16:11:48"/>
    <d v="2011-10-17T15:11:48"/>
    <b v="0"/>
    <n v="65"/>
    <b v="1"/>
    <x v="4"/>
    <x v="14"/>
    <n v="107"/>
    <n v="49.25"/>
    <x v="1170"/>
    <s v="11/16/2011"/>
    <x v="9"/>
    <x v="6"/>
    <n v="11"/>
    <n v="2011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d v="2013-05-09T16:33:59"/>
    <d v="2013-04-09T16:33:59"/>
    <b v="0"/>
    <n v="75"/>
    <b v="1"/>
    <x v="4"/>
    <x v="14"/>
    <n v="134"/>
    <n v="62.38"/>
    <x v="1361"/>
    <s v="5/9/2013"/>
    <x v="6"/>
    <x v="4"/>
    <n v="5"/>
    <n v="2013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d v="2012-06-23T05:27:56"/>
    <d v="2012-04-24T05:27:56"/>
    <b v="0"/>
    <n v="16"/>
    <b v="1"/>
    <x v="4"/>
    <x v="14"/>
    <n v="121"/>
    <n v="37.94"/>
    <x v="1100"/>
    <s v="6/23/2012"/>
    <x v="6"/>
    <x v="5"/>
    <n v="6"/>
    <n v="2012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d v="2011-01-16T01:51:00"/>
    <d v="2010-12-30T20:08:34"/>
    <b v="0"/>
    <n v="10"/>
    <b v="1"/>
    <x v="4"/>
    <x v="14"/>
    <n v="103"/>
    <n v="51.6"/>
    <x v="1376"/>
    <s v="1/16/2011"/>
    <x v="11"/>
    <x v="7"/>
    <n v="1"/>
    <n v="2011"/>
  </r>
  <r>
    <n v="2492"/>
    <s v="SUPER NICE EP 2012"/>
    <s v="We're a band from Hawaii trying to produce our first EP and we need help!"/>
    <x v="20"/>
    <x v="661"/>
    <x v="0"/>
    <x v="0"/>
    <s v="USD"/>
    <d v="2012-06-16T09:59:00"/>
    <d v="2012-04-25T23:39:48"/>
    <b v="0"/>
    <n v="27"/>
    <b v="1"/>
    <x v="4"/>
    <x v="14"/>
    <n v="125"/>
    <n v="27.78"/>
    <x v="1377"/>
    <s v="6/16/2012"/>
    <x v="6"/>
    <x v="5"/>
    <n v="6"/>
    <n v="2012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d v="2013-04-29T04:02:20"/>
    <d v="2013-03-15T04:02:20"/>
    <b v="0"/>
    <n v="259"/>
    <b v="1"/>
    <x v="4"/>
    <x v="14"/>
    <n v="129"/>
    <n v="99.38"/>
    <x v="283"/>
    <s v="4/29/2013"/>
    <x v="7"/>
    <x v="4"/>
    <n v="4"/>
    <n v="2013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d v="2012-05-23T15:29:04"/>
    <d v="2012-04-23T15:29:04"/>
    <b v="0"/>
    <n v="39"/>
    <b v="1"/>
    <x v="4"/>
    <x v="14"/>
    <n v="101"/>
    <n v="38.85"/>
    <x v="1378"/>
    <s v="5/23/2012"/>
    <x v="6"/>
    <x v="5"/>
    <n v="5"/>
    <n v="2012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d v="2012-06-06T22:42:55"/>
    <d v="2012-05-07T22:42:55"/>
    <b v="0"/>
    <n v="42"/>
    <b v="1"/>
    <x v="4"/>
    <x v="14"/>
    <n v="128"/>
    <n v="45.55"/>
    <x v="1379"/>
    <s v="6/6/2012"/>
    <x v="5"/>
    <x v="5"/>
    <n v="6"/>
    <n v="2012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d v="2013-03-29T22:54:52"/>
    <d v="2013-02-22T23:54:52"/>
    <b v="0"/>
    <n v="10"/>
    <b v="1"/>
    <x v="4"/>
    <x v="14"/>
    <n v="100"/>
    <n v="600"/>
    <x v="1380"/>
    <s v="3/29/2013"/>
    <x v="2"/>
    <x v="4"/>
    <n v="3"/>
    <n v="2013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d v="2011-08-05T21:05:38"/>
    <d v="2011-07-06T21:05:38"/>
    <b v="0"/>
    <n v="56"/>
    <b v="1"/>
    <x v="4"/>
    <x v="14"/>
    <n v="113"/>
    <n v="80.55"/>
    <x v="68"/>
    <s v="8/5/2011"/>
    <x v="3"/>
    <x v="6"/>
    <n v="8"/>
    <n v="2011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d v="2015-01-27T23:13:07"/>
    <d v="2015-01-13T23:13:07"/>
    <b v="0"/>
    <n v="20"/>
    <b v="1"/>
    <x v="4"/>
    <x v="14"/>
    <n v="106"/>
    <n v="52.8"/>
    <x v="1060"/>
    <s v="1/27/2015"/>
    <x v="1"/>
    <x v="0"/>
    <n v="1"/>
    <n v="2015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d v="2012-12-31T18:00:00"/>
    <d v="2012-11-13T15:33:57"/>
    <b v="0"/>
    <n v="170"/>
    <b v="1"/>
    <x v="4"/>
    <x v="14"/>
    <n v="203"/>
    <n v="47.68"/>
    <x v="604"/>
    <s v="12/31/2012"/>
    <x v="4"/>
    <x v="5"/>
    <n v="12"/>
    <n v="2012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d v="2012-06-23T18:32:55"/>
    <d v="2012-05-24T18:32:55"/>
    <b v="0"/>
    <n v="29"/>
    <b v="1"/>
    <x v="4"/>
    <x v="14"/>
    <n v="113"/>
    <n v="23.45"/>
    <x v="1020"/>
    <s v="6/23/2012"/>
    <x v="5"/>
    <x v="5"/>
    <n v="6"/>
    <n v="2012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d v="2015-09-27T18:38:24"/>
    <d v="2015-08-28T18:38:24"/>
    <b v="0"/>
    <n v="7"/>
    <b v="0"/>
    <x v="7"/>
    <x v="34"/>
    <n v="3"/>
    <n v="40.14"/>
    <x v="1381"/>
    <s v="9/27/2015"/>
    <x v="10"/>
    <x v="0"/>
    <n v="9"/>
    <n v="2015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d v="2014-09-21T19:48:38"/>
    <d v="2014-08-07T19:48:38"/>
    <b v="0"/>
    <n v="5"/>
    <b v="0"/>
    <x v="7"/>
    <x v="34"/>
    <n v="0"/>
    <n v="17.2"/>
    <x v="1382"/>
    <s v="9/21/2014"/>
    <x v="10"/>
    <x v="3"/>
    <n v="9"/>
    <n v="201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d v="2016-06-07T21:06:00"/>
    <d v="2016-05-08T21:35:08"/>
    <b v="0"/>
    <n v="0"/>
    <b v="0"/>
    <x v="7"/>
    <x v="34"/>
    <n v="0"/>
    <n v="0"/>
    <x v="985"/>
    <s v="6/7/2016"/>
    <x v="5"/>
    <x v="2"/>
    <n v="6"/>
    <n v="2016"/>
  </r>
  <r>
    <n v="2504"/>
    <s v="Halal Restaurant and Internet Cafe"/>
    <s v="Halal Restaurant and Internet Cafe 20 percent of profits will go to building masjids."/>
    <x v="19"/>
    <x v="117"/>
    <x v="2"/>
    <x v="0"/>
    <s v="USD"/>
    <d v="2014-11-15T01:22:14"/>
    <d v="2014-10-16T00:22:14"/>
    <b v="0"/>
    <n v="0"/>
    <b v="0"/>
    <x v="7"/>
    <x v="34"/>
    <n v="0"/>
    <n v="0"/>
    <x v="776"/>
    <s v="11/15/2014"/>
    <x v="9"/>
    <x v="3"/>
    <n v="11"/>
    <n v="201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d v="2015-03-14T00:20:16"/>
    <d v="2015-02-12T01:20:16"/>
    <b v="0"/>
    <n v="0"/>
    <b v="0"/>
    <x v="7"/>
    <x v="34"/>
    <n v="0"/>
    <n v="0"/>
    <x v="139"/>
    <s v="3/14/2015"/>
    <x v="2"/>
    <x v="0"/>
    <n v="3"/>
    <n v="2015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d v="2015-10-03T21:00:00"/>
    <d v="2015-09-11T07:07:49"/>
    <b v="0"/>
    <n v="2"/>
    <b v="0"/>
    <x v="7"/>
    <x v="34"/>
    <n v="1"/>
    <n v="15"/>
    <x v="999"/>
    <s v="10/3/2015"/>
    <x v="8"/>
    <x v="0"/>
    <n v="10"/>
    <n v="2015"/>
  </r>
  <r>
    <n v="2507"/>
    <s v="Help Cafe Talavera get a New Kitchen!"/>
    <s v="Unique dishes for a unique city!."/>
    <x v="350"/>
    <x v="117"/>
    <x v="2"/>
    <x v="0"/>
    <s v="USD"/>
    <d v="2015-05-11T01:45:04"/>
    <d v="2015-04-11T01:45:04"/>
    <b v="0"/>
    <n v="0"/>
    <b v="0"/>
    <x v="7"/>
    <x v="34"/>
    <n v="0"/>
    <n v="0"/>
    <x v="1383"/>
    <s v="5/11/2015"/>
    <x v="6"/>
    <x v="0"/>
    <n v="5"/>
    <n v="2015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d v="2014-08-14T22:50:34"/>
    <d v="2014-07-15T22:50:34"/>
    <b v="0"/>
    <n v="0"/>
    <b v="0"/>
    <x v="7"/>
    <x v="34"/>
    <n v="0"/>
    <n v="0"/>
    <x v="63"/>
    <s v="8/14/2014"/>
    <x v="3"/>
    <x v="3"/>
    <n v="8"/>
    <n v="201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d v="2015-04-20T18:25:49"/>
    <d v="2015-02-23T19:25:49"/>
    <b v="0"/>
    <n v="28"/>
    <b v="0"/>
    <x v="7"/>
    <x v="34"/>
    <n v="1"/>
    <n v="35.71"/>
    <x v="298"/>
    <s v="4/20/2015"/>
    <x v="2"/>
    <x v="0"/>
    <n v="4"/>
    <n v="2015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d v="2015-05-14T23:56:12"/>
    <d v="2015-03-15T23:56:12"/>
    <b v="0"/>
    <n v="2"/>
    <b v="0"/>
    <x v="7"/>
    <x v="34"/>
    <n v="0"/>
    <n v="37.5"/>
    <x v="319"/>
    <s v="5/14/2015"/>
    <x v="7"/>
    <x v="0"/>
    <n v="5"/>
    <n v="2015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d v="2016-02-01T10:43:33"/>
    <d v="2016-01-02T10:43:33"/>
    <b v="0"/>
    <n v="0"/>
    <b v="0"/>
    <x v="7"/>
    <x v="34"/>
    <n v="0"/>
    <n v="0"/>
    <x v="704"/>
    <s v="2/1/2016"/>
    <x v="1"/>
    <x v="2"/>
    <n v="2"/>
    <n v="2016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d v="2014-12-13T21:02:41"/>
    <d v="2014-11-28T21:02:41"/>
    <b v="0"/>
    <n v="0"/>
    <b v="0"/>
    <x v="7"/>
    <x v="34"/>
    <n v="0"/>
    <n v="0"/>
    <x v="41"/>
    <s v="12/13/2014"/>
    <x v="4"/>
    <x v="3"/>
    <n v="12"/>
    <n v="201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d v="2017-02-26T00:09:49"/>
    <d v="2016-12-28T00:09:49"/>
    <b v="0"/>
    <n v="0"/>
    <b v="0"/>
    <x v="7"/>
    <x v="34"/>
    <n v="0"/>
    <n v="0"/>
    <x v="750"/>
    <s v="2/26/2017"/>
    <x v="11"/>
    <x v="2"/>
    <n v="2"/>
    <n v="2017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d v="2014-08-20T09:21:17"/>
    <d v="2014-08-03T09:21:17"/>
    <b v="0"/>
    <n v="4"/>
    <b v="0"/>
    <x v="7"/>
    <x v="34"/>
    <n v="2"/>
    <n v="52.5"/>
    <x v="865"/>
    <s v="8/20/2014"/>
    <x v="10"/>
    <x v="3"/>
    <n v="8"/>
    <n v="201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d v="2015-02-22T20:09:13"/>
    <d v="2015-01-23T20:09:13"/>
    <b v="0"/>
    <n v="12"/>
    <b v="0"/>
    <x v="7"/>
    <x v="34"/>
    <n v="19"/>
    <n v="77.5"/>
    <x v="875"/>
    <s v="2/22/2015"/>
    <x v="1"/>
    <x v="0"/>
    <n v="2"/>
    <n v="2015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d v="2014-11-29T16:40:52"/>
    <d v="2014-10-30T15:40:52"/>
    <b v="0"/>
    <n v="0"/>
    <b v="0"/>
    <x v="7"/>
    <x v="34"/>
    <n v="0"/>
    <n v="0"/>
    <x v="1384"/>
    <s v="11/29/2014"/>
    <x v="9"/>
    <x v="3"/>
    <n v="11"/>
    <n v="201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d v="2015-03-19T18:15:30"/>
    <d v="2015-02-17T19:15:30"/>
    <b v="0"/>
    <n v="33"/>
    <b v="0"/>
    <x v="7"/>
    <x v="34"/>
    <n v="10"/>
    <n v="53.55"/>
    <x v="157"/>
    <s v="3/19/2015"/>
    <x v="2"/>
    <x v="0"/>
    <n v="3"/>
    <n v="2015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d v="2014-11-13T17:20:28"/>
    <d v="2014-10-14T16:20:28"/>
    <b v="0"/>
    <n v="0"/>
    <b v="0"/>
    <x v="7"/>
    <x v="34"/>
    <n v="0"/>
    <n v="0"/>
    <x v="308"/>
    <s v="11/13/2014"/>
    <x v="9"/>
    <x v="3"/>
    <n v="11"/>
    <n v="2014"/>
  </r>
  <r>
    <n v="2519"/>
    <s v="Kelli's Kitchen"/>
    <s v="Better than your mom's, better than Cracker Barrel, only at Kelli's Kitchen (all from scratch)."/>
    <x v="60"/>
    <x v="654"/>
    <x v="2"/>
    <x v="0"/>
    <s v="USD"/>
    <d v="2014-07-19T03:43:24"/>
    <d v="2014-06-19T03:43:24"/>
    <b v="0"/>
    <n v="4"/>
    <b v="0"/>
    <x v="7"/>
    <x v="34"/>
    <n v="0"/>
    <n v="16.25"/>
    <x v="567"/>
    <s v="7/19/2014"/>
    <x v="0"/>
    <x v="3"/>
    <n v="7"/>
    <n v="201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d v="2016-10-15T19:21:00"/>
    <d v="2016-08-30T14:24:45"/>
    <b v="0"/>
    <n v="0"/>
    <b v="0"/>
    <x v="7"/>
    <x v="34"/>
    <n v="0"/>
    <n v="0"/>
    <x v="210"/>
    <s v="10/15/2016"/>
    <x v="10"/>
    <x v="2"/>
    <n v="10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d v="2015-10-13T23:13:41"/>
    <d v="2015-09-22T23:13:41"/>
    <b v="0"/>
    <n v="132"/>
    <b v="1"/>
    <x v="4"/>
    <x v="35"/>
    <n v="109"/>
    <n v="103.68"/>
    <x v="1385"/>
    <s v="10/13/2015"/>
    <x v="8"/>
    <x v="0"/>
    <n v="10"/>
    <n v="201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d v="2016-04-22T14:52:00"/>
    <d v="2016-03-31T13:46:00"/>
    <b v="0"/>
    <n v="27"/>
    <b v="1"/>
    <x v="4"/>
    <x v="35"/>
    <n v="100"/>
    <n v="185.19"/>
    <x v="1126"/>
    <s v="4/22/2016"/>
    <x v="7"/>
    <x v="2"/>
    <n v="4"/>
    <n v="2016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d v="2014-11-18T00:24:52"/>
    <d v="2014-10-18T23:24:52"/>
    <b v="0"/>
    <n v="26"/>
    <b v="1"/>
    <x v="4"/>
    <x v="35"/>
    <n v="156"/>
    <n v="54.15"/>
    <x v="1143"/>
    <s v="11/18/2014"/>
    <x v="9"/>
    <x v="3"/>
    <n v="11"/>
    <n v="2014"/>
  </r>
  <r>
    <n v="2524"/>
    <s v="Les Bostonades' First CD"/>
    <s v="We're bringing some of our favorite music from the past 10 years to disc for the first time ever."/>
    <x v="51"/>
    <x v="1731"/>
    <x v="0"/>
    <x v="0"/>
    <s v="USD"/>
    <d v="2014-12-21T04:30:00"/>
    <d v="2014-11-18T19:22:37"/>
    <b v="0"/>
    <n v="43"/>
    <b v="1"/>
    <x v="4"/>
    <x v="35"/>
    <n v="102"/>
    <n v="177.21"/>
    <x v="997"/>
    <s v="12/21/2014"/>
    <x v="4"/>
    <x v="3"/>
    <n v="12"/>
    <n v="2014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d v="2012-06-28T20:16:11"/>
    <d v="2012-05-29T20:16:11"/>
    <b v="0"/>
    <n v="80"/>
    <b v="1"/>
    <x v="4"/>
    <x v="35"/>
    <n v="100"/>
    <n v="100.33"/>
    <x v="1386"/>
    <s v="6/28/2012"/>
    <x v="5"/>
    <x v="5"/>
    <n v="6"/>
    <n v="2012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d v="2014-12-08T04:59:00"/>
    <d v="2014-11-10T02:11:14"/>
    <b v="0"/>
    <n v="33"/>
    <b v="1"/>
    <x v="4"/>
    <x v="35"/>
    <n v="113"/>
    <n v="136.91"/>
    <x v="1387"/>
    <s v="12/8/2014"/>
    <x v="4"/>
    <x v="3"/>
    <n v="12"/>
    <n v="2014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d v="2013-10-18T03:59:00"/>
    <d v="2013-09-29T18:01:31"/>
    <b v="0"/>
    <n v="71"/>
    <b v="1"/>
    <x v="4"/>
    <x v="35"/>
    <n v="102"/>
    <n v="57.54"/>
    <x v="1079"/>
    <s v="10/18/2013"/>
    <x v="8"/>
    <x v="4"/>
    <n v="10"/>
    <n v="2013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d v="2015-08-20T11:00:00"/>
    <d v="2015-08-01T20:01:43"/>
    <b v="0"/>
    <n v="81"/>
    <b v="1"/>
    <x v="4"/>
    <x v="35"/>
    <n v="107"/>
    <n v="52.96"/>
    <x v="1388"/>
    <s v="8/20/2015"/>
    <x v="10"/>
    <x v="0"/>
    <n v="8"/>
    <n v="2015"/>
  </r>
  <r>
    <n v="2529"/>
    <s v="UrbanArias is DC's Contemporary Opera Company"/>
    <s v="Opera. Short. New."/>
    <x v="12"/>
    <x v="1736"/>
    <x v="0"/>
    <x v="0"/>
    <s v="USD"/>
    <d v="2012-03-25T00:56:15"/>
    <d v="2012-02-09T01:56:15"/>
    <b v="0"/>
    <n v="76"/>
    <b v="1"/>
    <x v="4"/>
    <x v="35"/>
    <n v="104"/>
    <n v="82.33"/>
    <x v="277"/>
    <s v="3/25/2012"/>
    <x v="2"/>
    <x v="5"/>
    <n v="3"/>
    <n v="2012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d v="2015-04-20T04:50:00"/>
    <d v="2015-03-18T20:45:05"/>
    <b v="0"/>
    <n v="48"/>
    <b v="1"/>
    <x v="4"/>
    <x v="35"/>
    <n v="100"/>
    <n v="135.41999999999999"/>
    <x v="1166"/>
    <s v="4/20/2015"/>
    <x v="7"/>
    <x v="0"/>
    <n v="4"/>
    <n v="201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d v="2015-08-15T03:59:00"/>
    <d v="2015-07-23T16:19:14"/>
    <b v="0"/>
    <n v="61"/>
    <b v="1"/>
    <x v="4"/>
    <x v="35"/>
    <n v="100"/>
    <n v="74.069999999999993"/>
    <x v="764"/>
    <s v="8/15/2015"/>
    <x v="3"/>
    <x v="0"/>
    <n v="8"/>
    <n v="201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d v="2012-08-16T20:22:46"/>
    <d v="2012-07-17T20:22:46"/>
    <b v="0"/>
    <n v="60"/>
    <b v="1"/>
    <x v="4"/>
    <x v="35"/>
    <n v="126"/>
    <n v="84.08"/>
    <x v="221"/>
    <s v="8/16/2012"/>
    <x v="3"/>
    <x v="5"/>
    <n v="8"/>
    <n v="2012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d v="2013-03-01T18:01:08"/>
    <d v="2013-01-30T18:01:51"/>
    <b v="0"/>
    <n v="136"/>
    <b v="1"/>
    <x v="4"/>
    <x v="35"/>
    <n v="111"/>
    <n v="61.03"/>
    <x v="285"/>
    <s v="3/1/2013"/>
    <x v="1"/>
    <x v="4"/>
    <n v="3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d v="2010-01-01T06:00:00"/>
    <d v="2009-11-10T16:48:32"/>
    <b v="0"/>
    <n v="14"/>
    <b v="1"/>
    <x v="4"/>
    <x v="35"/>
    <n v="105"/>
    <n v="150"/>
    <x v="1389"/>
    <s v="1/1/2010"/>
    <x v="4"/>
    <x v="8"/>
    <n v="1"/>
    <n v="2010"/>
  </r>
  <r>
    <n v="2535"/>
    <s v="Mark Hayes Requiem Recording"/>
    <s v="Mark Hayes: Requiem Recording"/>
    <x v="22"/>
    <x v="1741"/>
    <x v="0"/>
    <x v="0"/>
    <s v="USD"/>
    <d v="2014-12-01T19:59:05"/>
    <d v="2014-10-31T18:59:05"/>
    <b v="0"/>
    <n v="78"/>
    <b v="1"/>
    <x v="4"/>
    <x v="35"/>
    <n v="104"/>
    <n v="266.08999999999997"/>
    <x v="317"/>
    <s v="12/1/2014"/>
    <x v="9"/>
    <x v="3"/>
    <n v="12"/>
    <n v="2014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d v="2013-07-30T02:32:46"/>
    <d v="2013-07-09T02:32:46"/>
    <b v="0"/>
    <n v="4"/>
    <b v="1"/>
    <x v="4"/>
    <x v="35"/>
    <n v="116"/>
    <n v="7.25"/>
    <x v="965"/>
    <s v="7/30/2013"/>
    <x v="3"/>
    <x v="4"/>
    <n v="7"/>
    <n v="2013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d v="2011-08-01T15:34:15"/>
    <d v="2011-06-02T15:34:15"/>
    <b v="0"/>
    <n v="11"/>
    <b v="1"/>
    <x v="4"/>
    <x v="35"/>
    <n v="110"/>
    <n v="100"/>
    <x v="1390"/>
    <s v="8/1/2011"/>
    <x v="0"/>
    <x v="6"/>
    <n v="8"/>
    <n v="2011"/>
  </r>
  <r>
    <n v="2538"/>
    <s v="Me, Myself and Albinoni"/>
    <s v="I will record 2 of Tomaso Albinoni's concertos for 2 oboes playing both parts myself."/>
    <x v="102"/>
    <x v="1743"/>
    <x v="0"/>
    <x v="0"/>
    <s v="USD"/>
    <d v="2013-02-24T04:59:00"/>
    <d v="2013-01-24T12:14:21"/>
    <b v="0"/>
    <n v="185"/>
    <b v="1"/>
    <x v="4"/>
    <x v="35"/>
    <n v="113"/>
    <n v="109.96"/>
    <x v="1391"/>
    <s v="2/24/2013"/>
    <x v="1"/>
    <x v="4"/>
    <n v="2"/>
    <n v="2013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d v="2015-02-02T21:39:12"/>
    <d v="2014-12-04T21:39:12"/>
    <b v="0"/>
    <n v="59"/>
    <b v="1"/>
    <x v="4"/>
    <x v="35"/>
    <n v="100"/>
    <n v="169.92"/>
    <x v="794"/>
    <s v="2/2/2015"/>
    <x v="11"/>
    <x v="3"/>
    <n v="2"/>
    <n v="201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d v="2011-10-29T16:12:01"/>
    <d v="2011-08-30T16:12:01"/>
    <b v="0"/>
    <n v="27"/>
    <b v="1"/>
    <x v="4"/>
    <x v="35"/>
    <n v="103"/>
    <n v="95.74"/>
    <x v="1392"/>
    <s v="10/29/2011"/>
    <x v="10"/>
    <x v="6"/>
    <n v="10"/>
    <n v="2011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d v="2013-09-26T10:46:58"/>
    <d v="2013-07-28T10:46:58"/>
    <b v="0"/>
    <n v="63"/>
    <b v="1"/>
    <x v="4"/>
    <x v="35"/>
    <n v="107"/>
    <n v="59.46"/>
    <x v="1393"/>
    <s v="9/26/2013"/>
    <x v="3"/>
    <x v="4"/>
    <n v="9"/>
    <n v="2013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d v="2013-10-01T03:59:00"/>
    <d v="2013-08-23T10:14:17"/>
    <b v="0"/>
    <n v="13"/>
    <b v="1"/>
    <x v="4"/>
    <x v="35"/>
    <n v="104"/>
    <n v="55.77"/>
    <x v="898"/>
    <s v="10/1/2013"/>
    <x v="10"/>
    <x v="4"/>
    <n v="10"/>
    <n v="2013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d v="2011-01-02T03:00:00"/>
    <d v="2010-12-02T02:34:58"/>
    <b v="0"/>
    <n v="13"/>
    <b v="1"/>
    <x v="4"/>
    <x v="35"/>
    <n v="156"/>
    <n v="30.08"/>
    <x v="1394"/>
    <s v="1/2/2011"/>
    <x v="11"/>
    <x v="7"/>
    <n v="1"/>
    <n v="2011"/>
  </r>
  <r>
    <n v="2544"/>
    <s v="Singing City Children's Choir"/>
    <s v="Bringing choral music and performance opportunities to under-served youth in West Philadelphia"/>
    <x v="10"/>
    <x v="1749"/>
    <x v="0"/>
    <x v="0"/>
    <s v="USD"/>
    <d v="2012-07-08T12:29:29"/>
    <d v="2012-06-08T12:29:29"/>
    <b v="0"/>
    <n v="57"/>
    <b v="1"/>
    <x v="4"/>
    <x v="35"/>
    <n v="101"/>
    <n v="88.44"/>
    <x v="1395"/>
    <s v="7/8/2012"/>
    <x v="0"/>
    <x v="5"/>
    <n v="7"/>
    <n v="2012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d v="2015-02-27T00:30:00"/>
    <d v="2015-01-23T03:18:58"/>
    <b v="0"/>
    <n v="61"/>
    <b v="1"/>
    <x v="4"/>
    <x v="35"/>
    <n v="195"/>
    <n v="64.03"/>
    <x v="875"/>
    <s v="2/27/2015"/>
    <x v="1"/>
    <x v="0"/>
    <n v="2"/>
    <n v="201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d v="2013-10-05T05:00:00"/>
    <d v="2013-09-07T20:36:19"/>
    <b v="0"/>
    <n v="65"/>
    <b v="1"/>
    <x v="4"/>
    <x v="35"/>
    <n v="112"/>
    <n v="60.15"/>
    <x v="671"/>
    <s v="10/5/2013"/>
    <x v="8"/>
    <x v="4"/>
    <n v="10"/>
    <n v="2013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d v="2012-04-04T17:33:23"/>
    <d v="2012-03-05T18:33:23"/>
    <b v="0"/>
    <n v="134"/>
    <b v="1"/>
    <x v="4"/>
    <x v="35"/>
    <n v="120"/>
    <n v="49.19"/>
    <x v="664"/>
    <s v="4/4/2012"/>
    <x v="7"/>
    <x v="5"/>
    <n v="4"/>
    <n v="2012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d v="2016-09-30T04:27:00"/>
    <d v="2016-09-05T15:00:37"/>
    <b v="0"/>
    <n v="37"/>
    <b v="1"/>
    <x v="4"/>
    <x v="35"/>
    <n v="102"/>
    <n v="165.16"/>
    <x v="1396"/>
    <s v="9/30/2016"/>
    <x v="8"/>
    <x v="2"/>
    <n v="9"/>
    <n v="2016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d v="2013-05-31T17:00:00"/>
    <d v="2013-04-26T18:11:10"/>
    <b v="0"/>
    <n v="37"/>
    <b v="1"/>
    <x v="4"/>
    <x v="35"/>
    <n v="103"/>
    <n v="43.62"/>
    <x v="1397"/>
    <s v="5/31/2013"/>
    <x v="6"/>
    <x v="4"/>
    <n v="5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d v="2015-10-08T03:59:00"/>
    <d v="2015-08-12T15:13:26"/>
    <b v="0"/>
    <n v="150"/>
    <b v="1"/>
    <x v="4"/>
    <x v="35"/>
    <n v="101"/>
    <n v="43.7"/>
    <x v="382"/>
    <s v="10/8/2015"/>
    <x v="10"/>
    <x v="0"/>
    <n v="10"/>
    <n v="201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d v="2012-03-21T20:48:00"/>
    <d v="2012-02-22T06:03:05"/>
    <b v="0"/>
    <n v="56"/>
    <b v="1"/>
    <x v="4"/>
    <x v="35"/>
    <n v="103"/>
    <n v="67.42"/>
    <x v="1226"/>
    <s v="3/21/2012"/>
    <x v="2"/>
    <x v="5"/>
    <n v="3"/>
    <n v="2012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d v="2017-03-05T19:26:21"/>
    <d v="2017-02-03T19:26:21"/>
    <b v="0"/>
    <n v="18"/>
    <b v="1"/>
    <x v="4"/>
    <x v="35"/>
    <n v="107"/>
    <n v="177.5"/>
    <x v="1398"/>
    <s v="3/5/2017"/>
    <x v="2"/>
    <x v="1"/>
    <n v="3"/>
    <n v="2017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d v="2012-09-21T04:46:47"/>
    <d v="2012-07-23T04:46:47"/>
    <b v="0"/>
    <n v="60"/>
    <b v="1"/>
    <x v="4"/>
    <x v="35"/>
    <n v="156"/>
    <n v="38.880000000000003"/>
    <x v="286"/>
    <s v="9/21/2012"/>
    <x v="3"/>
    <x v="5"/>
    <n v="9"/>
    <n v="2012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d v="2015-06-01T03:59:00"/>
    <d v="2015-05-01T01:52:43"/>
    <b v="0"/>
    <n v="67"/>
    <b v="1"/>
    <x v="4"/>
    <x v="35"/>
    <n v="123"/>
    <n v="54.99"/>
    <x v="107"/>
    <s v="6/1/2015"/>
    <x v="5"/>
    <x v="0"/>
    <n v="6"/>
    <n v="201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d v="2012-05-28T15:43:13"/>
    <d v="2012-04-27T15:43:13"/>
    <b v="0"/>
    <n v="35"/>
    <b v="1"/>
    <x v="4"/>
    <x v="35"/>
    <n v="107"/>
    <n v="61.34"/>
    <x v="707"/>
    <s v="5/28/2012"/>
    <x v="6"/>
    <x v="5"/>
    <n v="5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d v="2012-12-24T23:47:37"/>
    <d v="2012-11-09T23:47:37"/>
    <b v="0"/>
    <n v="34"/>
    <b v="1"/>
    <x v="4"/>
    <x v="35"/>
    <n v="106"/>
    <n v="23.12"/>
    <x v="1399"/>
    <s v="12/24/2012"/>
    <x v="4"/>
    <x v="5"/>
    <n v="12"/>
    <n v="2012"/>
  </r>
  <r>
    <n v="2557"/>
    <s v="European Tour"/>
    <s v="Raising money for our concert tour of Switzerland and Germany in June/July 2014"/>
    <x v="42"/>
    <x v="1761"/>
    <x v="0"/>
    <x v="1"/>
    <s v="GBP"/>
    <d v="2014-05-15T17:53:06"/>
    <d v="2014-04-15T17:53:06"/>
    <b v="0"/>
    <n v="36"/>
    <b v="1"/>
    <x v="4"/>
    <x v="35"/>
    <n v="118"/>
    <n v="29.61"/>
    <x v="254"/>
    <s v="5/15/2014"/>
    <x v="6"/>
    <x v="3"/>
    <n v="5"/>
    <n v="2014"/>
  </r>
  <r>
    <n v="2558"/>
    <s v="Hopkins Sinfonia 2015 Season"/>
    <s v="The Hopkins Sinfonia is looking for your support to run our 2015 Season made up of five concerts."/>
    <x v="21"/>
    <x v="1762"/>
    <x v="0"/>
    <x v="2"/>
    <s v="AUD"/>
    <d v="2015-05-01T13:59:00"/>
    <d v="2015-03-30T20:38:26"/>
    <b v="0"/>
    <n v="18"/>
    <b v="1"/>
    <x v="4"/>
    <x v="35"/>
    <n v="109"/>
    <n v="75.61"/>
    <x v="304"/>
    <s v="5/1/2015"/>
    <x v="7"/>
    <x v="0"/>
    <n v="5"/>
    <n v="201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d v="2011-11-15T19:37:00"/>
    <d v="2011-10-13T20:58:04"/>
    <b v="0"/>
    <n v="25"/>
    <b v="1"/>
    <x v="4"/>
    <x v="35"/>
    <n v="111"/>
    <n v="35.6"/>
    <x v="1400"/>
    <s v="11/15/2011"/>
    <x v="9"/>
    <x v="6"/>
    <n v="11"/>
    <n v="2011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d v="2015-03-06T22:49:34"/>
    <d v="2015-02-04T22:49:34"/>
    <b v="0"/>
    <n v="21"/>
    <b v="1"/>
    <x v="4"/>
    <x v="35"/>
    <n v="100"/>
    <n v="143"/>
    <x v="935"/>
    <s v="3/6/2015"/>
    <x v="2"/>
    <x v="0"/>
    <n v="3"/>
    <n v="201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d v="2015-10-13T12:41:29"/>
    <d v="2015-09-13T12:41:29"/>
    <b v="0"/>
    <n v="0"/>
    <b v="0"/>
    <x v="7"/>
    <x v="19"/>
    <n v="0"/>
    <n v="0"/>
    <x v="1401"/>
    <s v="10/13/2015"/>
    <x v="8"/>
    <x v="0"/>
    <n v="10"/>
    <n v="2015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d v="2016-10-11T12:35:39"/>
    <d v="2016-08-12T12:35:39"/>
    <b v="0"/>
    <n v="3"/>
    <b v="0"/>
    <x v="7"/>
    <x v="19"/>
    <n v="1"/>
    <n v="25"/>
    <x v="1402"/>
    <s v="10/11/2016"/>
    <x v="10"/>
    <x v="2"/>
    <n v="10"/>
    <n v="2016"/>
  </r>
  <r>
    <n v="2563"/>
    <s v="Phoenix Pearl Boba Tea Truck (Canceled)"/>
    <s v="Michigan based bubble tea and specialty ice cream food truck"/>
    <x v="22"/>
    <x v="117"/>
    <x v="1"/>
    <x v="0"/>
    <s v="USD"/>
    <d v="2015-07-30T03:20:51"/>
    <d v="2015-05-31T03:20:51"/>
    <b v="0"/>
    <n v="0"/>
    <b v="0"/>
    <x v="7"/>
    <x v="19"/>
    <n v="0"/>
    <n v="0"/>
    <x v="461"/>
    <s v="7/30/2015"/>
    <x v="5"/>
    <x v="0"/>
    <n v="7"/>
    <n v="2015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d v="2014-08-01T00:58:19"/>
    <d v="2014-07-02T00:58:19"/>
    <b v="0"/>
    <n v="0"/>
    <b v="0"/>
    <x v="7"/>
    <x v="19"/>
    <n v="0"/>
    <n v="0"/>
    <x v="1403"/>
    <s v="8/1/2014"/>
    <x v="3"/>
    <x v="3"/>
    <n v="8"/>
    <n v="2014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d v="2016-05-09T20:50:00"/>
    <d v="2016-03-11T15:36:29"/>
    <b v="0"/>
    <n v="1"/>
    <b v="0"/>
    <x v="7"/>
    <x v="19"/>
    <n v="1"/>
    <n v="100"/>
    <x v="823"/>
    <s v="5/9/2016"/>
    <x v="7"/>
    <x v="2"/>
    <n v="5"/>
    <n v="2016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d v="2014-08-21T23:32:28"/>
    <d v="2014-07-22T23:32:28"/>
    <b v="0"/>
    <n v="0"/>
    <b v="0"/>
    <x v="7"/>
    <x v="19"/>
    <n v="0"/>
    <n v="0"/>
    <x v="29"/>
    <s v="8/21/2014"/>
    <x v="3"/>
    <x v="3"/>
    <n v="8"/>
    <n v="2014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d v="2015-04-23T21:05:38"/>
    <d v="2015-03-24T21:05:38"/>
    <b v="0"/>
    <n v="2"/>
    <b v="0"/>
    <x v="7"/>
    <x v="19"/>
    <n v="0"/>
    <n v="60"/>
    <x v="521"/>
    <s v="4/23/2015"/>
    <x v="7"/>
    <x v="0"/>
    <n v="4"/>
    <n v="2015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d v="2016-09-01T15:59:54"/>
    <d v="2016-08-02T15:59:54"/>
    <b v="0"/>
    <n v="1"/>
    <b v="0"/>
    <x v="7"/>
    <x v="19"/>
    <n v="1"/>
    <n v="50"/>
    <x v="182"/>
    <s v="9/1/2016"/>
    <x v="10"/>
    <x v="2"/>
    <n v="9"/>
    <n v="2016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d v="2015-09-17T02:31:52"/>
    <d v="2015-08-18T02:31:52"/>
    <b v="0"/>
    <n v="2"/>
    <b v="0"/>
    <x v="7"/>
    <x v="19"/>
    <n v="2"/>
    <n v="72.5"/>
    <x v="1035"/>
    <s v="9/17/2015"/>
    <x v="10"/>
    <x v="0"/>
    <n v="9"/>
    <n v="2015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d v="2017-02-08T21:40:35"/>
    <d v="2017-01-09T21:40:35"/>
    <b v="0"/>
    <n v="2"/>
    <b v="0"/>
    <x v="7"/>
    <x v="19"/>
    <n v="1"/>
    <n v="29.5"/>
    <x v="1404"/>
    <s v="2/8/2017"/>
    <x v="1"/>
    <x v="1"/>
    <n v="2"/>
    <n v="2017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d v="2016-05-19T08:12:01"/>
    <d v="2016-03-20T08:12:01"/>
    <b v="0"/>
    <n v="4"/>
    <b v="0"/>
    <x v="7"/>
    <x v="19"/>
    <n v="0"/>
    <n v="62.5"/>
    <x v="1405"/>
    <s v="5/19/2016"/>
    <x v="7"/>
    <x v="2"/>
    <n v="5"/>
    <n v="2016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d v="2015-04-13T02:51:57"/>
    <d v="2015-03-14T02:51:57"/>
    <b v="0"/>
    <n v="0"/>
    <b v="0"/>
    <x v="7"/>
    <x v="19"/>
    <n v="0"/>
    <n v="0"/>
    <x v="554"/>
    <s v="4/13/2015"/>
    <x v="7"/>
    <x v="0"/>
    <n v="4"/>
    <n v="2015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d v="2014-08-23T14:12:29"/>
    <d v="2014-07-09T14:12:29"/>
    <b v="0"/>
    <n v="0"/>
    <b v="0"/>
    <x v="7"/>
    <x v="19"/>
    <n v="0"/>
    <n v="0"/>
    <x v="601"/>
    <s v="8/23/2014"/>
    <x v="3"/>
    <x v="3"/>
    <n v="8"/>
    <n v="2014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d v="2016-05-18T19:49:05"/>
    <d v="2016-04-27T19:49:05"/>
    <b v="0"/>
    <n v="0"/>
    <b v="0"/>
    <x v="7"/>
    <x v="19"/>
    <n v="0"/>
    <n v="0"/>
    <x v="1406"/>
    <s v="5/18/2016"/>
    <x v="6"/>
    <x v="2"/>
    <n v="5"/>
    <n v="2016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d v="2015-01-12T02:36:34"/>
    <d v="2014-12-13T02:36:34"/>
    <b v="0"/>
    <n v="0"/>
    <b v="0"/>
    <x v="7"/>
    <x v="19"/>
    <n v="0"/>
    <n v="0"/>
    <x v="1407"/>
    <s v="1/12/2015"/>
    <x v="11"/>
    <x v="3"/>
    <n v="1"/>
    <n v="2015"/>
  </r>
  <r>
    <n v="2576"/>
    <s v="2 Go Fast Food (Canceled)"/>
    <s v="A New Twist with an American and Philippine fast food Mobile Trailer."/>
    <x v="3"/>
    <x v="117"/>
    <x v="1"/>
    <x v="0"/>
    <s v="USD"/>
    <d v="2015-04-10T23:14:07"/>
    <d v="2015-02-25T00:14:07"/>
    <b v="0"/>
    <n v="0"/>
    <b v="0"/>
    <x v="7"/>
    <x v="19"/>
    <n v="0"/>
    <n v="0"/>
    <x v="757"/>
    <s v="4/10/2015"/>
    <x v="2"/>
    <x v="0"/>
    <n v="4"/>
    <n v="2015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d v="2014-08-04T19:41:37"/>
    <d v="2014-07-10T19:41:37"/>
    <b v="0"/>
    <n v="0"/>
    <b v="0"/>
    <x v="7"/>
    <x v="19"/>
    <n v="0"/>
    <n v="0"/>
    <x v="451"/>
    <s v="8/4/2014"/>
    <x v="3"/>
    <x v="3"/>
    <n v="8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d v="2015-10-09T17:00:00"/>
    <d v="2015-08-22T00:32:59"/>
    <b v="0"/>
    <n v="0"/>
    <b v="0"/>
    <x v="7"/>
    <x v="19"/>
    <n v="0"/>
    <n v="0"/>
    <x v="381"/>
    <s v="10/9/2015"/>
    <x v="10"/>
    <x v="0"/>
    <n v="10"/>
    <n v="2015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d v="2014-09-15T19:55:03"/>
    <d v="2014-07-17T19:55:03"/>
    <b v="0"/>
    <n v="12"/>
    <b v="0"/>
    <x v="7"/>
    <x v="19"/>
    <n v="0"/>
    <n v="23.08"/>
    <x v="323"/>
    <s v="9/15/2014"/>
    <x v="3"/>
    <x v="3"/>
    <n v="9"/>
    <n v="2014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d v="2015-05-16T03:00:00"/>
    <d v="2015-04-16T07:50:03"/>
    <b v="0"/>
    <n v="2"/>
    <b v="0"/>
    <x v="7"/>
    <x v="19"/>
    <n v="1"/>
    <n v="25.5"/>
    <x v="136"/>
    <s v="5/16/2015"/>
    <x v="6"/>
    <x v="0"/>
    <n v="5"/>
    <n v="2015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d v="2015-11-16T16:04:58"/>
    <d v="2015-10-17T15:04:58"/>
    <b v="0"/>
    <n v="11"/>
    <b v="0"/>
    <x v="7"/>
    <x v="19"/>
    <n v="11"/>
    <n v="48.18"/>
    <x v="1408"/>
    <s v="11/16/2015"/>
    <x v="9"/>
    <x v="0"/>
    <n v="11"/>
    <n v="2015"/>
  </r>
  <r>
    <n v="2582"/>
    <s v="Drunken Wings"/>
    <s v="The place where chicken meets liquor for the first time!"/>
    <x v="161"/>
    <x v="116"/>
    <x v="2"/>
    <x v="0"/>
    <s v="USD"/>
    <d v="2016-10-29T23:43:54"/>
    <d v="2016-09-29T23:43:54"/>
    <b v="0"/>
    <n v="1"/>
    <b v="0"/>
    <x v="7"/>
    <x v="19"/>
    <n v="0"/>
    <n v="1"/>
    <x v="1409"/>
    <s v="10/29/2016"/>
    <x v="8"/>
    <x v="2"/>
    <n v="10"/>
    <n v="2016"/>
  </r>
  <r>
    <n v="2583"/>
    <s v="Crazy Daisy Food Truck"/>
    <s v="Crazy Daisy will become the newest member of the food truck distributors in Kansas City, Missouri."/>
    <x v="28"/>
    <x v="139"/>
    <x v="2"/>
    <x v="0"/>
    <s v="USD"/>
    <d v="2015-03-16T17:28:00"/>
    <d v="2015-01-15T18:28:00"/>
    <b v="0"/>
    <n v="5"/>
    <b v="0"/>
    <x v="7"/>
    <x v="19"/>
    <n v="1"/>
    <n v="1"/>
    <x v="611"/>
    <s v="3/16/2015"/>
    <x v="1"/>
    <x v="0"/>
    <n v="3"/>
    <n v="2015"/>
  </r>
  <r>
    <n v="2584"/>
    <s v="Culinary Arts Food Truck Style"/>
    <s v="Bringing quality food to the masses using local premium ingredients, but at a food truck price!"/>
    <x v="3"/>
    <x v="117"/>
    <x v="2"/>
    <x v="0"/>
    <s v="USD"/>
    <d v="2015-06-15T04:09:29"/>
    <d v="2015-05-16T04:09:29"/>
    <b v="0"/>
    <n v="0"/>
    <b v="0"/>
    <x v="7"/>
    <x v="19"/>
    <n v="0"/>
    <n v="0"/>
    <x v="512"/>
    <s v="6/15/2015"/>
    <x v="5"/>
    <x v="0"/>
    <n v="6"/>
    <n v="2015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d v="2014-07-05T23:07:12"/>
    <d v="2014-06-05T23:07:12"/>
    <b v="0"/>
    <n v="1"/>
    <b v="0"/>
    <x v="7"/>
    <x v="19"/>
    <n v="0"/>
    <n v="50"/>
    <x v="1410"/>
    <s v="7/5/2014"/>
    <x v="0"/>
    <x v="3"/>
    <n v="7"/>
    <n v="2014"/>
  </r>
  <r>
    <n v="2586"/>
    <s v="Inspire Healthy Eating"/>
    <s v="I would like to bring fresh salad and food to the streets of London at a reasonable price."/>
    <x v="9"/>
    <x v="139"/>
    <x v="2"/>
    <x v="1"/>
    <s v="GBP"/>
    <d v="2015-12-25T07:55:36"/>
    <d v="2015-11-25T07:55:36"/>
    <b v="0"/>
    <n v="1"/>
    <b v="0"/>
    <x v="7"/>
    <x v="19"/>
    <n v="0"/>
    <n v="5"/>
    <x v="53"/>
    <s v="12/25/2015"/>
    <x v="4"/>
    <x v="0"/>
    <n v="12"/>
    <n v="2015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d v="2015-12-30T16:12:33"/>
    <d v="2015-11-30T16:12:33"/>
    <b v="0"/>
    <n v="6"/>
    <b v="0"/>
    <x v="7"/>
    <x v="19"/>
    <n v="2"/>
    <n v="202.83"/>
    <x v="1317"/>
    <s v="12/30/2015"/>
    <x v="4"/>
    <x v="0"/>
    <n v="12"/>
    <n v="2015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d v="2015-03-31T13:14:00"/>
    <d v="2015-02-07T16:13:46"/>
    <b v="0"/>
    <n v="8"/>
    <b v="0"/>
    <x v="7"/>
    <x v="19"/>
    <n v="4"/>
    <n v="29.13"/>
    <x v="80"/>
    <s v="3/31/2015"/>
    <x v="2"/>
    <x v="0"/>
    <n v="3"/>
    <n v="2015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d v="2016-03-23T11:52:07"/>
    <d v="2016-02-22T12:52:07"/>
    <b v="0"/>
    <n v="1"/>
    <b v="0"/>
    <x v="7"/>
    <x v="19"/>
    <n v="0"/>
    <n v="5"/>
    <x v="767"/>
    <s v="3/23/2016"/>
    <x v="2"/>
    <x v="2"/>
    <n v="3"/>
    <n v="2016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d v="2016-01-26T14:08:17"/>
    <d v="2016-01-19T14:08:17"/>
    <b v="0"/>
    <n v="0"/>
    <b v="0"/>
    <x v="7"/>
    <x v="19"/>
    <n v="0"/>
    <n v="0"/>
    <x v="489"/>
    <s v="1/26/2016"/>
    <x v="1"/>
    <x v="2"/>
    <n v="1"/>
    <n v="2016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d v="2016-03-13T20:45:24"/>
    <d v="2016-01-13T21:45:24"/>
    <b v="0"/>
    <n v="2"/>
    <b v="0"/>
    <x v="7"/>
    <x v="19"/>
    <n v="2"/>
    <n v="13"/>
    <x v="747"/>
    <s v="3/13/2016"/>
    <x v="1"/>
    <x v="2"/>
    <n v="3"/>
    <n v="2016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d v="2014-10-05T19:13:41"/>
    <d v="2014-09-05T19:13:41"/>
    <b v="0"/>
    <n v="1"/>
    <b v="0"/>
    <x v="7"/>
    <x v="19"/>
    <n v="0"/>
    <n v="50"/>
    <x v="40"/>
    <s v="10/5/2014"/>
    <x v="8"/>
    <x v="3"/>
    <n v="10"/>
    <n v="2014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d v="2015-04-25T20:17:06"/>
    <d v="2015-03-26T20:17:06"/>
    <b v="0"/>
    <n v="0"/>
    <b v="0"/>
    <x v="7"/>
    <x v="19"/>
    <n v="0"/>
    <n v="0"/>
    <x v="56"/>
    <s v="4/25/2015"/>
    <x v="7"/>
    <x v="0"/>
    <n v="4"/>
    <n v="2015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d v="2014-08-07T23:13:48"/>
    <d v="2014-07-08T23:13:48"/>
    <b v="0"/>
    <n v="1"/>
    <b v="0"/>
    <x v="7"/>
    <x v="19"/>
    <n v="0"/>
    <n v="1"/>
    <x v="3"/>
    <s v="8/7/2014"/>
    <x v="3"/>
    <x v="3"/>
    <n v="8"/>
    <n v="2014"/>
  </r>
  <r>
    <n v="2595"/>
    <s v="Food Truck for Little Fox Bakery"/>
    <s v="Looking to put the best baked goods in Bowling Green on wheels"/>
    <x v="36"/>
    <x v="1767"/>
    <x v="2"/>
    <x v="0"/>
    <s v="USD"/>
    <d v="2017-02-24T05:51:40"/>
    <d v="2017-01-25T05:51:40"/>
    <b v="0"/>
    <n v="19"/>
    <b v="0"/>
    <x v="7"/>
    <x v="19"/>
    <n v="12"/>
    <n v="96.05"/>
    <x v="313"/>
    <s v="2/24/2017"/>
    <x v="1"/>
    <x v="1"/>
    <n v="2"/>
    <n v="2017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d v="2014-08-07T15:56:49"/>
    <d v="2014-07-08T15:56:49"/>
    <b v="0"/>
    <n v="27"/>
    <b v="0"/>
    <x v="7"/>
    <x v="19"/>
    <n v="24"/>
    <n v="305.77999999999997"/>
    <x v="3"/>
    <s v="8/7/2014"/>
    <x v="3"/>
    <x v="3"/>
    <n v="8"/>
    <n v="2014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d v="2016-06-19T08:11:57"/>
    <d v="2016-05-20T08:11:57"/>
    <b v="0"/>
    <n v="7"/>
    <b v="0"/>
    <x v="7"/>
    <x v="19"/>
    <n v="6"/>
    <n v="12.14"/>
    <x v="795"/>
    <s v="6/19/2016"/>
    <x v="5"/>
    <x v="2"/>
    <n v="6"/>
    <n v="2016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d v="2015-09-23T20:10:01"/>
    <d v="2015-08-24T20:10:01"/>
    <b v="0"/>
    <n v="14"/>
    <b v="0"/>
    <x v="7"/>
    <x v="19"/>
    <n v="39"/>
    <n v="83.57"/>
    <x v="1068"/>
    <s v="9/23/2015"/>
    <x v="10"/>
    <x v="0"/>
    <n v="9"/>
    <n v="2015"/>
  </r>
  <r>
    <n v="2599"/>
    <s v="Empty Ramekins Catering Group"/>
    <s v="The Empty Ramekins Catering Group is looking for your help to start up in Miami Florida!!!!"/>
    <x v="354"/>
    <x v="456"/>
    <x v="2"/>
    <x v="0"/>
    <s v="USD"/>
    <d v="2014-08-03T18:05:47"/>
    <d v="2014-06-19T18:05:47"/>
    <b v="0"/>
    <n v="5"/>
    <b v="0"/>
    <x v="7"/>
    <x v="19"/>
    <n v="1"/>
    <n v="18"/>
    <x v="567"/>
    <s v="8/3/2014"/>
    <x v="0"/>
    <x v="3"/>
    <n v="8"/>
    <n v="2014"/>
  </r>
  <r>
    <n v="2600"/>
    <s v="Help Buttz Return From the Ashes"/>
    <s v="On Sunday November 8, 2015 our food truck burned to the ground. Please help us get rebuilt."/>
    <x v="63"/>
    <x v="1505"/>
    <x v="2"/>
    <x v="0"/>
    <s v="USD"/>
    <d v="2016-03-25T20:36:40"/>
    <d v="2016-01-25T21:36:40"/>
    <b v="0"/>
    <n v="30"/>
    <b v="0"/>
    <x v="7"/>
    <x v="19"/>
    <n v="7"/>
    <n v="115.53"/>
    <x v="1203"/>
    <s v="3/25/2016"/>
    <x v="1"/>
    <x v="2"/>
    <n v="3"/>
    <n v="2016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d v="2012-09-13T03:59:00"/>
    <d v="2012-08-29T21:39:09"/>
    <b v="1"/>
    <n v="151"/>
    <b v="1"/>
    <x v="2"/>
    <x v="36"/>
    <n v="661"/>
    <n v="21.9"/>
    <x v="1411"/>
    <s v="9/13/2012"/>
    <x v="10"/>
    <x v="5"/>
    <n v="9"/>
    <n v="2012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d v="2014-11-12T21:20:00"/>
    <d v="2014-10-03T17:56:08"/>
    <b v="1"/>
    <n v="489"/>
    <b v="1"/>
    <x v="2"/>
    <x v="36"/>
    <n v="326"/>
    <n v="80.02"/>
    <x v="1009"/>
    <s v="11/12/2014"/>
    <x v="9"/>
    <x v="3"/>
    <n v="11"/>
    <n v="2014"/>
  </r>
  <r>
    <n v="2603"/>
    <s v="Manned Mock Mars Mission"/>
    <s v="I will be building a mock space station and simulate living on Mars for two weeks."/>
    <x v="257"/>
    <x v="702"/>
    <x v="0"/>
    <x v="0"/>
    <s v="USD"/>
    <d v="2013-12-23T21:54:14"/>
    <d v="2013-12-09T21:54:14"/>
    <b v="1"/>
    <n v="50"/>
    <b v="1"/>
    <x v="2"/>
    <x v="36"/>
    <n v="101"/>
    <n v="35.520000000000003"/>
    <x v="1412"/>
    <s v="12/23/2013"/>
    <x v="11"/>
    <x v="4"/>
    <n v="12"/>
    <n v="2013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d v="2012-04-29T01:13:43"/>
    <d v="2012-03-30T01:13:43"/>
    <b v="1"/>
    <n v="321"/>
    <b v="1"/>
    <x v="2"/>
    <x v="36"/>
    <n v="104"/>
    <n v="64.930000000000007"/>
    <x v="1413"/>
    <s v="4/29/2012"/>
    <x v="7"/>
    <x v="5"/>
    <n v="4"/>
    <n v="2012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d v="2016-06-17T12:59:50"/>
    <d v="2016-05-18T12:59:50"/>
    <b v="1"/>
    <n v="1762"/>
    <b v="1"/>
    <x v="2"/>
    <x v="36"/>
    <n v="107"/>
    <n v="60.97"/>
    <x v="13"/>
    <s v="6/17/2016"/>
    <x v="5"/>
    <x v="2"/>
    <n v="6"/>
    <n v="201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d v="2014-04-29T17:06:22"/>
    <d v="2014-03-28T17:06:22"/>
    <b v="1"/>
    <n v="385"/>
    <b v="1"/>
    <x v="2"/>
    <x v="36"/>
    <n v="110"/>
    <n v="31.44"/>
    <x v="1414"/>
    <s v="4/29/2014"/>
    <x v="7"/>
    <x v="3"/>
    <n v="4"/>
    <n v="2014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d v="2015-08-12T02:00:00"/>
    <d v="2015-06-29T20:59:32"/>
    <b v="1"/>
    <n v="398"/>
    <b v="1"/>
    <x v="2"/>
    <x v="36"/>
    <n v="408"/>
    <n v="81.95"/>
    <x v="295"/>
    <s v="8/12/2015"/>
    <x v="0"/>
    <x v="0"/>
    <n v="8"/>
    <n v="2015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d v="2017-03-15T00:00:00"/>
    <d v="2017-02-01T19:14:28"/>
    <b v="1"/>
    <n v="304"/>
    <b v="1"/>
    <x v="2"/>
    <x v="36"/>
    <n v="224"/>
    <n v="58.93"/>
    <x v="172"/>
    <s v="3/15/2017"/>
    <x v="2"/>
    <x v="1"/>
    <n v="3"/>
    <n v="2017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d v="2012-07-15T05:42:31"/>
    <d v="2012-06-15T05:42:31"/>
    <b v="1"/>
    <n v="676"/>
    <b v="1"/>
    <x v="2"/>
    <x v="36"/>
    <n v="304"/>
    <n v="157.29"/>
    <x v="65"/>
    <s v="7/15/2012"/>
    <x v="0"/>
    <x v="5"/>
    <n v="7"/>
    <n v="2012"/>
  </r>
  <r>
    <n v="2610"/>
    <s v="Restore the Pluto Discovery Telescope"/>
    <s v="Preserve the telescope that Clyde Tombaugh used to discover Pluto for generations to come!"/>
    <x v="355"/>
    <x v="1778"/>
    <x v="0"/>
    <x v="0"/>
    <s v="USD"/>
    <d v="2016-08-22T06:59:00"/>
    <d v="2016-07-13T21:08:45"/>
    <b v="1"/>
    <n v="577"/>
    <b v="1"/>
    <x v="2"/>
    <x v="36"/>
    <n v="141"/>
    <n v="55.76"/>
    <x v="543"/>
    <s v="8/22/2016"/>
    <x v="3"/>
    <x v="2"/>
    <n v="8"/>
    <n v="201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d v="2017-01-02T22:59:00"/>
    <d v="2016-11-30T08:03:34"/>
    <b v="1"/>
    <n v="3663"/>
    <b v="1"/>
    <x v="2"/>
    <x v="36"/>
    <n v="2791"/>
    <n v="83.8"/>
    <x v="949"/>
    <s v="1/2/2017"/>
    <x v="4"/>
    <x v="2"/>
    <n v="1"/>
    <n v="2017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d v="2015-01-09T03:26:10"/>
    <d v="2014-12-09T03:26:10"/>
    <b v="1"/>
    <n v="294"/>
    <b v="1"/>
    <x v="2"/>
    <x v="36"/>
    <n v="172"/>
    <n v="58.42"/>
    <x v="1415"/>
    <s v="1/9/2015"/>
    <x v="11"/>
    <x v="3"/>
    <n v="1"/>
    <n v="2015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d v="2012-09-21T19:38:14"/>
    <d v="2012-08-22T19:38:14"/>
    <b v="1"/>
    <n v="28"/>
    <b v="1"/>
    <x v="2"/>
    <x v="36"/>
    <n v="101"/>
    <n v="270.57"/>
    <x v="1416"/>
    <s v="9/21/2012"/>
    <x v="10"/>
    <x v="5"/>
    <n v="9"/>
    <n v="2012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d v="2014-04-30T05:00:00"/>
    <d v="2014-04-01T17:00:12"/>
    <b v="1"/>
    <n v="100"/>
    <b v="1"/>
    <x v="2"/>
    <x v="36"/>
    <n v="102"/>
    <n v="107.1"/>
    <x v="672"/>
    <s v="4/30/2014"/>
    <x v="6"/>
    <x v="3"/>
    <n v="4"/>
    <n v="2014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d v="2016-04-30T12:00:00"/>
    <d v="2016-03-24T11:56:04"/>
    <b v="0"/>
    <n v="72"/>
    <b v="1"/>
    <x v="2"/>
    <x v="36"/>
    <n v="170"/>
    <n v="47.18"/>
    <x v="863"/>
    <s v="4/30/2016"/>
    <x v="7"/>
    <x v="2"/>
    <n v="4"/>
    <n v="201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d v="2015-08-25T23:52:09"/>
    <d v="2015-07-26T23:52:09"/>
    <b v="1"/>
    <n v="238"/>
    <b v="1"/>
    <x v="2"/>
    <x v="36"/>
    <n v="115"/>
    <n v="120.31"/>
    <x v="344"/>
    <s v="8/25/2015"/>
    <x v="3"/>
    <x v="0"/>
    <n v="8"/>
    <n v="2015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d v="2014-10-20T20:59:11"/>
    <d v="2014-09-20T20:59:11"/>
    <b v="1"/>
    <n v="159"/>
    <b v="1"/>
    <x v="2"/>
    <x v="36"/>
    <n v="878"/>
    <n v="27.6"/>
    <x v="1354"/>
    <s v="10/20/2014"/>
    <x v="8"/>
    <x v="3"/>
    <n v="10"/>
    <n v="2014"/>
  </r>
  <r>
    <n v="2618"/>
    <s v="SPACE ART FEATURING ASTRONAUTS #WeBelieveInAstronauts"/>
    <s v="LTD ED COLLECTIBLE SPACE ART FEAT. ASTRONAUTS"/>
    <x v="36"/>
    <x v="1786"/>
    <x v="0"/>
    <x v="0"/>
    <s v="USD"/>
    <d v="2015-12-01T20:01:01"/>
    <d v="2015-10-02T19:01:01"/>
    <b v="1"/>
    <n v="77"/>
    <b v="1"/>
    <x v="2"/>
    <x v="36"/>
    <n v="105"/>
    <n v="205.3"/>
    <x v="1283"/>
    <s v="12/1/2015"/>
    <x v="9"/>
    <x v="0"/>
    <n v="12"/>
    <n v="2015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d v="2015-10-23T11:00:00"/>
    <d v="2015-09-26T21:13:24"/>
    <b v="1"/>
    <n v="53"/>
    <b v="1"/>
    <x v="2"/>
    <x v="36"/>
    <n v="188"/>
    <n v="35.549999999999997"/>
    <x v="585"/>
    <s v="10/23/2015"/>
    <x v="8"/>
    <x v="0"/>
    <n v="10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d v="2015-10-11T01:00:00"/>
    <d v="2015-09-04T04:00:42"/>
    <b v="1"/>
    <n v="1251"/>
    <b v="1"/>
    <x v="2"/>
    <x v="36"/>
    <n v="144"/>
    <n v="74.64"/>
    <x v="1417"/>
    <s v="10/11/2015"/>
    <x v="8"/>
    <x v="0"/>
    <n v="10"/>
    <n v="2015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d v="2015-05-21T17:56:28"/>
    <d v="2015-04-21T17:56:28"/>
    <b v="1"/>
    <n v="465"/>
    <b v="1"/>
    <x v="2"/>
    <x v="36"/>
    <n v="146"/>
    <n v="47.06"/>
    <x v="148"/>
    <s v="5/21/2015"/>
    <x v="6"/>
    <x v="0"/>
    <n v="5"/>
    <n v="2015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d v="2016-12-30T17:50:16"/>
    <d v="2016-11-15T17:50:16"/>
    <b v="0"/>
    <n v="74"/>
    <b v="1"/>
    <x v="2"/>
    <x v="36"/>
    <n v="131"/>
    <n v="26.59"/>
    <x v="296"/>
    <s v="12/30/2016"/>
    <x v="4"/>
    <x v="2"/>
    <n v="12"/>
    <n v="201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d v="2016-12-02T06:09:26"/>
    <d v="2016-11-18T06:09:26"/>
    <b v="0"/>
    <n v="62"/>
    <b v="1"/>
    <x v="2"/>
    <x v="36"/>
    <n v="114"/>
    <n v="36.770000000000003"/>
    <x v="483"/>
    <s v="12/2/2016"/>
    <x v="4"/>
    <x v="2"/>
    <n v="12"/>
    <n v="201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d v="2012-09-13T10:07:02"/>
    <d v="2012-08-23T10:07:02"/>
    <b v="0"/>
    <n v="3468"/>
    <b v="1"/>
    <x v="2"/>
    <x v="36"/>
    <n v="1379"/>
    <n v="31.82"/>
    <x v="340"/>
    <s v="9/13/2012"/>
    <x v="10"/>
    <x v="5"/>
    <n v="9"/>
    <n v="2012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d v="2016-11-09T20:26:48"/>
    <d v="2016-10-15T19:26:48"/>
    <b v="0"/>
    <n v="52"/>
    <b v="1"/>
    <x v="2"/>
    <x v="36"/>
    <n v="956"/>
    <n v="27.58"/>
    <x v="1418"/>
    <s v="11/9/2016"/>
    <x v="9"/>
    <x v="2"/>
    <n v="11"/>
    <n v="201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d v="2015-06-03T15:04:29"/>
    <d v="2015-05-04T15:04:29"/>
    <b v="0"/>
    <n v="50"/>
    <b v="1"/>
    <x v="2"/>
    <x v="36"/>
    <n v="112"/>
    <n v="56"/>
    <x v="685"/>
    <s v="6/3/2015"/>
    <x v="5"/>
    <x v="0"/>
    <n v="6"/>
    <n v="2015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d v="2015-11-26T20:54:21"/>
    <d v="2015-10-27T19:54:21"/>
    <b v="0"/>
    <n v="45"/>
    <b v="1"/>
    <x v="2"/>
    <x v="36"/>
    <n v="647"/>
    <n v="21.56"/>
    <x v="165"/>
    <s v="11/26/2015"/>
    <x v="9"/>
    <x v="0"/>
    <n v="11"/>
    <n v="2015"/>
  </r>
  <r>
    <n v="2628"/>
    <s v="Pie In Space!"/>
    <s v="A high school freshman is sending pie into space and you can be a part of it.  GO SCIENCE!!!"/>
    <x v="357"/>
    <x v="1796"/>
    <x v="0"/>
    <x v="0"/>
    <s v="USD"/>
    <d v="2014-11-30T23:11:07"/>
    <d v="2014-11-10T23:11:07"/>
    <b v="0"/>
    <n v="21"/>
    <b v="1"/>
    <x v="2"/>
    <x v="36"/>
    <n v="110"/>
    <n v="44.1"/>
    <x v="1387"/>
    <s v="11/30/2014"/>
    <x v="4"/>
    <x v="3"/>
    <n v="11"/>
    <n v="2014"/>
  </r>
  <r>
    <n v="2629"/>
    <s v="Project Dragonfly - Sail to the Stars"/>
    <s v="The first international contest to let students shape the future of interstellar travel."/>
    <x v="10"/>
    <x v="1797"/>
    <x v="0"/>
    <x v="1"/>
    <s v="GBP"/>
    <d v="2015-05-14T12:55:22"/>
    <d v="2015-04-14T12:55:22"/>
    <b v="0"/>
    <n v="100"/>
    <b v="1"/>
    <x v="2"/>
    <x v="36"/>
    <n v="128"/>
    <n v="63.87"/>
    <x v="528"/>
    <s v="5/14/2015"/>
    <x v="6"/>
    <x v="0"/>
    <n v="5"/>
    <n v="2015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d v="2016-06-30T10:00:00"/>
    <d v="2016-06-03T02:31:52"/>
    <b v="0"/>
    <n v="81"/>
    <b v="1"/>
    <x v="2"/>
    <x v="36"/>
    <n v="158"/>
    <n v="38.99"/>
    <x v="993"/>
    <s v="6/30/2016"/>
    <x v="0"/>
    <x v="2"/>
    <n v="6"/>
    <n v="201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d v="2015-08-30T04:03:47"/>
    <d v="2015-08-02T04:03:47"/>
    <b v="0"/>
    <n v="286"/>
    <b v="1"/>
    <x v="2"/>
    <x v="36"/>
    <n v="115"/>
    <n v="80.19"/>
    <x v="712"/>
    <s v="8/30/2015"/>
    <x v="10"/>
    <x v="0"/>
    <n v="8"/>
    <n v="2015"/>
  </r>
  <r>
    <n v="2632"/>
    <s v="University Rocket Science"/>
    <s v="Students from 3 universities are designing a dual stage rocket to test experimental rocket technology."/>
    <x v="358"/>
    <x v="1800"/>
    <x v="0"/>
    <x v="0"/>
    <s v="USD"/>
    <d v="2016-05-29T01:28:59"/>
    <d v="2016-05-04T01:28:59"/>
    <b v="0"/>
    <n v="42"/>
    <b v="1"/>
    <x v="2"/>
    <x v="36"/>
    <n v="137"/>
    <n v="34.9"/>
    <x v="1419"/>
    <s v="5/29/2016"/>
    <x v="5"/>
    <x v="2"/>
    <n v="5"/>
    <n v="201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d v="2014-02-27T23:00:00"/>
    <d v="2014-01-28T19:45:32"/>
    <b v="0"/>
    <n v="199"/>
    <b v="1"/>
    <x v="2"/>
    <x v="36"/>
    <n v="355"/>
    <n v="89.1"/>
    <x v="600"/>
    <s v="2/27/2014"/>
    <x v="1"/>
    <x v="3"/>
    <n v="2"/>
    <n v="2014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d v="2016-09-29T15:45:21"/>
    <d v="2016-08-30T15:45:21"/>
    <b v="0"/>
    <n v="25"/>
    <b v="1"/>
    <x v="2"/>
    <x v="36"/>
    <n v="106"/>
    <n v="39.44"/>
    <x v="210"/>
    <s v="9/29/2016"/>
    <x v="10"/>
    <x v="2"/>
    <n v="9"/>
    <n v="201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d v="2015-03-09T21:49:21"/>
    <d v="2015-02-02T22:49:21"/>
    <b v="0"/>
    <n v="84"/>
    <b v="1"/>
    <x v="2"/>
    <x v="36"/>
    <n v="100"/>
    <n v="136.9"/>
    <x v="394"/>
    <s v="3/9/2015"/>
    <x v="2"/>
    <x v="0"/>
    <n v="3"/>
    <n v="2015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d v="2016-10-16T01:00:00"/>
    <d v="2016-09-23T14:45:14"/>
    <b v="0"/>
    <n v="50"/>
    <b v="1"/>
    <x v="2"/>
    <x v="36"/>
    <n v="187"/>
    <n v="37.46"/>
    <x v="552"/>
    <s v="10/16/2016"/>
    <x v="8"/>
    <x v="2"/>
    <n v="10"/>
    <n v="201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d v="2016-10-12T13:11:15"/>
    <d v="2016-09-26T13:11:15"/>
    <b v="0"/>
    <n v="26"/>
    <b v="1"/>
    <x v="2"/>
    <x v="36"/>
    <n v="166"/>
    <n v="31.96"/>
    <x v="564"/>
    <s v="10/12/2016"/>
    <x v="8"/>
    <x v="2"/>
    <n v="10"/>
    <n v="201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d v="2015-01-15T21:54:55"/>
    <d v="2014-12-16T21:54:55"/>
    <b v="0"/>
    <n v="14"/>
    <b v="1"/>
    <x v="2"/>
    <x v="36"/>
    <n v="102"/>
    <n v="25.21"/>
    <x v="22"/>
    <s v="1/15/2015"/>
    <x v="11"/>
    <x v="3"/>
    <n v="1"/>
    <n v="2015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d v="2015-02-19T20:45:48"/>
    <d v="2015-01-20T20:45:48"/>
    <b v="0"/>
    <n v="49"/>
    <b v="1"/>
    <x v="2"/>
    <x v="36"/>
    <n v="164"/>
    <n v="10.039999999999999"/>
    <x v="390"/>
    <s v="2/19/2015"/>
    <x v="1"/>
    <x v="0"/>
    <n v="2"/>
    <n v="2015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d v="2015-06-08T03:51:14"/>
    <d v="2015-04-09T03:51:14"/>
    <b v="0"/>
    <n v="69"/>
    <b v="1"/>
    <x v="2"/>
    <x v="36"/>
    <n v="106"/>
    <n v="45.94"/>
    <x v="1247"/>
    <s v="6/8/2015"/>
    <x v="6"/>
    <x v="0"/>
    <n v="6"/>
    <n v="2015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d v="2014-09-15T20:09:00"/>
    <d v="2014-08-29T19:51:03"/>
    <b v="0"/>
    <n v="1"/>
    <b v="0"/>
    <x v="2"/>
    <x v="36"/>
    <n v="1"/>
    <n v="15"/>
    <x v="1150"/>
    <s v="9/15/2014"/>
    <x v="10"/>
    <x v="3"/>
    <n v="9"/>
    <n v="2014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d v="2016-07-15T06:57:00"/>
    <d v="2016-06-15T05:55:08"/>
    <b v="0"/>
    <n v="0"/>
    <b v="0"/>
    <x v="2"/>
    <x v="36"/>
    <n v="0"/>
    <n v="0"/>
    <x v="889"/>
    <s v="7/15/2016"/>
    <x v="0"/>
    <x v="2"/>
    <n v="7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d v="2016-12-21T07:59:00"/>
    <d v="2016-11-15T13:58:35"/>
    <b v="1"/>
    <n v="1501"/>
    <b v="0"/>
    <x v="2"/>
    <x v="36"/>
    <n v="34"/>
    <n v="223.58"/>
    <x v="296"/>
    <s v="12/21/2016"/>
    <x v="4"/>
    <x v="2"/>
    <n v="12"/>
    <n v="201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d v="2017-03-10T19:00:35"/>
    <d v="2017-02-08T19:00:35"/>
    <b v="1"/>
    <n v="52"/>
    <b v="0"/>
    <x v="2"/>
    <x v="36"/>
    <n v="2"/>
    <n v="39.479999999999997"/>
    <x v="1109"/>
    <s v="3/10/2017"/>
    <x v="2"/>
    <x v="1"/>
    <n v="3"/>
    <n v="2017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d v="2014-11-08T21:13:23"/>
    <d v="2014-10-09T20:13:23"/>
    <b v="1"/>
    <n v="23"/>
    <b v="0"/>
    <x v="2"/>
    <x v="36"/>
    <n v="11"/>
    <n v="91.3"/>
    <x v="786"/>
    <s v="11/8/2014"/>
    <x v="9"/>
    <x v="3"/>
    <n v="11"/>
    <n v="2014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d v="2015-09-09T07:31:09"/>
    <d v="2015-08-10T07:31:09"/>
    <b v="1"/>
    <n v="535"/>
    <b v="0"/>
    <x v="2"/>
    <x v="36"/>
    <n v="8"/>
    <n v="78.67"/>
    <x v="1420"/>
    <s v="9/9/2015"/>
    <x v="10"/>
    <x v="0"/>
    <n v="9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d v="2015-08-14T06:16:59"/>
    <d v="2015-07-15T06:16:59"/>
    <b v="0"/>
    <n v="3"/>
    <b v="0"/>
    <x v="2"/>
    <x v="36"/>
    <n v="1"/>
    <n v="12"/>
    <x v="20"/>
    <s v="8/14/2015"/>
    <x v="3"/>
    <x v="0"/>
    <n v="8"/>
    <n v="2015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d v="2016-03-09T17:09:20"/>
    <d v="2016-02-08T17:09:20"/>
    <b v="0"/>
    <n v="6"/>
    <b v="0"/>
    <x v="2"/>
    <x v="36"/>
    <n v="1"/>
    <n v="17.670000000000002"/>
    <x v="1421"/>
    <s v="3/9/2016"/>
    <x v="2"/>
    <x v="2"/>
    <n v="3"/>
    <n v="2016"/>
  </r>
  <r>
    <n v="2649"/>
    <s v="The Mission - Please Check Back Soon (Canceled)"/>
    <s v="They have launched a Kickstarter."/>
    <x v="152"/>
    <x v="1811"/>
    <x v="1"/>
    <x v="0"/>
    <s v="USD"/>
    <d v="2016-02-01T23:55:41"/>
    <d v="2015-12-03T23:55:41"/>
    <b v="0"/>
    <n v="3"/>
    <b v="0"/>
    <x v="2"/>
    <x v="36"/>
    <n v="0"/>
    <n v="41.33"/>
    <x v="209"/>
    <s v="2/1/2016"/>
    <x v="11"/>
    <x v="0"/>
    <n v="2"/>
    <n v="201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d v="2016-12-21T14:59:03"/>
    <d v="2016-11-21T14:59:03"/>
    <b v="0"/>
    <n v="5"/>
    <b v="0"/>
    <x v="2"/>
    <x v="36"/>
    <n v="1"/>
    <n v="71.599999999999994"/>
    <x v="676"/>
    <s v="12/21/2016"/>
    <x v="4"/>
    <x v="2"/>
    <n v="12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d v="2015-12-17T19:20:09"/>
    <d v="2015-11-19T19:20:09"/>
    <b v="0"/>
    <n v="17"/>
    <b v="0"/>
    <x v="2"/>
    <x v="36"/>
    <n v="2"/>
    <n v="307.82"/>
    <x v="4"/>
    <s v="12/17/2015"/>
    <x v="4"/>
    <x v="0"/>
    <n v="12"/>
    <n v="2015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d v="2014-12-10T03:48:45"/>
    <d v="2014-11-10T03:48:45"/>
    <b v="0"/>
    <n v="11"/>
    <b v="0"/>
    <x v="2"/>
    <x v="36"/>
    <n v="1"/>
    <n v="80.45"/>
    <x v="1387"/>
    <s v="12/10/2014"/>
    <x v="4"/>
    <x v="3"/>
    <n v="12"/>
    <n v="2014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d v="2014-06-13T04:00:00"/>
    <d v="2014-05-12T15:38:47"/>
    <b v="0"/>
    <n v="70"/>
    <b v="0"/>
    <x v="2"/>
    <x v="36"/>
    <n v="12"/>
    <n v="83.94"/>
    <x v="846"/>
    <s v="6/13/2014"/>
    <x v="5"/>
    <x v="3"/>
    <n v="6"/>
    <n v="2014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d v="2015-04-21T13:25:26"/>
    <d v="2015-02-20T14:25:26"/>
    <b v="0"/>
    <n v="6"/>
    <b v="0"/>
    <x v="2"/>
    <x v="36"/>
    <n v="0"/>
    <n v="8.5"/>
    <x v="496"/>
    <s v="4/21/2015"/>
    <x v="2"/>
    <x v="0"/>
    <n v="4"/>
    <n v="2015"/>
  </r>
  <r>
    <n v="2655"/>
    <s v="Balloons (Canceled)"/>
    <s v="Thank you for your support!"/>
    <x v="36"/>
    <x v="1815"/>
    <x v="1"/>
    <x v="0"/>
    <s v="USD"/>
    <d v="2016-02-09T20:00:00"/>
    <d v="2016-01-12T20:47:27"/>
    <b v="0"/>
    <n v="43"/>
    <b v="0"/>
    <x v="2"/>
    <x v="36"/>
    <n v="21"/>
    <n v="73.37"/>
    <x v="1299"/>
    <s v="2/9/2016"/>
    <x v="1"/>
    <x v="2"/>
    <n v="2"/>
    <n v="2016"/>
  </r>
  <r>
    <n v="2656"/>
    <s v="MoonWatcher: A 24/7 Live Video of the Moon for Everyone (Canceled)"/>
    <s v="MoonWatcher will be bringing the Moon closer to all of us."/>
    <x v="60"/>
    <x v="1816"/>
    <x v="1"/>
    <x v="0"/>
    <s v="USD"/>
    <d v="2017-03-12T19:00:00"/>
    <d v="2017-02-01T16:31:28"/>
    <b v="0"/>
    <n v="152"/>
    <b v="0"/>
    <x v="2"/>
    <x v="36"/>
    <n v="11"/>
    <n v="112.86"/>
    <x v="172"/>
    <s v="3/12/2017"/>
    <x v="2"/>
    <x v="1"/>
    <n v="3"/>
    <n v="2017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d v="2016-08-03T01:30:00"/>
    <d v="2016-06-30T22:17:33"/>
    <b v="0"/>
    <n v="59"/>
    <b v="0"/>
    <x v="2"/>
    <x v="36"/>
    <n v="19"/>
    <n v="95.28"/>
    <x v="1422"/>
    <s v="8/3/2016"/>
    <x v="0"/>
    <x v="2"/>
    <n v="8"/>
    <n v="201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d v="2016-07-30T21:13:14"/>
    <d v="2016-06-30T21:13:14"/>
    <b v="0"/>
    <n v="4"/>
    <b v="0"/>
    <x v="2"/>
    <x v="36"/>
    <n v="0"/>
    <n v="22.75"/>
    <x v="1422"/>
    <s v="7/30/2016"/>
    <x v="0"/>
    <x v="2"/>
    <n v="7"/>
    <n v="2016"/>
  </r>
  <r>
    <n v="2659"/>
    <s v="test (Canceled)"/>
    <s v="test"/>
    <x v="197"/>
    <x v="1819"/>
    <x v="1"/>
    <x v="0"/>
    <s v="USD"/>
    <d v="2015-04-18T01:40:10"/>
    <d v="2015-03-19T01:40:10"/>
    <b v="0"/>
    <n v="10"/>
    <b v="0"/>
    <x v="2"/>
    <x v="36"/>
    <n v="3"/>
    <n v="133.30000000000001"/>
    <x v="759"/>
    <s v="4/18/2015"/>
    <x v="7"/>
    <x v="0"/>
    <n v="4"/>
    <n v="2015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d v="2015-11-24T18:06:58"/>
    <d v="2015-09-25T17:06:58"/>
    <b v="0"/>
    <n v="5"/>
    <b v="0"/>
    <x v="2"/>
    <x v="36"/>
    <n v="0"/>
    <n v="3.8"/>
    <x v="426"/>
    <s v="11/24/2015"/>
    <x v="8"/>
    <x v="0"/>
    <n v="11"/>
    <n v="2015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d v="2013-10-25T23:00:10"/>
    <d v="2013-09-25T23:00:10"/>
    <b v="0"/>
    <n v="60"/>
    <b v="1"/>
    <x v="2"/>
    <x v="37"/>
    <n v="103"/>
    <n v="85.75"/>
    <x v="1423"/>
    <s v="10/25/2013"/>
    <x v="8"/>
    <x v="4"/>
    <n v="10"/>
    <n v="2013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d v="2015-08-21T17:55:13"/>
    <d v="2015-07-22T17:55:13"/>
    <b v="0"/>
    <n v="80"/>
    <b v="1"/>
    <x v="2"/>
    <x v="37"/>
    <n v="107"/>
    <n v="267"/>
    <x v="312"/>
    <s v="8/21/2015"/>
    <x v="3"/>
    <x v="0"/>
    <n v="8"/>
    <n v="2015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d v="2015-09-04T15:00:00"/>
    <d v="2015-08-06T14:56:47"/>
    <b v="0"/>
    <n v="56"/>
    <b v="1"/>
    <x v="2"/>
    <x v="37"/>
    <n v="105"/>
    <n v="373.56"/>
    <x v="1424"/>
    <s v="9/4/2015"/>
    <x v="10"/>
    <x v="0"/>
    <n v="9"/>
    <n v="2015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d v="2015-12-09T06:59:00"/>
    <d v="2015-11-05T00:36:37"/>
    <b v="0"/>
    <n v="104"/>
    <b v="1"/>
    <x v="2"/>
    <x v="37"/>
    <n v="103"/>
    <n v="174.04"/>
    <x v="953"/>
    <s v="12/9/2015"/>
    <x v="4"/>
    <x v="0"/>
    <n v="12"/>
    <n v="2015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d v="2015-05-04T21:29:34"/>
    <d v="2015-03-20T21:29:34"/>
    <b v="0"/>
    <n v="46"/>
    <b v="1"/>
    <x v="2"/>
    <x v="37"/>
    <n v="123"/>
    <n v="93.7"/>
    <x v="503"/>
    <s v="5/4/2015"/>
    <x v="7"/>
    <x v="0"/>
    <n v="5"/>
    <n v="2015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d v="2015-09-25T21:00:00"/>
    <d v="2015-08-19T18:20:39"/>
    <b v="0"/>
    <n v="206"/>
    <b v="1"/>
    <x v="2"/>
    <x v="37"/>
    <n v="159"/>
    <n v="77.33"/>
    <x v="1425"/>
    <s v="9/25/2015"/>
    <x v="10"/>
    <x v="0"/>
    <n v="9"/>
    <n v="2015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d v="2016-02-10T22:13:36"/>
    <d v="2016-01-11T22:13:36"/>
    <b v="0"/>
    <n v="18"/>
    <b v="1"/>
    <x v="2"/>
    <x v="37"/>
    <n v="111"/>
    <n v="92.22"/>
    <x v="474"/>
    <s v="2/10/2016"/>
    <x v="1"/>
    <x v="2"/>
    <n v="2"/>
    <n v="2016"/>
  </r>
  <r>
    <n v="2668"/>
    <s v="UOttawa Makermobile"/>
    <s v="Creativity on the go! |_x000a_CrÃ©ativitÃ© en mouvement !"/>
    <x v="28"/>
    <x v="1240"/>
    <x v="0"/>
    <x v="5"/>
    <s v="CAD"/>
    <d v="2015-11-09T14:32:00"/>
    <d v="2015-09-28T14:07:45"/>
    <b v="0"/>
    <n v="28"/>
    <b v="1"/>
    <x v="2"/>
    <x v="37"/>
    <n v="171"/>
    <n v="60.96"/>
    <x v="375"/>
    <s v="11/9/2015"/>
    <x v="8"/>
    <x v="0"/>
    <n v="11"/>
    <n v="2015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d v="2016-01-10T00:51:36"/>
    <d v="2015-11-11T00:51:36"/>
    <b v="0"/>
    <n v="11"/>
    <b v="1"/>
    <x v="2"/>
    <x v="37"/>
    <n v="125"/>
    <n v="91"/>
    <x v="810"/>
    <s v="1/10/2016"/>
    <x v="4"/>
    <x v="0"/>
    <n v="1"/>
    <n v="2016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d v="2014-07-29T00:29:40"/>
    <d v="2014-07-01T00:29:40"/>
    <b v="1"/>
    <n v="60"/>
    <b v="0"/>
    <x v="2"/>
    <x v="37"/>
    <n v="6"/>
    <n v="41.58"/>
    <x v="860"/>
    <s v="7/29/2014"/>
    <x v="3"/>
    <x v="3"/>
    <n v="7"/>
    <n v="2014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d v="2014-12-19T19:38:00"/>
    <d v="2014-11-19T17:58:36"/>
    <b v="1"/>
    <n v="84"/>
    <b v="0"/>
    <x v="2"/>
    <x v="37"/>
    <n v="11"/>
    <n v="33.76"/>
    <x v="652"/>
    <s v="12/19/2014"/>
    <x v="4"/>
    <x v="3"/>
    <n v="12"/>
    <n v="2014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d v="2015-12-28T06:00:00"/>
    <d v="2015-12-06T21:13:10"/>
    <b v="1"/>
    <n v="47"/>
    <b v="0"/>
    <x v="2"/>
    <x v="37"/>
    <n v="33"/>
    <n v="70.62"/>
    <x v="1147"/>
    <s v="12/28/2015"/>
    <x v="11"/>
    <x v="0"/>
    <n v="12"/>
    <n v="2015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d v="2014-10-29T22:45:00"/>
    <d v="2014-09-30T12:59:59"/>
    <b v="1"/>
    <n v="66"/>
    <b v="0"/>
    <x v="2"/>
    <x v="37"/>
    <n v="28"/>
    <n v="167.15"/>
    <x v="1127"/>
    <s v="10/29/2014"/>
    <x v="8"/>
    <x v="3"/>
    <n v="10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d v="2016-07-05T04:59:00"/>
    <d v="2016-06-08T15:11:10"/>
    <b v="1"/>
    <n v="171"/>
    <b v="0"/>
    <x v="2"/>
    <x v="37"/>
    <n v="63"/>
    <n v="128.62"/>
    <x v="882"/>
    <s v="7/5/2016"/>
    <x v="0"/>
    <x v="2"/>
    <n v="7"/>
    <n v="2016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d v="2014-11-10T21:34:49"/>
    <d v="2014-10-11T20:34:49"/>
    <b v="1"/>
    <n v="29"/>
    <b v="0"/>
    <x v="2"/>
    <x v="37"/>
    <n v="8"/>
    <n v="65.41"/>
    <x v="675"/>
    <s v="11/10/2014"/>
    <x v="9"/>
    <x v="3"/>
    <n v="11"/>
    <n v="2014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d v="2016-05-22T14:59:34"/>
    <d v="2016-04-22T14:59:34"/>
    <b v="0"/>
    <n v="9"/>
    <b v="0"/>
    <x v="2"/>
    <x v="37"/>
    <n v="50"/>
    <n v="117.56"/>
    <x v="203"/>
    <s v="5/22/2016"/>
    <x v="6"/>
    <x v="2"/>
    <n v="5"/>
    <n v="2016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d v="2014-07-03T00:42:23"/>
    <d v="2014-06-03T00:42:23"/>
    <b v="0"/>
    <n v="27"/>
    <b v="0"/>
    <x v="2"/>
    <x v="37"/>
    <n v="18"/>
    <n v="126.48"/>
    <x v="835"/>
    <s v="7/3/2014"/>
    <x v="0"/>
    <x v="3"/>
    <n v="7"/>
    <n v="2014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d v="2015-09-24T19:09:25"/>
    <d v="2015-08-25T19:09:25"/>
    <b v="0"/>
    <n v="2"/>
    <b v="0"/>
    <x v="2"/>
    <x v="37"/>
    <n v="0"/>
    <n v="550"/>
    <x v="1051"/>
    <s v="9/24/2015"/>
    <x v="10"/>
    <x v="0"/>
    <n v="9"/>
    <n v="2015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d v="2015-02-28T00:01:34"/>
    <d v="2015-01-29T00:01:34"/>
    <b v="0"/>
    <n v="3"/>
    <b v="0"/>
    <x v="2"/>
    <x v="37"/>
    <n v="0"/>
    <n v="44"/>
    <x v="47"/>
    <s v="2/28/2015"/>
    <x v="1"/>
    <x v="0"/>
    <n v="2"/>
    <n v="2015"/>
  </r>
  <r>
    <n v="2680"/>
    <s v="iHeart Pillow"/>
    <s v="iHeartPillow, Connecting loved ones"/>
    <x v="261"/>
    <x v="1836"/>
    <x v="2"/>
    <x v="3"/>
    <s v="EUR"/>
    <d v="2016-04-06T04:04:51"/>
    <d v="2016-03-07T05:04:51"/>
    <b v="0"/>
    <n v="4"/>
    <b v="0"/>
    <x v="2"/>
    <x v="37"/>
    <n v="1"/>
    <n v="69"/>
    <x v="1426"/>
    <s v="4/6/2016"/>
    <x v="7"/>
    <x v="2"/>
    <n v="4"/>
    <n v="2016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d v="2014-07-10T21:29:10"/>
    <d v="2014-06-15T21:29:10"/>
    <b v="0"/>
    <n v="2"/>
    <b v="0"/>
    <x v="7"/>
    <x v="19"/>
    <n v="1"/>
    <n v="27.5"/>
    <x v="1427"/>
    <s v="7/10/2014"/>
    <x v="0"/>
    <x v="3"/>
    <n v="7"/>
    <n v="2014"/>
  </r>
  <r>
    <n v="2682"/>
    <s v="Toastie's Gourmet Toast"/>
    <s v="Gourmet Toast is the culinary combination, neigh, perfection of America's most under-utilized snack: Toast."/>
    <x v="12"/>
    <x v="1837"/>
    <x v="2"/>
    <x v="0"/>
    <s v="USD"/>
    <d v="2014-11-22T05:59:00"/>
    <d v="2014-10-20T20:55:40"/>
    <b v="0"/>
    <n v="20"/>
    <b v="0"/>
    <x v="7"/>
    <x v="19"/>
    <n v="28"/>
    <n v="84.9"/>
    <x v="46"/>
    <s v="11/22/2014"/>
    <x v="9"/>
    <x v="3"/>
    <n v="11"/>
    <n v="2014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d v="2015-03-01T18:07:20"/>
    <d v="2015-01-30T18:07:20"/>
    <b v="0"/>
    <n v="3"/>
    <b v="0"/>
    <x v="7"/>
    <x v="19"/>
    <n v="0"/>
    <n v="12"/>
    <x v="880"/>
    <s v="3/1/2015"/>
    <x v="1"/>
    <x v="0"/>
    <n v="3"/>
    <n v="2015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d v="2014-08-09T21:57:05"/>
    <d v="2014-06-30T21:57:05"/>
    <b v="0"/>
    <n v="4"/>
    <b v="0"/>
    <x v="7"/>
    <x v="19"/>
    <n v="1"/>
    <n v="200"/>
    <x v="1152"/>
    <s v="8/9/2014"/>
    <x v="0"/>
    <x v="3"/>
    <n v="8"/>
    <n v="2014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d v="2015-04-27T15:42:10"/>
    <d v="2015-02-26T16:42:10"/>
    <b v="0"/>
    <n v="1"/>
    <b v="0"/>
    <x v="7"/>
    <x v="19"/>
    <n v="0"/>
    <n v="10"/>
    <x v="779"/>
    <s v="4/27/2015"/>
    <x v="2"/>
    <x v="0"/>
    <n v="4"/>
    <n v="2015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d v="2014-09-30T23:23:43"/>
    <d v="2014-09-10T23:23:43"/>
    <b v="0"/>
    <n v="0"/>
    <b v="0"/>
    <x v="7"/>
    <x v="19"/>
    <n v="0"/>
    <n v="0"/>
    <x v="1049"/>
    <s v="9/30/2014"/>
    <x v="8"/>
    <x v="3"/>
    <n v="9"/>
    <n v="2014"/>
  </r>
  <r>
    <n v="2687"/>
    <s v="Munch Wagon"/>
    <s v="Your American Pizzas, Wings, Stuffed Gouda Burger, Sweet &amp; Russet Potato Fries served on a food Truck!!"/>
    <x v="36"/>
    <x v="117"/>
    <x v="2"/>
    <x v="0"/>
    <s v="USD"/>
    <d v="2015-06-29T15:21:58"/>
    <d v="2015-05-30T15:21:58"/>
    <b v="0"/>
    <n v="0"/>
    <b v="0"/>
    <x v="7"/>
    <x v="19"/>
    <n v="0"/>
    <n v="0"/>
    <x v="871"/>
    <s v="6/29/2015"/>
    <x v="5"/>
    <x v="0"/>
    <n v="6"/>
    <n v="2015"/>
  </r>
  <r>
    <n v="2688"/>
    <s v="Mac N Cheez Food Truck"/>
    <s v="The amazing gourmet Mac N Cheez Food Truck Campaigne!"/>
    <x v="63"/>
    <x v="1838"/>
    <x v="2"/>
    <x v="0"/>
    <s v="USD"/>
    <d v="2015-02-24T03:00:00"/>
    <d v="2015-01-24T02:51:10"/>
    <b v="0"/>
    <n v="14"/>
    <b v="0"/>
    <x v="7"/>
    <x v="19"/>
    <n v="0"/>
    <n v="5.29"/>
    <x v="1428"/>
    <s v="2/24/2015"/>
    <x v="1"/>
    <x v="0"/>
    <n v="2"/>
    <n v="2015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d v="2016-07-30T23:04:50"/>
    <d v="2016-06-30T23:04:50"/>
    <b v="0"/>
    <n v="1"/>
    <b v="0"/>
    <x v="7"/>
    <x v="19"/>
    <n v="0"/>
    <n v="1"/>
    <x v="1422"/>
    <s v="7/30/2016"/>
    <x v="0"/>
    <x v="2"/>
    <n v="7"/>
    <n v="2016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d v="2015-06-03T02:31:16"/>
    <d v="2015-04-19T02:31:16"/>
    <b v="0"/>
    <n v="118"/>
    <b v="0"/>
    <x v="7"/>
    <x v="19"/>
    <n v="11"/>
    <n v="72.760000000000005"/>
    <x v="145"/>
    <s v="6/3/2015"/>
    <x v="6"/>
    <x v="0"/>
    <n v="6"/>
    <n v="2015"/>
  </r>
  <r>
    <n v="2691"/>
    <s v="Cook"/>
    <s v="A Great New local Food Truck serving up ethnic fusion inspired eats in Ottawa."/>
    <x v="99"/>
    <x v="428"/>
    <x v="2"/>
    <x v="5"/>
    <s v="CAD"/>
    <d v="2015-05-10T17:22:37"/>
    <d v="2015-03-26T17:22:37"/>
    <b v="0"/>
    <n v="2"/>
    <b v="0"/>
    <x v="7"/>
    <x v="19"/>
    <n v="0"/>
    <n v="17.5"/>
    <x v="56"/>
    <s v="5/10/2015"/>
    <x v="7"/>
    <x v="0"/>
    <n v="5"/>
    <n v="2015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d v="2015-03-25T07:01:00"/>
    <d v="2015-02-23T08:01:00"/>
    <b v="0"/>
    <n v="1"/>
    <b v="0"/>
    <x v="7"/>
    <x v="19"/>
    <n v="1"/>
    <n v="25"/>
    <x v="298"/>
    <s v="3/25/2015"/>
    <x v="2"/>
    <x v="0"/>
    <n v="3"/>
    <n v="2015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d v="2014-08-13T03:19:26"/>
    <d v="2014-07-14T03:19:26"/>
    <b v="0"/>
    <n v="3"/>
    <b v="0"/>
    <x v="7"/>
    <x v="19"/>
    <n v="1"/>
    <n v="13.33"/>
    <x v="1140"/>
    <s v="8/13/2014"/>
    <x v="3"/>
    <x v="3"/>
    <n v="8"/>
    <n v="2014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d v="2014-09-26T03:22:19"/>
    <d v="2014-08-27T03:22:19"/>
    <b v="0"/>
    <n v="1"/>
    <b v="0"/>
    <x v="7"/>
    <x v="19"/>
    <n v="0"/>
    <n v="1"/>
    <x v="21"/>
    <s v="9/26/2014"/>
    <x v="10"/>
    <x v="3"/>
    <n v="9"/>
    <n v="2014"/>
  </r>
  <r>
    <n v="2695"/>
    <s v="Fat daddy mac food truck"/>
    <s v="I am creating food magic on the go! Amazing food isn't just for sitdown restaraunts anymore!"/>
    <x v="36"/>
    <x v="1840"/>
    <x v="2"/>
    <x v="0"/>
    <s v="USD"/>
    <d v="2015-04-14T03:21:58"/>
    <d v="2015-02-13T04:21:58"/>
    <b v="0"/>
    <n v="3"/>
    <b v="0"/>
    <x v="7"/>
    <x v="19"/>
    <n v="0"/>
    <n v="23.67"/>
    <x v="1228"/>
    <s v="4/14/2015"/>
    <x v="2"/>
    <x v="0"/>
    <n v="4"/>
    <n v="2015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d v="2014-12-25T20:16:00"/>
    <d v="2014-11-21T20:16:00"/>
    <b v="0"/>
    <n v="38"/>
    <b v="0"/>
    <x v="7"/>
    <x v="19"/>
    <n v="6"/>
    <n v="89.21"/>
    <x v="1038"/>
    <s v="12/25/2014"/>
    <x v="4"/>
    <x v="3"/>
    <n v="12"/>
    <n v="2014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d v="2015-08-02T22:00:00"/>
    <d v="2015-07-02T22:33:43"/>
    <b v="0"/>
    <n v="52"/>
    <b v="0"/>
    <x v="7"/>
    <x v="19"/>
    <n v="26"/>
    <n v="116.56"/>
    <x v="134"/>
    <s v="8/2/2015"/>
    <x v="3"/>
    <x v="0"/>
    <n v="8"/>
    <n v="2015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d v="2014-06-27T21:33:28"/>
    <d v="2014-05-28T21:33:28"/>
    <b v="0"/>
    <n v="2"/>
    <b v="0"/>
    <x v="7"/>
    <x v="19"/>
    <n v="0"/>
    <n v="13.01"/>
    <x v="1429"/>
    <s v="6/27/2014"/>
    <x v="5"/>
    <x v="3"/>
    <n v="6"/>
    <n v="2014"/>
  </r>
  <r>
    <n v="2699"/>
    <s v="my bakery truck"/>
    <s v="Hi, I want make my first bakery. Food truck was great, but I not have a car licence. So, help me to be my dream!"/>
    <x v="365"/>
    <x v="117"/>
    <x v="2"/>
    <x v="5"/>
    <s v="CAD"/>
    <d v="2014-08-08T21:31:03"/>
    <d v="2014-07-09T21:31:03"/>
    <b v="0"/>
    <n v="0"/>
    <b v="0"/>
    <x v="7"/>
    <x v="19"/>
    <n v="0"/>
    <n v="0"/>
    <x v="601"/>
    <s v="8/8/2014"/>
    <x v="3"/>
    <x v="3"/>
    <n v="8"/>
    <n v="2014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d v="2014-09-18T20:59:32"/>
    <d v="2014-08-19T20:59:32"/>
    <b v="0"/>
    <n v="4"/>
    <b v="0"/>
    <x v="7"/>
    <x v="19"/>
    <n v="1"/>
    <n v="17.5"/>
    <x v="1258"/>
    <s v="9/18/2014"/>
    <x v="10"/>
    <x v="3"/>
    <n v="9"/>
    <n v="2014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d v="2017-04-07T17:35:34"/>
    <d v="2017-03-07T18:35:34"/>
    <b v="0"/>
    <n v="46"/>
    <b v="0"/>
    <x v="1"/>
    <x v="38"/>
    <n v="46"/>
    <n v="34.130000000000003"/>
    <x v="1117"/>
    <s v="4/7/2017"/>
    <x v="7"/>
    <x v="1"/>
    <n v="4"/>
    <n v="2017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d v="2017-04-05T18:14:37"/>
    <d v="2017-03-06T19:14:37"/>
    <b v="1"/>
    <n v="26"/>
    <b v="0"/>
    <x v="1"/>
    <x v="38"/>
    <n v="34"/>
    <n v="132.35"/>
    <x v="1303"/>
    <s v="4/5/2017"/>
    <x v="7"/>
    <x v="1"/>
    <n v="4"/>
    <n v="2017"/>
  </r>
  <r>
    <n v="2703"/>
    <s v="Bisagra Teatro: Foro Multidisciplinario"/>
    <s v="Â¡Tu nuevo espacio cultural multidisciplinario en el centro de Pachuca, Hidalgo"/>
    <x v="79"/>
    <x v="1845"/>
    <x v="3"/>
    <x v="14"/>
    <s v="MXN"/>
    <d v="2017-03-22T15:33:50"/>
    <d v="2017-01-21T16:33:50"/>
    <b v="0"/>
    <n v="45"/>
    <b v="0"/>
    <x v="1"/>
    <x v="38"/>
    <n v="104"/>
    <n v="922.22"/>
    <x v="1039"/>
    <s v="3/22/2017"/>
    <x v="1"/>
    <x v="1"/>
    <n v="3"/>
    <n v="2017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d v="2017-04-05T19:41:54"/>
    <d v="2017-02-21T20:41:54"/>
    <b v="0"/>
    <n v="7"/>
    <b v="0"/>
    <x v="1"/>
    <x v="38"/>
    <n v="6"/>
    <n v="163.57"/>
    <x v="1430"/>
    <s v="4/5/2017"/>
    <x v="2"/>
    <x v="1"/>
    <n v="4"/>
    <n v="2017"/>
  </r>
  <r>
    <n v="2705"/>
    <s v="Fischer Theatre Marquee"/>
    <s v="Help light the lights at the historic Fischer Theatre in Danville, IL."/>
    <x v="281"/>
    <x v="1846"/>
    <x v="3"/>
    <x v="0"/>
    <s v="USD"/>
    <d v="2017-03-24T20:59:18"/>
    <d v="2017-02-07T21:59:18"/>
    <b v="0"/>
    <n v="8"/>
    <b v="0"/>
    <x v="1"/>
    <x v="38"/>
    <n v="11"/>
    <n v="217.38"/>
    <x v="1284"/>
    <s v="3/24/2017"/>
    <x v="2"/>
    <x v="1"/>
    <n v="3"/>
    <n v="2017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d v="2014-10-16T06:59:00"/>
    <d v="2014-09-17T07:04:43"/>
    <b v="1"/>
    <n v="263"/>
    <b v="1"/>
    <x v="1"/>
    <x v="38"/>
    <n v="112"/>
    <n v="149.44"/>
    <x v="177"/>
    <s v="10/16/2014"/>
    <x v="8"/>
    <x v="3"/>
    <n v="10"/>
    <n v="2014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d v="2013-05-27T06:59:00"/>
    <d v="2013-04-27T18:47:23"/>
    <b v="1"/>
    <n v="394"/>
    <b v="1"/>
    <x v="1"/>
    <x v="38"/>
    <n v="351"/>
    <n v="71.239999999999995"/>
    <x v="1431"/>
    <s v="5/27/2013"/>
    <x v="6"/>
    <x v="4"/>
    <n v="5"/>
    <n v="2013"/>
  </r>
  <r>
    <n v="2708"/>
    <s v="Angel Comedy Club"/>
    <s v="Angel Comedy Club: A permanent home for Londonâ€™s loveliest comedy night - a community comedy club"/>
    <x v="22"/>
    <x v="1849"/>
    <x v="0"/>
    <x v="1"/>
    <s v="GBP"/>
    <d v="2016-07-21T16:45:26"/>
    <d v="2016-05-22T16:45:26"/>
    <b v="1"/>
    <n v="1049"/>
    <b v="1"/>
    <x v="1"/>
    <x v="38"/>
    <n v="233"/>
    <n v="44.46"/>
    <x v="1432"/>
    <s v="7/21/2016"/>
    <x v="5"/>
    <x v="2"/>
    <n v="7"/>
    <n v="2016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d v="2016-10-04T03:59:00"/>
    <d v="2016-08-30T03:35:41"/>
    <b v="1"/>
    <n v="308"/>
    <b v="1"/>
    <x v="1"/>
    <x v="38"/>
    <n v="102"/>
    <n v="164.94"/>
    <x v="210"/>
    <s v="10/4/2016"/>
    <x v="10"/>
    <x v="2"/>
    <n v="10"/>
    <n v="2016"/>
  </r>
  <r>
    <n v="2710"/>
    <s v="House of Yes"/>
    <s v="Building Brooklyn's own creative venue for circus, theater and events of all types."/>
    <x v="127"/>
    <x v="1851"/>
    <x v="0"/>
    <x v="0"/>
    <s v="USD"/>
    <d v="2014-08-09T02:00:00"/>
    <d v="2014-07-08T05:30:28"/>
    <b v="1"/>
    <n v="1088"/>
    <b v="1"/>
    <x v="1"/>
    <x v="38"/>
    <n v="154"/>
    <n v="84.87"/>
    <x v="3"/>
    <s v="8/9/2014"/>
    <x v="3"/>
    <x v="3"/>
    <n v="8"/>
    <n v="2014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d v="2014-06-20T22:01:00"/>
    <d v="2014-05-21T17:53:10"/>
    <b v="1"/>
    <n v="73"/>
    <b v="1"/>
    <x v="1"/>
    <x v="38"/>
    <n v="101"/>
    <n v="53.95"/>
    <x v="10"/>
    <s v="6/20/2014"/>
    <x v="5"/>
    <x v="3"/>
    <n v="6"/>
    <n v="2014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d v="2013-07-13T18:00:00"/>
    <d v="2013-06-07T01:29:20"/>
    <b v="1"/>
    <n v="143"/>
    <b v="1"/>
    <x v="1"/>
    <x v="38"/>
    <n v="131"/>
    <n v="50.53"/>
    <x v="1433"/>
    <s v="7/13/2013"/>
    <x v="0"/>
    <x v="4"/>
    <n v="7"/>
    <n v="2013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d v="2015-12-24T15:41:24"/>
    <d v="2015-11-14T15:41:24"/>
    <b v="1"/>
    <n v="1420"/>
    <b v="1"/>
    <x v="1"/>
    <x v="38"/>
    <n v="102"/>
    <n v="108"/>
    <x v="1337"/>
    <s v="12/24/2015"/>
    <x v="4"/>
    <x v="0"/>
    <n v="12"/>
    <n v="2015"/>
  </r>
  <r>
    <n v="2714"/>
    <s v="The Crane Theater"/>
    <s v="The Crane will be the new home for independent theater in Northeast Minneapolis"/>
    <x v="31"/>
    <x v="1855"/>
    <x v="0"/>
    <x v="0"/>
    <s v="USD"/>
    <d v="2016-10-14T23:00:00"/>
    <d v="2016-09-16T15:43:16"/>
    <b v="1"/>
    <n v="305"/>
    <b v="1"/>
    <x v="1"/>
    <x v="38"/>
    <n v="116"/>
    <n v="95.37"/>
    <x v="1434"/>
    <s v="10/14/2016"/>
    <x v="8"/>
    <x v="2"/>
    <n v="10"/>
    <n v="2016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d v="2016-02-21T09:33:48"/>
    <d v="2016-01-18T09:33:48"/>
    <b v="1"/>
    <n v="551"/>
    <b v="1"/>
    <x v="1"/>
    <x v="38"/>
    <n v="265"/>
    <n v="57.63"/>
    <x v="940"/>
    <s v="2/21/2016"/>
    <x v="1"/>
    <x v="2"/>
    <n v="2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d v="2015-10-08T07:59:53"/>
    <d v="2015-09-08T07:59:53"/>
    <b v="1"/>
    <n v="187"/>
    <b v="1"/>
    <x v="1"/>
    <x v="38"/>
    <n v="120"/>
    <n v="64.16"/>
    <x v="185"/>
    <s v="10/8/2015"/>
    <x v="8"/>
    <x v="0"/>
    <n v="10"/>
    <n v="2015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d v="2014-12-06T22:57:29"/>
    <d v="2014-10-22T21:57:29"/>
    <b v="1"/>
    <n v="325"/>
    <b v="1"/>
    <x v="1"/>
    <x v="38"/>
    <n v="120"/>
    <n v="92.39"/>
    <x v="343"/>
    <s v="12/6/2014"/>
    <x v="9"/>
    <x v="3"/>
    <n v="12"/>
    <n v="2014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d v="2016-05-03T23:00:00"/>
    <d v="2016-04-05T14:19:05"/>
    <b v="1"/>
    <n v="148"/>
    <b v="1"/>
    <x v="1"/>
    <x v="38"/>
    <n v="104"/>
    <n v="125.98"/>
    <x v="1280"/>
    <s v="5/3/2016"/>
    <x v="6"/>
    <x v="2"/>
    <n v="5"/>
    <n v="2016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d v="2016-04-17T23:44:54"/>
    <d v="2016-02-18T00:44:54"/>
    <b v="0"/>
    <n v="69"/>
    <b v="1"/>
    <x v="1"/>
    <x v="38"/>
    <n v="109"/>
    <n v="94.64"/>
    <x v="807"/>
    <s v="4/17/2016"/>
    <x v="2"/>
    <x v="2"/>
    <n v="4"/>
    <n v="2016"/>
  </r>
  <r>
    <n v="2720"/>
    <s v="The Comedy Project"/>
    <s v="An improv, sketch and experimental comedy and cocktail venue in downtown Grand Rapids, Michigan"/>
    <x v="31"/>
    <x v="1861"/>
    <x v="0"/>
    <x v="0"/>
    <s v="USD"/>
    <d v="2016-11-11T12:10:53"/>
    <d v="2016-10-12T11:10:53"/>
    <b v="0"/>
    <n v="173"/>
    <b v="1"/>
    <x v="1"/>
    <x v="38"/>
    <n v="118"/>
    <n v="170.7"/>
    <x v="1349"/>
    <s v="11/11/2016"/>
    <x v="9"/>
    <x v="2"/>
    <n v="11"/>
    <n v="2016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d v="2013-09-06T19:00:00"/>
    <d v="2013-08-07T13:03:18"/>
    <b v="0"/>
    <n v="269"/>
    <b v="1"/>
    <x v="2"/>
    <x v="30"/>
    <n v="1462"/>
    <n v="40.76"/>
    <x v="1435"/>
    <s v="9/6/2013"/>
    <x v="10"/>
    <x v="4"/>
    <n v="9"/>
    <n v="2013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d v="2017-01-29T20:34:13"/>
    <d v="2016-11-30T20:34:13"/>
    <b v="0"/>
    <n v="185"/>
    <b v="1"/>
    <x v="2"/>
    <x v="30"/>
    <n v="253"/>
    <n v="68.25"/>
    <x v="949"/>
    <s v="1/29/2017"/>
    <x v="4"/>
    <x v="2"/>
    <n v="1"/>
    <n v="2017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d v="2014-12-31T21:08:08"/>
    <d v="2014-11-01T20:08:08"/>
    <b v="0"/>
    <n v="176"/>
    <b v="1"/>
    <x v="2"/>
    <x v="30"/>
    <n v="140"/>
    <n v="95.49"/>
    <x v="727"/>
    <s v="12/31/2014"/>
    <x v="4"/>
    <x v="3"/>
    <n v="12"/>
    <n v="2014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d v="2015-08-15T07:50:59"/>
    <d v="2015-07-14T07:50:59"/>
    <b v="0"/>
    <n v="1019"/>
    <b v="1"/>
    <x v="2"/>
    <x v="30"/>
    <n v="297"/>
    <n v="7.19"/>
    <x v="541"/>
    <s v="8/15/2015"/>
    <x v="3"/>
    <x v="0"/>
    <n v="8"/>
    <n v="2015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d v="2017-03-01T17:52:15"/>
    <d v="2017-01-10T17:52:15"/>
    <b v="0"/>
    <n v="113"/>
    <b v="1"/>
    <x v="2"/>
    <x v="30"/>
    <n v="145"/>
    <n v="511.65"/>
    <x v="1277"/>
    <s v="3/1/2017"/>
    <x v="1"/>
    <x v="1"/>
    <n v="3"/>
    <n v="2017"/>
  </r>
  <r>
    <n v="2726"/>
    <s v="Krimston TWO - Dual SIM case for iPhone"/>
    <s v="Krimston TWO: iPhone Dual SIM Case"/>
    <x v="57"/>
    <x v="1867"/>
    <x v="0"/>
    <x v="0"/>
    <s v="USD"/>
    <d v="2016-04-22T13:55:11"/>
    <d v="2016-03-23T13:55:11"/>
    <b v="0"/>
    <n v="404"/>
    <b v="1"/>
    <x v="2"/>
    <x v="30"/>
    <n v="106"/>
    <n v="261.75"/>
    <x v="680"/>
    <s v="4/22/2016"/>
    <x v="7"/>
    <x v="2"/>
    <n v="4"/>
    <n v="2016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d v="2015-08-07T16:14:23"/>
    <d v="2015-07-13T16:14:23"/>
    <b v="0"/>
    <n v="707"/>
    <b v="1"/>
    <x v="2"/>
    <x v="30"/>
    <n v="493"/>
    <n v="69.760000000000005"/>
    <x v="530"/>
    <s v="8/7/2015"/>
    <x v="3"/>
    <x v="0"/>
    <n v="8"/>
    <n v="2015"/>
  </r>
  <r>
    <n v="2728"/>
    <s v="Multi-Function SSD Shield for the Raspberry Pi 2"/>
    <s v="SSD, WiFi, RTC w/Battery and high power USB all in one shield."/>
    <x v="36"/>
    <x v="1869"/>
    <x v="0"/>
    <x v="0"/>
    <s v="USD"/>
    <d v="2015-12-30T14:23:54"/>
    <d v="2015-11-25T14:23:54"/>
    <b v="0"/>
    <n v="392"/>
    <b v="1"/>
    <x v="2"/>
    <x v="30"/>
    <n v="202"/>
    <n v="77.23"/>
    <x v="53"/>
    <s v="12/30/2015"/>
    <x v="4"/>
    <x v="0"/>
    <n v="12"/>
    <n v="2015"/>
  </r>
  <r>
    <n v="2729"/>
    <s v="McChi Luggage: It's a Luggage, USB Charger and a Table Top"/>
    <s v="A luggage that is more than a luggage! It is what you want it to be."/>
    <x v="51"/>
    <x v="1870"/>
    <x v="0"/>
    <x v="0"/>
    <s v="USD"/>
    <d v="2015-05-01T05:46:37"/>
    <d v="2015-04-01T05:46:37"/>
    <b v="0"/>
    <n v="23"/>
    <b v="1"/>
    <x v="2"/>
    <x v="30"/>
    <n v="104"/>
    <n v="340.57"/>
    <x v="1125"/>
    <s v="5/1/2015"/>
    <x v="6"/>
    <x v="0"/>
    <n v="5"/>
    <n v="2015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d v="2013-04-22T12:59:35"/>
    <d v="2013-03-18T12:59:35"/>
    <b v="0"/>
    <n v="682"/>
    <b v="1"/>
    <x v="2"/>
    <x v="30"/>
    <n v="170"/>
    <n v="67.42"/>
    <x v="1239"/>
    <s v="4/22/2013"/>
    <x v="7"/>
    <x v="4"/>
    <n v="4"/>
    <n v="2013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d v="2014-10-18T04:00:00"/>
    <d v="2014-08-21T12:37:02"/>
    <b v="0"/>
    <n v="37"/>
    <b v="1"/>
    <x v="2"/>
    <x v="30"/>
    <n v="104"/>
    <n v="845.7"/>
    <x v="1436"/>
    <s v="10/18/2014"/>
    <x v="10"/>
    <x v="3"/>
    <n v="10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d v="2013-05-28T00:00:00"/>
    <d v="2013-04-25T19:23:48"/>
    <b v="0"/>
    <n v="146"/>
    <b v="1"/>
    <x v="2"/>
    <x v="30"/>
    <n v="118"/>
    <n v="97.19"/>
    <x v="1056"/>
    <s v="5/28/2013"/>
    <x v="6"/>
    <x v="4"/>
    <n v="5"/>
    <n v="2013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d v="2015-04-10T05:32:54"/>
    <d v="2015-02-09T06:32:54"/>
    <b v="0"/>
    <n v="119"/>
    <b v="1"/>
    <x v="2"/>
    <x v="30"/>
    <n v="108"/>
    <n v="451.84"/>
    <x v="803"/>
    <s v="4/10/2015"/>
    <x v="2"/>
    <x v="0"/>
    <n v="4"/>
    <n v="2015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d v="2016-10-13T21:59:00"/>
    <d v="2016-09-13T16:03:12"/>
    <b v="0"/>
    <n v="163"/>
    <b v="1"/>
    <x v="2"/>
    <x v="30"/>
    <n v="2260300"/>
    <n v="138.66999999999999"/>
    <x v="948"/>
    <s v="10/13/2016"/>
    <x v="8"/>
    <x v="2"/>
    <n v="10"/>
    <n v="2016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d v="2013-03-13T20:00:00"/>
    <d v="2013-02-11T02:54:10"/>
    <b v="0"/>
    <n v="339"/>
    <b v="1"/>
    <x v="2"/>
    <x v="30"/>
    <n v="978"/>
    <n v="21.64"/>
    <x v="1437"/>
    <s v="3/13/2013"/>
    <x v="2"/>
    <x v="4"/>
    <n v="3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d v="2014-04-23T15:59:33"/>
    <d v="2014-03-24T15:59:33"/>
    <b v="0"/>
    <n v="58"/>
    <b v="1"/>
    <x v="2"/>
    <x v="30"/>
    <n v="123"/>
    <n v="169.52"/>
    <x v="853"/>
    <s v="4/23/2014"/>
    <x v="7"/>
    <x v="3"/>
    <n v="4"/>
    <n v="2014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d v="2014-01-15T19:00:00"/>
    <d v="2013-12-03T22:01:27"/>
    <b v="0"/>
    <n v="456"/>
    <b v="1"/>
    <x v="2"/>
    <x v="30"/>
    <n v="246"/>
    <n v="161.88"/>
    <x v="1438"/>
    <s v="1/15/2014"/>
    <x v="11"/>
    <x v="4"/>
    <n v="1"/>
    <n v="2014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d v="2016-11-06T03:26:44"/>
    <d v="2016-09-07T03:26:44"/>
    <b v="0"/>
    <n v="15"/>
    <b v="1"/>
    <x v="2"/>
    <x v="30"/>
    <n v="148"/>
    <n v="493.13"/>
    <x v="1439"/>
    <s v="11/6/2016"/>
    <x v="8"/>
    <x v="2"/>
    <n v="11"/>
    <n v="2016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d v="2014-05-05T21:18:37"/>
    <d v="2014-03-21T21:18:37"/>
    <b v="0"/>
    <n v="191"/>
    <b v="1"/>
    <x v="2"/>
    <x v="30"/>
    <n v="384"/>
    <n v="22.12"/>
    <x v="52"/>
    <s v="5/5/2014"/>
    <x v="7"/>
    <x v="3"/>
    <n v="5"/>
    <n v="2014"/>
  </r>
  <r>
    <n v="2740"/>
    <s v="Vertical Garden Prototype"/>
    <s v="I am interested in testing the plant yields of this vertical garden as well as some other applications"/>
    <x v="43"/>
    <x v="622"/>
    <x v="0"/>
    <x v="0"/>
    <s v="USD"/>
    <d v="2015-03-11T23:45:52"/>
    <d v="2015-02-10T00:45:52"/>
    <b v="0"/>
    <n v="17"/>
    <b v="1"/>
    <x v="2"/>
    <x v="30"/>
    <n v="103"/>
    <n v="18.239999999999998"/>
    <x v="549"/>
    <s v="3/11/2015"/>
    <x v="2"/>
    <x v="0"/>
    <n v="3"/>
    <n v="2015"/>
  </r>
  <r>
    <n v="2741"/>
    <s v="Mrs. Brown and Her Lost Puppy."/>
    <s v="Help me publish my 1st children's book as an aspiring author!"/>
    <x v="6"/>
    <x v="428"/>
    <x v="2"/>
    <x v="0"/>
    <s v="USD"/>
    <d v="2014-10-20T02:07:00"/>
    <d v="2014-09-29T15:46:42"/>
    <b v="0"/>
    <n v="4"/>
    <b v="0"/>
    <x v="3"/>
    <x v="39"/>
    <n v="0"/>
    <n v="8.75"/>
    <x v="178"/>
    <s v="10/20/2014"/>
    <x v="8"/>
    <x v="3"/>
    <n v="10"/>
    <n v="2014"/>
  </r>
  <r>
    <n v="2742"/>
    <s v="What a Zoo!"/>
    <s v="The pachyderms at the Denver Zoo are moving. Follow along on the convoluted journey to their new home."/>
    <x v="30"/>
    <x v="1881"/>
    <x v="2"/>
    <x v="0"/>
    <s v="USD"/>
    <d v="2012-05-15T17:16:27"/>
    <d v="2012-05-01T17:16:27"/>
    <b v="0"/>
    <n v="18"/>
    <b v="0"/>
    <x v="3"/>
    <x v="39"/>
    <n v="29"/>
    <n v="40.61"/>
    <x v="1440"/>
    <s v="5/15/2012"/>
    <x v="5"/>
    <x v="5"/>
    <n v="5"/>
    <n v="2012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d v="2016-10-19T07:53:27"/>
    <d v="2016-09-19T07:53:27"/>
    <b v="0"/>
    <n v="0"/>
    <b v="0"/>
    <x v="3"/>
    <x v="39"/>
    <n v="0"/>
    <n v="0"/>
    <x v="491"/>
    <s v="10/19/2016"/>
    <x v="8"/>
    <x v="2"/>
    <n v="10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d v="2012-02-29T01:29:58"/>
    <d v="2012-01-30T01:29:58"/>
    <b v="0"/>
    <n v="22"/>
    <b v="0"/>
    <x v="3"/>
    <x v="39"/>
    <n v="5"/>
    <n v="37.950000000000003"/>
    <x v="1441"/>
    <s v="2/29/2012"/>
    <x v="1"/>
    <x v="5"/>
    <n v="2"/>
    <n v="2012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d v="2012-07-14T23:42:48"/>
    <d v="2012-05-15T23:42:48"/>
    <b v="0"/>
    <n v="49"/>
    <b v="0"/>
    <x v="3"/>
    <x v="39"/>
    <n v="22"/>
    <n v="35.729999999999997"/>
    <x v="1442"/>
    <s v="7/14/2012"/>
    <x v="5"/>
    <x v="5"/>
    <n v="7"/>
    <n v="2012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d v="2014-08-29T18:45:11"/>
    <d v="2014-07-30T18:45:11"/>
    <b v="0"/>
    <n v="19"/>
    <b v="0"/>
    <x v="3"/>
    <x v="39"/>
    <n v="27"/>
    <n v="42.16"/>
    <x v="459"/>
    <s v="8/29/2014"/>
    <x v="3"/>
    <x v="3"/>
    <n v="8"/>
    <n v="2014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d v="2012-06-16T03:10:00"/>
    <d v="2012-05-15T15:33:17"/>
    <b v="0"/>
    <n v="4"/>
    <b v="0"/>
    <x v="3"/>
    <x v="39"/>
    <n v="28"/>
    <n v="35"/>
    <x v="1442"/>
    <s v="6/16/2012"/>
    <x v="5"/>
    <x v="5"/>
    <n v="6"/>
    <n v="2012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d v="2016-09-02T17:03:22"/>
    <d v="2016-08-03T17:03:22"/>
    <b v="0"/>
    <n v="4"/>
    <b v="0"/>
    <x v="3"/>
    <x v="39"/>
    <n v="1"/>
    <n v="13.25"/>
    <x v="516"/>
    <s v="9/2/2016"/>
    <x v="10"/>
    <x v="2"/>
    <n v="9"/>
    <n v="2016"/>
  </r>
  <r>
    <n v="2749"/>
    <s v="A Tree is a Tree, no matter what you see.  CHILDREN'S BOOK"/>
    <s v="Self-publishing my children's book."/>
    <x v="3"/>
    <x v="178"/>
    <x v="2"/>
    <x v="0"/>
    <s v="USD"/>
    <d v="2015-04-04T18:10:37"/>
    <d v="2015-03-05T19:10:37"/>
    <b v="0"/>
    <n v="2"/>
    <b v="0"/>
    <x v="3"/>
    <x v="39"/>
    <n v="1"/>
    <n v="55"/>
    <x v="35"/>
    <s v="4/4/2015"/>
    <x v="7"/>
    <x v="0"/>
    <n v="4"/>
    <n v="2015"/>
  </r>
  <r>
    <n v="2750"/>
    <s v="My Child, My Blessing"/>
    <s v="This is a journal where parents daily write something positive about their child.  Places for pictures, too."/>
    <x v="369"/>
    <x v="117"/>
    <x v="2"/>
    <x v="0"/>
    <s v="USD"/>
    <d v="2012-06-30T20:00:00"/>
    <d v="2012-06-18T21:35:45"/>
    <b v="0"/>
    <n v="0"/>
    <b v="0"/>
    <x v="3"/>
    <x v="39"/>
    <n v="0"/>
    <n v="0"/>
    <x v="333"/>
    <s v="6/30/2012"/>
    <x v="0"/>
    <x v="5"/>
    <n v="6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d v="2014-06-17T21:17:22"/>
    <d v="2014-04-18T21:17:22"/>
    <b v="0"/>
    <n v="0"/>
    <b v="0"/>
    <x v="3"/>
    <x v="39"/>
    <n v="0"/>
    <n v="0"/>
    <x v="1443"/>
    <s v="6/17/2014"/>
    <x v="6"/>
    <x v="3"/>
    <n v="6"/>
    <n v="2014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d v="2011-12-18T18:21:44"/>
    <d v="2011-11-08T18:21:44"/>
    <b v="0"/>
    <n v="14"/>
    <b v="0"/>
    <x v="3"/>
    <x v="39"/>
    <n v="11"/>
    <n v="39.29"/>
    <x v="1444"/>
    <s v="12/18/2011"/>
    <x v="4"/>
    <x v="6"/>
    <n v="12"/>
    <n v="2011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d v="2012-08-26T21:37:03"/>
    <d v="2012-07-27T21:37:03"/>
    <b v="0"/>
    <n v="8"/>
    <b v="0"/>
    <x v="3"/>
    <x v="39"/>
    <n v="19"/>
    <n v="47.5"/>
    <x v="1445"/>
    <s v="8/26/2012"/>
    <x v="3"/>
    <x v="5"/>
    <n v="8"/>
    <n v="2012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d v="2014-09-11T15:15:51"/>
    <d v="2014-08-12T15:15:51"/>
    <b v="0"/>
    <n v="0"/>
    <b v="0"/>
    <x v="3"/>
    <x v="39"/>
    <n v="0"/>
    <n v="0"/>
    <x v="372"/>
    <s v="9/11/2014"/>
    <x v="10"/>
    <x v="3"/>
    <n v="9"/>
    <n v="2014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d v="2015-04-08T18:58:47"/>
    <d v="2015-03-09T18:58:47"/>
    <b v="0"/>
    <n v="15"/>
    <b v="0"/>
    <x v="3"/>
    <x v="39"/>
    <n v="52"/>
    <n v="17.329999999999998"/>
    <x v="161"/>
    <s v="4/8/2015"/>
    <x v="7"/>
    <x v="0"/>
    <n v="4"/>
    <n v="2015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d v="2014-01-11T21:36:41"/>
    <d v="2013-12-12T21:36:41"/>
    <b v="0"/>
    <n v="33"/>
    <b v="0"/>
    <x v="3"/>
    <x v="39"/>
    <n v="10"/>
    <n v="31.76"/>
    <x v="435"/>
    <s v="1/11/2014"/>
    <x v="11"/>
    <x v="4"/>
    <n v="1"/>
    <n v="2014"/>
  </r>
  <r>
    <n v="2757"/>
    <s v="C is for Crooked"/>
    <s v="A children's letter book that Lampoons Hillary Clinton"/>
    <x v="15"/>
    <x v="115"/>
    <x v="2"/>
    <x v="0"/>
    <s v="USD"/>
    <d v="2016-08-06T15:45:32"/>
    <d v="2016-07-22T15:45:32"/>
    <b v="0"/>
    <n v="2"/>
    <b v="0"/>
    <x v="3"/>
    <x v="39"/>
    <n v="1"/>
    <n v="5"/>
    <x v="1306"/>
    <s v="8/6/2016"/>
    <x v="3"/>
    <x v="2"/>
    <n v="8"/>
    <n v="2016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d v="2016-10-10T10:36:23"/>
    <d v="2016-09-26T10:36:23"/>
    <b v="0"/>
    <n v="6"/>
    <b v="0"/>
    <x v="3"/>
    <x v="39"/>
    <n v="12"/>
    <n v="39"/>
    <x v="564"/>
    <s v="10/10/2016"/>
    <x v="8"/>
    <x v="2"/>
    <n v="10"/>
    <n v="2016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d v="2016-07-16T08:47:46"/>
    <d v="2016-06-03T08:47:46"/>
    <b v="0"/>
    <n v="2"/>
    <b v="0"/>
    <x v="3"/>
    <x v="39"/>
    <n v="11"/>
    <n v="52.5"/>
    <x v="993"/>
    <s v="7/16/2016"/>
    <x v="0"/>
    <x v="2"/>
    <n v="7"/>
    <n v="2016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d v="2013-06-20T11:04:18"/>
    <d v="2013-05-21T11:04:18"/>
    <b v="0"/>
    <n v="0"/>
    <b v="0"/>
    <x v="3"/>
    <x v="39"/>
    <n v="0"/>
    <n v="0"/>
    <x v="1446"/>
    <s v="6/20/2013"/>
    <x v="5"/>
    <x v="4"/>
    <n v="6"/>
    <n v="2013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d v="2013-01-03T01:31:33"/>
    <d v="2012-12-04T01:31:33"/>
    <b v="0"/>
    <n v="4"/>
    <b v="0"/>
    <x v="3"/>
    <x v="39"/>
    <n v="1"/>
    <n v="9"/>
    <x v="593"/>
    <s v="1/3/2013"/>
    <x v="11"/>
    <x v="5"/>
    <n v="1"/>
    <n v="2013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d v="2012-03-18T23:53:15"/>
    <d v="2012-01-19T00:53:15"/>
    <b v="0"/>
    <n v="1"/>
    <b v="0"/>
    <x v="3"/>
    <x v="39"/>
    <n v="1"/>
    <n v="25"/>
    <x v="665"/>
    <s v="3/18/2012"/>
    <x v="1"/>
    <x v="5"/>
    <n v="3"/>
    <n v="2012"/>
  </r>
  <r>
    <n v="2763"/>
    <s v="My Christmas Star"/>
    <s v="How Santa finds childrens homes without getting lost by following certain stars."/>
    <x v="371"/>
    <x v="456"/>
    <x v="2"/>
    <x v="0"/>
    <s v="USD"/>
    <d v="2013-05-24T13:54:44"/>
    <d v="2013-04-09T13:54:44"/>
    <b v="0"/>
    <n v="3"/>
    <b v="0"/>
    <x v="3"/>
    <x v="39"/>
    <n v="0"/>
    <n v="30"/>
    <x v="1361"/>
    <s v="5/24/2013"/>
    <x v="6"/>
    <x v="4"/>
    <n v="5"/>
    <n v="2013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d v="2012-05-30T19:00:00"/>
    <d v="2012-05-01T07:00:31"/>
    <b v="0"/>
    <n v="4"/>
    <b v="0"/>
    <x v="3"/>
    <x v="39"/>
    <n v="1"/>
    <n v="11.25"/>
    <x v="1440"/>
    <s v="5/30/2012"/>
    <x v="5"/>
    <x v="5"/>
    <n v="5"/>
    <n v="2012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d v="2012-10-28T13:53:48"/>
    <d v="2012-10-12T13:53:48"/>
    <b v="0"/>
    <n v="0"/>
    <b v="0"/>
    <x v="3"/>
    <x v="39"/>
    <n v="0"/>
    <n v="0"/>
    <x v="723"/>
    <s v="10/28/2012"/>
    <x v="9"/>
    <x v="5"/>
    <n v="10"/>
    <n v="2012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d v="2011-08-11T16:01:58"/>
    <d v="2011-07-12T16:01:58"/>
    <b v="0"/>
    <n v="4"/>
    <b v="0"/>
    <x v="3"/>
    <x v="39"/>
    <n v="2"/>
    <n v="25"/>
    <x v="644"/>
    <s v="8/11/2011"/>
    <x v="3"/>
    <x v="6"/>
    <n v="8"/>
    <n v="2011"/>
  </r>
  <r>
    <n v="2767"/>
    <s v="the Giant Turnip"/>
    <s v="An animated bedtime story with Dedka, Babka and the rest of the family working together on a BIG problem"/>
    <x v="23"/>
    <x v="1172"/>
    <x v="2"/>
    <x v="5"/>
    <s v="CAD"/>
    <d v="2015-08-16T23:00:50"/>
    <d v="2015-06-17T23:00:50"/>
    <b v="0"/>
    <n v="3"/>
    <b v="0"/>
    <x v="3"/>
    <x v="39"/>
    <n v="1"/>
    <n v="11.33"/>
    <x v="954"/>
    <s v="8/16/2015"/>
    <x v="0"/>
    <x v="0"/>
    <n v="8"/>
    <n v="2015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d v="2012-03-29T13:45:23"/>
    <d v="2012-02-28T14:45:23"/>
    <b v="0"/>
    <n v="34"/>
    <b v="0"/>
    <x v="3"/>
    <x v="39"/>
    <n v="14"/>
    <n v="29.47"/>
    <x v="250"/>
    <s v="3/29/2012"/>
    <x v="2"/>
    <x v="5"/>
    <n v="3"/>
    <n v="2012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d v="2014-06-05T19:49:50"/>
    <d v="2014-04-16T19:49:50"/>
    <b v="0"/>
    <n v="2"/>
    <b v="0"/>
    <x v="3"/>
    <x v="39"/>
    <n v="0"/>
    <n v="1"/>
    <x v="356"/>
    <s v="6/5/2014"/>
    <x v="6"/>
    <x v="3"/>
    <n v="6"/>
    <n v="2014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d v="2014-03-18T15:55:30"/>
    <d v="2014-02-16T16:55:30"/>
    <b v="0"/>
    <n v="33"/>
    <b v="0"/>
    <x v="3"/>
    <x v="39"/>
    <n v="10"/>
    <n v="63.1"/>
    <x v="1447"/>
    <s v="3/18/2014"/>
    <x v="2"/>
    <x v="3"/>
    <n v="3"/>
    <n v="2014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d v="2013-02-01T17:00:00"/>
    <d v="2012-12-14T12:45:40"/>
    <b v="0"/>
    <n v="0"/>
    <b v="0"/>
    <x v="3"/>
    <x v="39"/>
    <n v="0"/>
    <n v="0"/>
    <x v="1369"/>
    <s v="2/1/2013"/>
    <x v="11"/>
    <x v="5"/>
    <n v="2"/>
    <n v="2013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d v="2013-10-05T20:51:34"/>
    <d v="2013-09-20T20:51:34"/>
    <b v="0"/>
    <n v="0"/>
    <b v="0"/>
    <x v="3"/>
    <x v="39"/>
    <n v="0"/>
    <n v="0"/>
    <x v="1448"/>
    <s v="10/5/2013"/>
    <x v="8"/>
    <x v="4"/>
    <n v="10"/>
    <n v="2013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d v="2016-04-24T20:45:21"/>
    <d v="2016-04-14T20:45:21"/>
    <b v="0"/>
    <n v="1"/>
    <b v="0"/>
    <x v="3"/>
    <x v="39"/>
    <n v="0"/>
    <n v="1"/>
    <x v="533"/>
    <s v="4/24/2016"/>
    <x v="6"/>
    <x v="2"/>
    <n v="4"/>
    <n v="2016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d v="2013-03-08T03:02:08"/>
    <d v="2013-02-06T03:02:08"/>
    <b v="0"/>
    <n v="13"/>
    <b v="0"/>
    <x v="3"/>
    <x v="39"/>
    <n v="14"/>
    <n v="43.85"/>
    <x v="60"/>
    <s v="3/8/2013"/>
    <x v="2"/>
    <x v="4"/>
    <n v="3"/>
    <n v="2013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d v="2011-12-16T00:19:14"/>
    <d v="2011-11-16T00:19:14"/>
    <b v="0"/>
    <n v="2"/>
    <b v="0"/>
    <x v="3"/>
    <x v="39"/>
    <n v="3"/>
    <n v="75"/>
    <x v="628"/>
    <s v="12/16/2011"/>
    <x v="4"/>
    <x v="6"/>
    <n v="12"/>
    <n v="2011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d v="2015-06-12T07:07:56"/>
    <d v="2015-05-12T07:07:56"/>
    <b v="0"/>
    <n v="36"/>
    <b v="0"/>
    <x v="3"/>
    <x v="39"/>
    <n v="8"/>
    <n v="45.97"/>
    <x v="211"/>
    <s v="6/12/2015"/>
    <x v="5"/>
    <x v="0"/>
    <n v="6"/>
    <n v="2015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d v="2015-07-17T16:03:24"/>
    <d v="2015-06-17T16:03:24"/>
    <b v="0"/>
    <n v="1"/>
    <b v="0"/>
    <x v="3"/>
    <x v="39"/>
    <n v="0"/>
    <n v="10"/>
    <x v="954"/>
    <s v="7/17/2015"/>
    <x v="0"/>
    <x v="0"/>
    <n v="7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d v="2014-08-25T23:28:26"/>
    <d v="2014-07-26T23:28:26"/>
    <b v="0"/>
    <n v="15"/>
    <b v="0"/>
    <x v="3"/>
    <x v="39"/>
    <n v="26"/>
    <n v="93.67"/>
    <x v="1305"/>
    <s v="8/25/2014"/>
    <x v="3"/>
    <x v="3"/>
    <n v="8"/>
    <n v="2014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d v="2015-11-22T15:03:41"/>
    <d v="2015-10-23T14:03:41"/>
    <b v="0"/>
    <n v="1"/>
    <b v="0"/>
    <x v="3"/>
    <x v="39"/>
    <n v="2"/>
    <n v="53"/>
    <x v="511"/>
    <s v="11/22/2015"/>
    <x v="9"/>
    <x v="0"/>
    <n v="11"/>
    <n v="2015"/>
  </r>
  <r>
    <n v="2780"/>
    <s v="Travel with baby"/>
    <s v="Turn the World with my kids, and then write a book with the advice for traveling with baby"/>
    <x v="57"/>
    <x v="117"/>
    <x v="2"/>
    <x v="13"/>
    <s v="EUR"/>
    <d v="2017-03-10T10:44:48"/>
    <d v="2017-02-08T10:44:48"/>
    <b v="0"/>
    <n v="0"/>
    <b v="0"/>
    <x v="3"/>
    <x v="39"/>
    <n v="0"/>
    <n v="0"/>
    <x v="1109"/>
    <s v="3/10/2017"/>
    <x v="2"/>
    <x v="1"/>
    <n v="3"/>
    <n v="2017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d v="2015-02-12T07:00:00"/>
    <d v="2015-01-14T22:35:54"/>
    <b v="0"/>
    <n v="28"/>
    <b v="1"/>
    <x v="1"/>
    <x v="6"/>
    <n v="105"/>
    <n v="47"/>
    <x v="982"/>
    <s v="2/12/2015"/>
    <x v="1"/>
    <x v="0"/>
    <n v="2"/>
    <n v="2015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d v="2015-02-17T04:59:00"/>
    <d v="2015-01-22T22:11:58"/>
    <b v="0"/>
    <n v="18"/>
    <b v="1"/>
    <x v="1"/>
    <x v="6"/>
    <n v="120"/>
    <n v="66.67"/>
    <x v="1133"/>
    <s v="2/17/2015"/>
    <x v="1"/>
    <x v="0"/>
    <n v="2"/>
    <n v="2015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d v="2015-04-23T12:50:46"/>
    <d v="2015-04-09T12:50:46"/>
    <b v="0"/>
    <n v="61"/>
    <b v="1"/>
    <x v="1"/>
    <x v="6"/>
    <n v="115"/>
    <n v="18.77"/>
    <x v="1247"/>
    <s v="4/23/2015"/>
    <x v="6"/>
    <x v="0"/>
    <n v="4"/>
    <n v="2015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d v="2014-10-29T18:54:03"/>
    <d v="2014-10-08T18:54:03"/>
    <b v="0"/>
    <n v="108"/>
    <b v="1"/>
    <x v="1"/>
    <x v="6"/>
    <n v="119"/>
    <n v="66.11"/>
    <x v="1449"/>
    <s v="10/29/2014"/>
    <x v="9"/>
    <x v="3"/>
    <n v="10"/>
    <n v="2014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d v="2016-08-05T21:00:00"/>
    <d v="2016-07-07T04:32:47"/>
    <b v="0"/>
    <n v="142"/>
    <b v="1"/>
    <x v="1"/>
    <x v="6"/>
    <n v="105"/>
    <n v="36.86"/>
    <x v="862"/>
    <s v="8/5/2016"/>
    <x v="3"/>
    <x v="2"/>
    <n v="8"/>
    <n v="2016"/>
  </r>
  <r>
    <n v="2786"/>
    <s v="Fierce"/>
    <s v="A heart-melting farce about sex, art and the lovelorn lay-abouts of London-town."/>
    <x v="30"/>
    <x v="1889"/>
    <x v="0"/>
    <x v="1"/>
    <s v="GBP"/>
    <d v="2014-07-09T13:39:40"/>
    <d v="2014-06-25T13:39:40"/>
    <b v="0"/>
    <n v="74"/>
    <b v="1"/>
    <x v="1"/>
    <x v="6"/>
    <n v="118"/>
    <n v="39.81"/>
    <x v="576"/>
    <s v="7/9/2014"/>
    <x v="0"/>
    <x v="3"/>
    <n v="7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d v="2014-07-18T04:45:52"/>
    <d v="2014-06-18T04:45:52"/>
    <b v="0"/>
    <n v="38"/>
    <b v="1"/>
    <x v="1"/>
    <x v="6"/>
    <n v="120"/>
    <n v="31.5"/>
    <x v="14"/>
    <s v="7/18/2014"/>
    <x v="0"/>
    <x v="3"/>
    <n v="7"/>
    <n v="2014"/>
  </r>
  <r>
    <n v="2788"/>
    <s v="ACT Underground Theatre, TLDC"/>
    <s v="MOVING FORWARD! WE HAVE REACHED GOAL BUT HAVE MORE TIME!! PLEASE CONSIDER PLEDGING."/>
    <x v="13"/>
    <x v="420"/>
    <x v="0"/>
    <x v="0"/>
    <s v="USD"/>
    <d v="2016-07-29T16:50:43"/>
    <d v="2016-06-29T16:50:43"/>
    <b v="0"/>
    <n v="20"/>
    <b v="1"/>
    <x v="1"/>
    <x v="6"/>
    <n v="103"/>
    <n v="102.5"/>
    <x v="1450"/>
    <s v="7/29/2016"/>
    <x v="0"/>
    <x v="2"/>
    <n v="7"/>
    <n v="2016"/>
  </r>
  <r>
    <n v="2789"/>
    <s v="The Adventurers Club"/>
    <s v="BNT's Biggest Adventure So Far: Our 2015 full length production!"/>
    <x v="9"/>
    <x v="1891"/>
    <x v="0"/>
    <x v="0"/>
    <s v="USD"/>
    <d v="2015-03-12T04:00:00"/>
    <d v="2015-02-21T00:18:54"/>
    <b v="0"/>
    <n v="24"/>
    <b v="1"/>
    <x v="1"/>
    <x v="6"/>
    <n v="101"/>
    <n v="126.46"/>
    <x v="1451"/>
    <s v="3/12/2015"/>
    <x v="2"/>
    <x v="0"/>
    <n v="3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d v="2015-02-11T22:31:43"/>
    <d v="2015-01-12T22:31:43"/>
    <b v="0"/>
    <n v="66"/>
    <b v="1"/>
    <x v="1"/>
    <x v="6"/>
    <n v="105"/>
    <n v="47.88"/>
    <x v="805"/>
    <s v="2/11/2015"/>
    <x v="1"/>
    <x v="0"/>
    <n v="2"/>
    <n v="2015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d v="2016-09-09T04:00:00"/>
    <d v="2016-08-09T21:35:59"/>
    <b v="0"/>
    <n v="28"/>
    <b v="1"/>
    <x v="1"/>
    <x v="6"/>
    <n v="103"/>
    <n v="73.209999999999994"/>
    <x v="386"/>
    <s v="9/9/2016"/>
    <x v="10"/>
    <x v="2"/>
    <n v="9"/>
    <n v="201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d v="2015-08-12T05:32:39"/>
    <d v="2015-06-28T05:32:39"/>
    <b v="0"/>
    <n v="24"/>
    <b v="1"/>
    <x v="1"/>
    <x v="6"/>
    <n v="108"/>
    <n v="89.67"/>
    <x v="1452"/>
    <s v="8/12/2015"/>
    <x v="0"/>
    <x v="0"/>
    <n v="8"/>
    <n v="2015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d v="2015-07-21T10:03:25"/>
    <d v="2015-06-21T10:03:25"/>
    <b v="0"/>
    <n v="73"/>
    <b v="1"/>
    <x v="1"/>
    <x v="6"/>
    <n v="111"/>
    <n v="151.46"/>
    <x v="1453"/>
    <s v="7/21/2015"/>
    <x v="0"/>
    <x v="0"/>
    <n v="7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d v="2016-03-03T19:00:00"/>
    <d v="2016-02-16T16:35:59"/>
    <b v="0"/>
    <n v="3"/>
    <b v="1"/>
    <x v="1"/>
    <x v="6"/>
    <n v="150"/>
    <n v="25"/>
    <x v="194"/>
    <s v="3/3/2016"/>
    <x v="2"/>
    <x v="2"/>
    <n v="3"/>
    <n v="201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d v="2014-06-06T23:00:00"/>
    <d v="2014-05-21T12:37:21"/>
    <b v="0"/>
    <n v="20"/>
    <b v="1"/>
    <x v="1"/>
    <x v="6"/>
    <n v="104"/>
    <n v="36.5"/>
    <x v="10"/>
    <s v="6/6/2014"/>
    <x v="5"/>
    <x v="3"/>
    <n v="6"/>
    <n v="2014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d v="2014-07-05T12:40:28"/>
    <d v="2014-06-05T12:40:28"/>
    <b v="0"/>
    <n v="21"/>
    <b v="1"/>
    <x v="1"/>
    <x v="6"/>
    <n v="116"/>
    <n v="44"/>
    <x v="1410"/>
    <s v="7/5/2014"/>
    <x v="0"/>
    <x v="3"/>
    <n v="7"/>
    <n v="2014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d v="2014-07-08T22:34:00"/>
    <d v="2014-06-08T22:34:00"/>
    <b v="0"/>
    <n v="94"/>
    <b v="1"/>
    <x v="1"/>
    <x v="6"/>
    <n v="103"/>
    <n v="87.36"/>
    <x v="1454"/>
    <s v="7/8/2014"/>
    <x v="0"/>
    <x v="3"/>
    <n v="7"/>
    <n v="2014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d v="2015-07-31T16:00:00"/>
    <d v="2015-07-16T16:12:01"/>
    <b v="0"/>
    <n v="139"/>
    <b v="1"/>
    <x v="1"/>
    <x v="6"/>
    <n v="101"/>
    <n v="36.47"/>
    <x v="1455"/>
    <s v="7/31/2015"/>
    <x v="3"/>
    <x v="0"/>
    <n v="7"/>
    <n v="2015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d v="2016-06-17T16:00:00"/>
    <d v="2016-05-17T06:21:10"/>
    <b v="0"/>
    <n v="130"/>
    <b v="1"/>
    <x v="1"/>
    <x v="6"/>
    <n v="117"/>
    <n v="44.86"/>
    <x v="301"/>
    <s v="6/17/2016"/>
    <x v="5"/>
    <x v="2"/>
    <n v="6"/>
    <n v="201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d v="2015-01-04T13:16:06"/>
    <d v="2014-11-05T13:16:06"/>
    <b v="0"/>
    <n v="31"/>
    <b v="1"/>
    <x v="1"/>
    <x v="6"/>
    <n v="133"/>
    <n v="42.9"/>
    <x v="505"/>
    <s v="1/4/2015"/>
    <x v="4"/>
    <x v="3"/>
    <n v="1"/>
    <n v="2015"/>
  </r>
  <r>
    <n v="2801"/>
    <s v="A Dream Play"/>
    <s v="Arise Theatre Company's production of August Strindberg's expressionist masterpiece 'A Dream Play'."/>
    <x v="2"/>
    <x v="1898"/>
    <x v="0"/>
    <x v="2"/>
    <s v="AUD"/>
    <d v="2014-10-10T11:00:00"/>
    <d v="2014-09-18T05:50:09"/>
    <b v="0"/>
    <n v="13"/>
    <b v="1"/>
    <x v="1"/>
    <x v="6"/>
    <n v="133"/>
    <n v="51.23"/>
    <x v="158"/>
    <s v="10/10/2014"/>
    <x v="8"/>
    <x v="3"/>
    <n v="10"/>
    <n v="2014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d v="2015-08-06T15:31:47"/>
    <d v="2015-07-07T15:31:47"/>
    <b v="0"/>
    <n v="90"/>
    <b v="1"/>
    <x v="1"/>
    <x v="6"/>
    <n v="102"/>
    <n v="33.94"/>
    <x v="460"/>
    <s v="8/6/2015"/>
    <x v="3"/>
    <x v="0"/>
    <n v="8"/>
    <n v="2015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d v="2015-07-16T00:00:00"/>
    <d v="2015-06-03T01:34:36"/>
    <b v="0"/>
    <n v="141"/>
    <b v="1"/>
    <x v="1"/>
    <x v="6"/>
    <n v="128"/>
    <n v="90.74"/>
    <x v="571"/>
    <s v="7/16/2015"/>
    <x v="0"/>
    <x v="0"/>
    <n v="7"/>
    <n v="2015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d v="2014-09-29T10:53:10"/>
    <d v="2014-08-30T10:53:10"/>
    <b v="0"/>
    <n v="23"/>
    <b v="1"/>
    <x v="1"/>
    <x v="6"/>
    <n v="115"/>
    <n v="50"/>
    <x v="1456"/>
    <s v="9/29/2014"/>
    <x v="10"/>
    <x v="3"/>
    <n v="9"/>
    <n v="2014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d v="2015-08-22T12:07:53"/>
    <d v="2015-07-28T12:07:53"/>
    <b v="0"/>
    <n v="18"/>
    <b v="1"/>
    <x v="1"/>
    <x v="6"/>
    <n v="110"/>
    <n v="24.44"/>
    <x v="1042"/>
    <s v="8/22/2015"/>
    <x v="3"/>
    <x v="0"/>
    <n v="8"/>
    <n v="2015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d v="2015-08-05T11:00:00"/>
    <d v="2015-06-30T06:24:50"/>
    <b v="0"/>
    <n v="76"/>
    <b v="1"/>
    <x v="1"/>
    <x v="6"/>
    <n v="112"/>
    <n v="44.25"/>
    <x v="773"/>
    <s v="8/5/2015"/>
    <x v="0"/>
    <x v="0"/>
    <n v="8"/>
    <n v="2015"/>
  </r>
  <r>
    <n v="2807"/>
    <s v="The Commission Theatre Co."/>
    <s v="Bringing Shakespeare back to the Playwrights"/>
    <x v="10"/>
    <x v="540"/>
    <x v="0"/>
    <x v="0"/>
    <s v="USD"/>
    <d v="2015-06-29T20:57:18"/>
    <d v="2015-05-30T20:57:18"/>
    <b v="0"/>
    <n v="93"/>
    <b v="1"/>
    <x v="1"/>
    <x v="6"/>
    <n v="126"/>
    <n v="67.739999999999995"/>
    <x v="871"/>
    <s v="6/29/2015"/>
    <x v="5"/>
    <x v="0"/>
    <n v="6"/>
    <n v="2015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d v="2015-08-22T20:18:55"/>
    <d v="2015-07-23T20:18:55"/>
    <b v="0"/>
    <n v="69"/>
    <b v="1"/>
    <x v="1"/>
    <x v="6"/>
    <n v="100"/>
    <n v="65.38"/>
    <x v="764"/>
    <s v="8/22/2015"/>
    <x v="3"/>
    <x v="0"/>
    <n v="8"/>
    <n v="2015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d v="2016-03-30T14:39:00"/>
    <d v="2016-03-22T11:55:25"/>
    <b v="0"/>
    <n v="21"/>
    <b v="1"/>
    <x v="1"/>
    <x v="6"/>
    <n v="102"/>
    <n v="121.9"/>
    <x v="947"/>
    <s v="3/30/2016"/>
    <x v="7"/>
    <x v="2"/>
    <n v="3"/>
    <n v="201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d v="2014-06-01T03:59:00"/>
    <d v="2014-04-30T03:21:04"/>
    <b v="0"/>
    <n v="57"/>
    <b v="1"/>
    <x v="1"/>
    <x v="6"/>
    <n v="108"/>
    <n v="47.46"/>
    <x v="406"/>
    <s v="6/1/2014"/>
    <x v="6"/>
    <x v="3"/>
    <n v="6"/>
    <n v="2014"/>
  </r>
  <r>
    <n v="2811"/>
    <s v="Ray Gunn and Starburst"/>
    <s v="Ray Gunn and Starburst is an audio sci-fi/comedy sending up the tropes of classic and pulp science-fiction."/>
    <x v="3"/>
    <x v="1906"/>
    <x v="0"/>
    <x v="1"/>
    <s v="GBP"/>
    <d v="2015-02-23T11:55:03"/>
    <d v="2015-01-24T11:55:03"/>
    <b v="0"/>
    <n v="108"/>
    <b v="1"/>
    <x v="1"/>
    <x v="6"/>
    <n v="100"/>
    <n v="92.84"/>
    <x v="1428"/>
    <s v="2/23/2015"/>
    <x v="1"/>
    <x v="0"/>
    <n v="2"/>
    <n v="2015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d v="2015-04-06T04:00:00"/>
    <d v="2015-02-19T17:51:38"/>
    <b v="0"/>
    <n v="83"/>
    <b v="1"/>
    <x v="1"/>
    <x v="6"/>
    <n v="113"/>
    <n v="68.25"/>
    <x v="1457"/>
    <s v="4/6/2015"/>
    <x v="2"/>
    <x v="0"/>
    <n v="4"/>
    <n v="2015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d v="2016-12-14T17:49:21"/>
    <d v="2016-11-19T17:49:21"/>
    <b v="0"/>
    <n v="96"/>
    <b v="1"/>
    <x v="1"/>
    <x v="6"/>
    <n v="128"/>
    <n v="37.21"/>
    <x v="140"/>
    <s v="12/14/2016"/>
    <x v="4"/>
    <x v="2"/>
    <n v="12"/>
    <n v="201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d v="2015-05-09T09:35:15"/>
    <d v="2015-04-09T09:35:15"/>
    <b v="0"/>
    <n v="64"/>
    <b v="1"/>
    <x v="1"/>
    <x v="6"/>
    <n v="108"/>
    <n v="25.25"/>
    <x v="1247"/>
    <s v="5/9/2015"/>
    <x v="6"/>
    <x v="0"/>
    <n v="5"/>
    <n v="2015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d v="2016-08-07T18:38:29"/>
    <d v="2016-07-08T18:38:29"/>
    <b v="0"/>
    <n v="14"/>
    <b v="1"/>
    <x v="1"/>
    <x v="6"/>
    <n v="242"/>
    <n v="43.21"/>
    <x v="138"/>
    <s v="8/7/2016"/>
    <x v="3"/>
    <x v="2"/>
    <n v="8"/>
    <n v="201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d v="2015-08-02T16:00:00"/>
    <d v="2015-07-03T11:13:12"/>
    <b v="0"/>
    <n v="169"/>
    <b v="1"/>
    <x v="1"/>
    <x v="6"/>
    <n v="142"/>
    <n v="25.13"/>
    <x v="495"/>
    <s v="8/2/2015"/>
    <x v="3"/>
    <x v="0"/>
    <n v="8"/>
    <n v="2015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d v="2015-02-28T15:14:22"/>
    <d v="2015-01-19T15:14:22"/>
    <b v="0"/>
    <n v="33"/>
    <b v="1"/>
    <x v="1"/>
    <x v="6"/>
    <n v="130"/>
    <n v="23.64"/>
    <x v="184"/>
    <s v="2/28/2015"/>
    <x v="1"/>
    <x v="0"/>
    <n v="2"/>
    <n v="2015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d v="2015-09-23T14:21:26"/>
    <d v="2015-09-03T14:21:26"/>
    <b v="0"/>
    <n v="102"/>
    <b v="1"/>
    <x v="1"/>
    <x v="6"/>
    <n v="106"/>
    <n v="103.95"/>
    <x v="629"/>
    <s v="9/23/2015"/>
    <x v="8"/>
    <x v="0"/>
    <n v="9"/>
    <n v="2015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d v="2015-06-14T12:36:49"/>
    <d v="2015-05-15T12:36:49"/>
    <b v="0"/>
    <n v="104"/>
    <b v="1"/>
    <x v="1"/>
    <x v="6"/>
    <n v="105"/>
    <n v="50.38"/>
    <x v="1002"/>
    <s v="6/14/2015"/>
    <x v="5"/>
    <x v="0"/>
    <n v="6"/>
    <n v="2015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d v="2016-02-26T00:00:00"/>
    <d v="2016-02-01T14:39:49"/>
    <b v="0"/>
    <n v="20"/>
    <b v="1"/>
    <x v="1"/>
    <x v="6"/>
    <n v="136"/>
    <n v="13.6"/>
    <x v="979"/>
    <s v="2/26/2016"/>
    <x v="2"/>
    <x v="2"/>
    <n v="2"/>
    <n v="201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d v="2014-09-23T22:08:55"/>
    <d v="2014-08-24T22:08:55"/>
    <b v="0"/>
    <n v="35"/>
    <b v="1"/>
    <x v="1"/>
    <x v="6"/>
    <n v="100"/>
    <n v="28.57"/>
    <x v="146"/>
    <s v="9/23/2014"/>
    <x v="10"/>
    <x v="3"/>
    <n v="9"/>
    <n v="2014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d v="2015-03-27T15:24:52"/>
    <d v="2015-02-25T16:24:52"/>
    <b v="0"/>
    <n v="94"/>
    <b v="1"/>
    <x v="1"/>
    <x v="6"/>
    <n v="100"/>
    <n v="63.83"/>
    <x v="757"/>
    <s v="3/27/2015"/>
    <x v="2"/>
    <x v="0"/>
    <n v="3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d v="2015-03-31T22:59:00"/>
    <d v="2015-03-04T00:16:46"/>
    <b v="0"/>
    <n v="14"/>
    <b v="1"/>
    <x v="1"/>
    <x v="6"/>
    <n v="124"/>
    <n v="8.86"/>
    <x v="123"/>
    <s v="3/31/2015"/>
    <x v="7"/>
    <x v="0"/>
    <n v="3"/>
    <n v="2015"/>
  </r>
  <r>
    <n v="2824"/>
    <s v="The Rooftop"/>
    <s v="I wrote a One Act play called The Rooftop for a Female Playwright's festival. Every little bit helps!"/>
    <x v="81"/>
    <x v="1158"/>
    <x v="0"/>
    <x v="0"/>
    <s v="USD"/>
    <d v="2015-06-13T01:43:00"/>
    <d v="2015-05-12T06:29:56"/>
    <b v="0"/>
    <n v="15"/>
    <b v="1"/>
    <x v="1"/>
    <x v="6"/>
    <n v="117"/>
    <n v="50.67"/>
    <x v="211"/>
    <s v="6/13/2015"/>
    <x v="5"/>
    <x v="0"/>
    <n v="6"/>
    <n v="2015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d v="2015-12-04T19:01:26"/>
    <d v="2015-11-04T19:01:26"/>
    <b v="0"/>
    <n v="51"/>
    <b v="1"/>
    <x v="1"/>
    <x v="6"/>
    <n v="103"/>
    <n v="60.78"/>
    <x v="1008"/>
    <s v="12/4/2015"/>
    <x v="4"/>
    <x v="0"/>
    <n v="12"/>
    <n v="2015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d v="2015-07-10T07:00:00"/>
    <d v="2015-06-16T00:50:12"/>
    <b v="0"/>
    <n v="19"/>
    <b v="1"/>
    <x v="1"/>
    <x v="6"/>
    <n v="108"/>
    <n v="113.42"/>
    <x v="152"/>
    <s v="7/10/2015"/>
    <x v="0"/>
    <x v="0"/>
    <n v="7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d v="2016-06-03T16:30:00"/>
    <d v="2016-05-04T16:24:26"/>
    <b v="0"/>
    <n v="23"/>
    <b v="1"/>
    <x v="1"/>
    <x v="6"/>
    <n v="120"/>
    <n v="104.57"/>
    <x v="1419"/>
    <s v="6/3/2016"/>
    <x v="5"/>
    <x v="2"/>
    <n v="6"/>
    <n v="201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d v="2015-10-02T23:00:00"/>
    <d v="2015-09-07T06:21:09"/>
    <b v="0"/>
    <n v="97"/>
    <b v="1"/>
    <x v="1"/>
    <x v="6"/>
    <n v="100"/>
    <n v="98.31"/>
    <x v="1458"/>
    <s v="10/2/2015"/>
    <x v="8"/>
    <x v="0"/>
    <n v="10"/>
    <n v="2015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d v="2016-06-02T10:25:18"/>
    <d v="2016-05-05T10:25:18"/>
    <b v="0"/>
    <n v="76"/>
    <b v="1"/>
    <x v="1"/>
    <x v="6"/>
    <n v="107"/>
    <n v="35.04"/>
    <x v="1356"/>
    <s v="6/2/2016"/>
    <x v="5"/>
    <x v="2"/>
    <n v="6"/>
    <n v="2016"/>
  </r>
  <r>
    <n v="2830"/>
    <s v="Nakhtik and Avalon"/>
    <s v="Avalon is a new South African Township play and Nakhtik is a  danced political lecture."/>
    <x v="9"/>
    <x v="142"/>
    <x v="0"/>
    <x v="0"/>
    <s v="USD"/>
    <d v="2014-05-12T03:59:00"/>
    <d v="2014-04-29T20:09:08"/>
    <b v="0"/>
    <n v="11"/>
    <b v="1"/>
    <x v="1"/>
    <x v="6"/>
    <n v="100"/>
    <n v="272.73"/>
    <x v="1459"/>
    <s v="5/12/2014"/>
    <x v="6"/>
    <x v="3"/>
    <n v="5"/>
    <n v="2014"/>
  </r>
  <r>
    <n v="2831"/>
    <s v="Tackett &amp; Pyke put on a Play"/>
    <s v="We each wrote a play and would like to produce them for you for nothing more than art's sake!"/>
    <x v="9"/>
    <x v="1918"/>
    <x v="0"/>
    <x v="0"/>
    <s v="USD"/>
    <d v="2015-07-16T19:47:50"/>
    <d v="2015-06-16T19:47:50"/>
    <b v="0"/>
    <n v="52"/>
    <b v="1"/>
    <x v="1"/>
    <x v="6"/>
    <n v="111"/>
    <n v="63.85"/>
    <x v="152"/>
    <s v="7/16/2015"/>
    <x v="0"/>
    <x v="0"/>
    <n v="7"/>
    <n v="2015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d v="2014-11-23T22:00:00"/>
    <d v="2014-10-26T17:01:34"/>
    <b v="0"/>
    <n v="95"/>
    <b v="1"/>
    <x v="1"/>
    <x v="6"/>
    <n v="115"/>
    <n v="30.19"/>
    <x v="137"/>
    <s v="11/23/2014"/>
    <x v="9"/>
    <x v="3"/>
    <n v="11"/>
    <n v="2014"/>
  </r>
  <r>
    <n v="2833"/>
    <s v="Star Man Rocket Man"/>
    <s v="A new play about exploring outer space"/>
    <x v="200"/>
    <x v="1920"/>
    <x v="0"/>
    <x v="0"/>
    <s v="USD"/>
    <d v="2015-10-11T02:00:00"/>
    <d v="2015-09-21T03:03:53"/>
    <b v="0"/>
    <n v="35"/>
    <b v="1"/>
    <x v="1"/>
    <x v="6"/>
    <n v="108"/>
    <n v="83.51"/>
    <x v="482"/>
    <s v="10/11/2015"/>
    <x v="8"/>
    <x v="0"/>
    <n v="10"/>
    <n v="2015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d v="2015-01-30T23:02:10"/>
    <d v="2015-01-15T23:02:10"/>
    <b v="0"/>
    <n v="21"/>
    <b v="1"/>
    <x v="1"/>
    <x v="6"/>
    <n v="170"/>
    <n v="64.760000000000005"/>
    <x v="611"/>
    <s v="1/30/2015"/>
    <x v="1"/>
    <x v="0"/>
    <n v="1"/>
    <n v="2015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d v="2015-12-05T00:00:00"/>
    <d v="2015-11-05T16:53:37"/>
    <b v="0"/>
    <n v="93"/>
    <b v="1"/>
    <x v="1"/>
    <x v="6"/>
    <n v="187"/>
    <n v="20.12"/>
    <x v="953"/>
    <s v="12/5/2015"/>
    <x v="4"/>
    <x v="0"/>
    <n v="12"/>
    <n v="2015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d v="2017-02-18T04:59:00"/>
    <d v="2017-01-11T06:16:58"/>
    <b v="0"/>
    <n v="11"/>
    <b v="1"/>
    <x v="1"/>
    <x v="6"/>
    <n v="108"/>
    <n v="44.09"/>
    <x v="746"/>
    <s v="2/18/2017"/>
    <x v="1"/>
    <x v="1"/>
    <n v="2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d v="2015-12-09T22:48:04"/>
    <d v="2015-10-30T21:48:04"/>
    <b v="0"/>
    <n v="21"/>
    <b v="1"/>
    <x v="1"/>
    <x v="6"/>
    <n v="100"/>
    <n v="40.479999999999997"/>
    <x v="513"/>
    <s v="12/9/2015"/>
    <x v="9"/>
    <x v="0"/>
    <n v="12"/>
    <n v="2015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d v="2014-08-13T22:00:00"/>
    <d v="2014-07-22T14:34:56"/>
    <b v="0"/>
    <n v="54"/>
    <b v="1"/>
    <x v="1"/>
    <x v="6"/>
    <n v="120"/>
    <n v="44.54"/>
    <x v="29"/>
    <s v="8/13/2014"/>
    <x v="3"/>
    <x v="3"/>
    <n v="8"/>
    <n v="2014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d v="2014-08-25T04:59:00"/>
    <d v="2014-08-02T05:45:54"/>
    <b v="0"/>
    <n v="31"/>
    <b v="1"/>
    <x v="1"/>
    <x v="6"/>
    <n v="111"/>
    <n v="125.81"/>
    <x v="1460"/>
    <s v="8/25/2014"/>
    <x v="10"/>
    <x v="3"/>
    <n v="8"/>
    <n v="2014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d v="2015-03-18T17:00:00"/>
    <d v="2015-02-25T00:51:19"/>
    <b v="0"/>
    <n v="132"/>
    <b v="1"/>
    <x v="1"/>
    <x v="6"/>
    <n v="104"/>
    <n v="19.7"/>
    <x v="757"/>
    <s v="3/18/2015"/>
    <x v="2"/>
    <x v="0"/>
    <n v="3"/>
    <n v="2015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d v="2015-12-13T18:44:57"/>
    <d v="2015-10-14T17:44:57"/>
    <b v="0"/>
    <n v="1"/>
    <b v="0"/>
    <x v="1"/>
    <x v="6"/>
    <n v="1"/>
    <n v="10"/>
    <x v="83"/>
    <s v="12/13/2015"/>
    <x v="9"/>
    <x v="0"/>
    <n v="12"/>
    <n v="2015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d v="2014-06-21T11:00:00"/>
    <d v="2014-05-25T22:51:35"/>
    <b v="0"/>
    <n v="0"/>
    <b v="0"/>
    <x v="1"/>
    <x v="6"/>
    <n v="0"/>
    <n v="0"/>
    <x v="1461"/>
    <s v="6/21/2014"/>
    <x v="5"/>
    <x v="3"/>
    <n v="6"/>
    <n v="2014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d v="2016-06-13T04:00:00"/>
    <d v="2016-05-02T17:42:30"/>
    <b v="0"/>
    <n v="0"/>
    <b v="0"/>
    <x v="1"/>
    <x v="6"/>
    <n v="0"/>
    <n v="0"/>
    <x v="458"/>
    <s v="6/13/2016"/>
    <x v="5"/>
    <x v="2"/>
    <n v="6"/>
    <n v="201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d v="2017-01-04T13:06:20"/>
    <d v="2016-12-05T13:06:20"/>
    <b v="0"/>
    <n v="1"/>
    <b v="0"/>
    <x v="1"/>
    <x v="6"/>
    <n v="5"/>
    <n v="30"/>
    <x v="121"/>
    <s v="1/4/2017"/>
    <x v="11"/>
    <x v="2"/>
    <n v="1"/>
    <n v="2017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d v="2015-06-08T00:23:53"/>
    <d v="2015-04-09T00:23:53"/>
    <b v="0"/>
    <n v="39"/>
    <b v="0"/>
    <x v="1"/>
    <x v="6"/>
    <n v="32"/>
    <n v="60.67"/>
    <x v="1247"/>
    <s v="6/8/2015"/>
    <x v="6"/>
    <x v="0"/>
    <n v="6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d v="2015-05-29T16:36:34"/>
    <d v="2015-04-14T16:36:34"/>
    <b v="0"/>
    <n v="0"/>
    <b v="0"/>
    <x v="1"/>
    <x v="6"/>
    <n v="0"/>
    <n v="0"/>
    <x v="528"/>
    <s v="5/29/2015"/>
    <x v="6"/>
    <x v="0"/>
    <n v="5"/>
    <n v="2015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d v="2016-05-23T19:21:05"/>
    <d v="2016-03-24T19:21:05"/>
    <b v="0"/>
    <n v="0"/>
    <b v="0"/>
    <x v="1"/>
    <x v="6"/>
    <n v="0"/>
    <n v="0"/>
    <x v="863"/>
    <s v="5/23/2016"/>
    <x v="7"/>
    <x v="2"/>
    <n v="5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d v="2015-05-29T15:34:19"/>
    <d v="2015-04-29T15:34:19"/>
    <b v="0"/>
    <n v="3"/>
    <b v="0"/>
    <x v="1"/>
    <x v="6"/>
    <n v="0"/>
    <n v="23.33"/>
    <x v="841"/>
    <s v="5/29/2015"/>
    <x v="6"/>
    <x v="0"/>
    <n v="5"/>
    <n v="2015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d v="2016-04-23T10:16:40"/>
    <d v="2016-03-24T10:16:40"/>
    <b v="0"/>
    <n v="1"/>
    <b v="0"/>
    <x v="1"/>
    <x v="6"/>
    <n v="1"/>
    <n v="5"/>
    <x v="863"/>
    <s v="4/23/2016"/>
    <x v="7"/>
    <x v="2"/>
    <n v="4"/>
    <n v="201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d v="2014-09-06T00:10:11"/>
    <d v="2014-08-07T00:10:11"/>
    <b v="0"/>
    <n v="13"/>
    <b v="0"/>
    <x v="1"/>
    <x v="6"/>
    <n v="4"/>
    <n v="23.92"/>
    <x v="1382"/>
    <s v="9/6/2014"/>
    <x v="10"/>
    <x v="3"/>
    <n v="9"/>
    <n v="2014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d v="2016-01-29T23:17:00"/>
    <d v="2016-01-21T00:03:49"/>
    <b v="0"/>
    <n v="0"/>
    <b v="0"/>
    <x v="1"/>
    <x v="6"/>
    <n v="0"/>
    <n v="0"/>
    <x v="1003"/>
    <s v="1/29/2016"/>
    <x v="1"/>
    <x v="2"/>
    <n v="1"/>
    <n v="2016"/>
  </r>
  <r>
    <n v="2852"/>
    <s v="Freedom Train"/>
    <s v="Just one time back to the past on the Freedom Train will open your eyes and your lives will never ever be the same!"/>
    <x v="10"/>
    <x v="483"/>
    <x v="2"/>
    <x v="0"/>
    <s v="USD"/>
    <d v="2014-06-21T01:05:03"/>
    <d v="2014-05-22T01:05:03"/>
    <b v="0"/>
    <n v="6"/>
    <b v="0"/>
    <x v="1"/>
    <x v="6"/>
    <n v="2"/>
    <n v="15.83"/>
    <x v="879"/>
    <s v="6/21/2014"/>
    <x v="5"/>
    <x v="3"/>
    <n v="6"/>
    <n v="2014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d v="2014-09-14T04:34:57"/>
    <d v="2014-07-16T04:34:57"/>
    <b v="0"/>
    <n v="0"/>
    <b v="0"/>
    <x v="1"/>
    <x v="6"/>
    <n v="0"/>
    <n v="0"/>
    <x v="768"/>
    <s v="9/14/2014"/>
    <x v="3"/>
    <x v="3"/>
    <n v="9"/>
    <n v="2014"/>
  </r>
  <r>
    <n v="2854"/>
    <s v="Ultimate Political Selfie!"/>
    <s v="Almost Random Theatre's play about a candidate - with no policies - who is seeking election in May 2015"/>
    <x v="28"/>
    <x v="1926"/>
    <x v="2"/>
    <x v="1"/>
    <s v="GBP"/>
    <d v="2015-05-07T17:11:59"/>
    <d v="2015-04-17T17:11:59"/>
    <b v="0"/>
    <n v="14"/>
    <b v="0"/>
    <x v="1"/>
    <x v="6"/>
    <n v="42"/>
    <n v="29.79"/>
    <x v="309"/>
    <s v="5/7/2015"/>
    <x v="6"/>
    <x v="0"/>
    <n v="5"/>
    <n v="2015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d v="2016-01-29T23:34:00"/>
    <d v="2016-01-01T00:11:11"/>
    <b v="0"/>
    <n v="5"/>
    <b v="0"/>
    <x v="1"/>
    <x v="6"/>
    <n v="50"/>
    <n v="60"/>
    <x v="337"/>
    <s v="1/29/2016"/>
    <x v="1"/>
    <x v="2"/>
    <n v="1"/>
    <n v="201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d v="2015-08-08T21:34:00"/>
    <d v="2015-06-10T00:54:07"/>
    <b v="0"/>
    <n v="6"/>
    <b v="0"/>
    <x v="1"/>
    <x v="6"/>
    <n v="5"/>
    <n v="24.33"/>
    <x v="191"/>
    <s v="8/8/2015"/>
    <x v="0"/>
    <x v="0"/>
    <n v="8"/>
    <n v="2015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d v="2017-02-20T18:00:00"/>
    <d v="2016-12-22T22:04:55"/>
    <b v="0"/>
    <n v="15"/>
    <b v="0"/>
    <x v="1"/>
    <x v="6"/>
    <n v="20"/>
    <n v="500"/>
    <x v="582"/>
    <s v="2/20/2017"/>
    <x v="11"/>
    <x v="2"/>
    <n v="2"/>
    <n v="2017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d v="2014-12-05T11:28:00"/>
    <d v="2014-11-11T13:04:55"/>
    <b v="0"/>
    <n v="0"/>
    <b v="0"/>
    <x v="1"/>
    <x v="6"/>
    <n v="0"/>
    <n v="0"/>
    <x v="1336"/>
    <s v="12/5/2014"/>
    <x v="4"/>
    <x v="3"/>
    <n v="12"/>
    <n v="2014"/>
  </r>
  <r>
    <n v="2859"/>
    <s v="Grover Theatre Company (GTC)"/>
    <s v="A theatre company that will create works to inspire young people and get everyone involved."/>
    <x v="13"/>
    <x v="428"/>
    <x v="2"/>
    <x v="2"/>
    <s v="AUD"/>
    <d v="2015-10-16T08:41:44"/>
    <d v="2015-08-17T08:41:44"/>
    <b v="0"/>
    <n v="1"/>
    <b v="0"/>
    <x v="1"/>
    <x v="6"/>
    <n v="2"/>
    <n v="35"/>
    <x v="1462"/>
    <s v="10/16/2015"/>
    <x v="10"/>
    <x v="0"/>
    <n v="10"/>
    <n v="2015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d v="2016-06-19T19:12:56"/>
    <d v="2016-04-20T19:12:56"/>
    <b v="0"/>
    <n v="9"/>
    <b v="0"/>
    <x v="1"/>
    <x v="6"/>
    <n v="7"/>
    <n v="29.56"/>
    <x v="754"/>
    <s v="6/19/2016"/>
    <x v="6"/>
    <x v="2"/>
    <n v="6"/>
    <n v="201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d v="2015-09-24T14:10:48"/>
    <d v="2015-09-10T14:10:48"/>
    <b v="0"/>
    <n v="3"/>
    <b v="0"/>
    <x v="1"/>
    <x v="6"/>
    <n v="32"/>
    <n v="26.67"/>
    <x v="771"/>
    <s v="9/24/2015"/>
    <x v="8"/>
    <x v="0"/>
    <n v="9"/>
    <n v="2015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d v="2014-06-24T18:57:09"/>
    <d v="2014-05-25T18:57:09"/>
    <b v="0"/>
    <n v="3"/>
    <b v="0"/>
    <x v="1"/>
    <x v="6"/>
    <n v="0"/>
    <n v="18.329999999999998"/>
    <x v="1461"/>
    <s v="6/24/2014"/>
    <x v="5"/>
    <x v="3"/>
    <n v="6"/>
    <n v="2014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d v="2014-09-09T16:12:03"/>
    <d v="2014-07-11T16:12:03"/>
    <b v="0"/>
    <n v="1"/>
    <b v="0"/>
    <x v="1"/>
    <x v="6"/>
    <n v="0"/>
    <n v="20"/>
    <x v="524"/>
    <s v="9/9/2014"/>
    <x v="3"/>
    <x v="3"/>
    <n v="9"/>
    <n v="2014"/>
  </r>
  <r>
    <n v="2864"/>
    <s v="'Haunting Julia' by Alan Ayckbourn"/>
    <s v="Accessible, original theatre for all!"/>
    <x v="30"/>
    <x v="130"/>
    <x v="2"/>
    <x v="1"/>
    <s v="GBP"/>
    <d v="2015-07-17T13:18:00"/>
    <d v="2015-06-17T14:43:27"/>
    <b v="0"/>
    <n v="3"/>
    <b v="0"/>
    <x v="1"/>
    <x v="6"/>
    <n v="2"/>
    <n v="13.33"/>
    <x v="954"/>
    <s v="7/17/2015"/>
    <x v="0"/>
    <x v="0"/>
    <n v="7"/>
    <n v="2015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d v="2015-01-06T02:44:19"/>
    <d v="2014-11-07T02:44:19"/>
    <b v="0"/>
    <n v="0"/>
    <b v="0"/>
    <x v="1"/>
    <x v="6"/>
    <n v="0"/>
    <n v="0"/>
    <x v="287"/>
    <s v="1/6/2015"/>
    <x v="4"/>
    <x v="3"/>
    <n v="1"/>
    <n v="2015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d v="2016-10-14T22:00:00"/>
    <d v="2016-09-14T22:55:21"/>
    <b v="0"/>
    <n v="2"/>
    <b v="0"/>
    <x v="1"/>
    <x v="6"/>
    <n v="1"/>
    <n v="22.5"/>
    <x v="1135"/>
    <s v="10/14/2016"/>
    <x v="8"/>
    <x v="2"/>
    <n v="10"/>
    <n v="201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d v="2016-07-04T04:00:00"/>
    <d v="2016-06-10T04:41:12"/>
    <b v="0"/>
    <n v="10"/>
    <b v="0"/>
    <x v="1"/>
    <x v="6"/>
    <n v="20"/>
    <n v="50.4"/>
    <x v="1463"/>
    <s v="7/4/2016"/>
    <x v="0"/>
    <x v="2"/>
    <n v="7"/>
    <n v="201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d v="2016-10-05T19:50:54"/>
    <d v="2016-09-05T19:50:54"/>
    <b v="0"/>
    <n v="60"/>
    <b v="0"/>
    <x v="1"/>
    <x v="6"/>
    <n v="42"/>
    <n v="105.03"/>
    <x v="1396"/>
    <s v="10/5/2016"/>
    <x v="8"/>
    <x v="2"/>
    <n v="10"/>
    <n v="201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d v="2016-07-19T14:14:41"/>
    <d v="2016-06-19T14:14:41"/>
    <b v="0"/>
    <n v="5"/>
    <b v="0"/>
    <x v="1"/>
    <x v="6"/>
    <n v="1"/>
    <n v="35.4"/>
    <x v="1464"/>
    <s v="7/19/2016"/>
    <x v="0"/>
    <x v="2"/>
    <n v="7"/>
    <n v="201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d v="2014-05-17T04:32:45"/>
    <d v="2014-04-17T04:32:45"/>
    <b v="0"/>
    <n v="9"/>
    <b v="0"/>
    <x v="1"/>
    <x v="6"/>
    <n v="15"/>
    <n v="83.33"/>
    <x v="1465"/>
    <s v="5/17/2014"/>
    <x v="6"/>
    <x v="3"/>
    <n v="5"/>
    <n v="2014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d v="2014-12-21T17:43:33"/>
    <d v="2014-12-01T17:43:33"/>
    <b v="0"/>
    <n v="13"/>
    <b v="0"/>
    <x v="1"/>
    <x v="6"/>
    <n v="5"/>
    <n v="35.92"/>
    <x v="559"/>
    <s v="12/21/2014"/>
    <x v="11"/>
    <x v="3"/>
    <n v="12"/>
    <n v="2014"/>
  </r>
  <r>
    <n v="2872"/>
    <s v="Loud Arts"/>
    <s v="Local Theatre group in Loudoun County, Virginia. Looking for funds to start producing shows!"/>
    <x v="9"/>
    <x v="117"/>
    <x v="2"/>
    <x v="0"/>
    <s v="USD"/>
    <d v="2015-06-20T02:47:18"/>
    <d v="2015-04-21T02:47:18"/>
    <b v="0"/>
    <n v="0"/>
    <b v="0"/>
    <x v="1"/>
    <x v="6"/>
    <n v="0"/>
    <n v="0"/>
    <x v="148"/>
    <s v="6/20/2015"/>
    <x v="6"/>
    <x v="0"/>
    <n v="6"/>
    <n v="2015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d v="2015-01-28T19:37:11"/>
    <d v="2014-12-29T19:37:11"/>
    <b v="0"/>
    <n v="8"/>
    <b v="0"/>
    <x v="1"/>
    <x v="6"/>
    <n v="38"/>
    <n v="119.13"/>
    <x v="833"/>
    <s v="1/28/2015"/>
    <x v="11"/>
    <x v="3"/>
    <n v="1"/>
    <n v="2015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d v="2017-01-17T20:16:26"/>
    <d v="2016-12-18T20:16:26"/>
    <b v="0"/>
    <n v="3"/>
    <b v="0"/>
    <x v="1"/>
    <x v="6"/>
    <n v="5"/>
    <n v="90.33"/>
    <x v="1466"/>
    <s v="1/17/2017"/>
    <x v="11"/>
    <x v="2"/>
    <n v="1"/>
    <n v="2017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d v="2016-05-05T03:04:53"/>
    <d v="2016-04-05T03:04:53"/>
    <b v="0"/>
    <n v="3"/>
    <b v="0"/>
    <x v="1"/>
    <x v="6"/>
    <n v="0"/>
    <n v="2.33"/>
    <x v="1280"/>
    <s v="5/5/2016"/>
    <x v="6"/>
    <x v="2"/>
    <n v="5"/>
    <n v="201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d v="2015-07-16T17:51:19"/>
    <d v="2015-06-16T17:51:19"/>
    <b v="0"/>
    <n v="0"/>
    <b v="0"/>
    <x v="1"/>
    <x v="6"/>
    <n v="0"/>
    <n v="0"/>
    <x v="152"/>
    <s v="7/16/2015"/>
    <x v="0"/>
    <x v="0"/>
    <n v="7"/>
    <n v="2015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d v="2016-11-30T17:00:00"/>
    <d v="2016-10-29T22:55:24"/>
    <b v="0"/>
    <n v="6"/>
    <b v="0"/>
    <x v="1"/>
    <x v="6"/>
    <n v="11"/>
    <n v="108.33"/>
    <x v="1467"/>
    <s v="11/30/2016"/>
    <x v="9"/>
    <x v="2"/>
    <n v="11"/>
    <n v="201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d v="2015-07-03T14:46:35"/>
    <d v="2015-05-04T14:46:35"/>
    <b v="0"/>
    <n v="4"/>
    <b v="0"/>
    <x v="1"/>
    <x v="6"/>
    <n v="2"/>
    <n v="15.75"/>
    <x v="685"/>
    <s v="7/3/2015"/>
    <x v="5"/>
    <x v="0"/>
    <n v="7"/>
    <n v="2015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d v="2016-01-20T17:24:21"/>
    <d v="2015-12-21T17:24:21"/>
    <b v="0"/>
    <n v="1"/>
    <b v="0"/>
    <x v="1"/>
    <x v="6"/>
    <n v="0"/>
    <n v="29"/>
    <x v="1468"/>
    <s v="1/20/2016"/>
    <x v="11"/>
    <x v="0"/>
    <n v="1"/>
    <n v="201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d v="2015-08-20T17:05:00"/>
    <d v="2015-07-07T21:44:12"/>
    <b v="0"/>
    <n v="29"/>
    <b v="0"/>
    <x v="1"/>
    <x v="6"/>
    <n v="23"/>
    <n v="96.55"/>
    <x v="460"/>
    <s v="8/20/2015"/>
    <x v="3"/>
    <x v="0"/>
    <n v="8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d v="2014-12-03T15:20:36"/>
    <d v="2014-10-04T14:20:36"/>
    <b v="0"/>
    <n v="0"/>
    <b v="0"/>
    <x v="1"/>
    <x v="6"/>
    <n v="0"/>
    <n v="0"/>
    <x v="1469"/>
    <s v="12/3/2014"/>
    <x v="9"/>
    <x v="3"/>
    <n v="12"/>
    <n v="2014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d v="2016-05-01T14:18:38"/>
    <d v="2016-04-01T14:18:38"/>
    <b v="0"/>
    <n v="4"/>
    <b v="0"/>
    <x v="1"/>
    <x v="6"/>
    <n v="34"/>
    <n v="63"/>
    <x v="31"/>
    <s v="5/1/2016"/>
    <x v="6"/>
    <x v="2"/>
    <n v="5"/>
    <n v="201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d v="2016-02-06T04:59:00"/>
    <d v="2016-01-01T21:40:37"/>
    <b v="0"/>
    <n v="5"/>
    <b v="0"/>
    <x v="1"/>
    <x v="6"/>
    <n v="19"/>
    <n v="381.6"/>
    <x v="337"/>
    <s v="2/6/2016"/>
    <x v="1"/>
    <x v="2"/>
    <n v="2"/>
    <n v="2016"/>
  </r>
  <r>
    <n v="2884"/>
    <s v="The Lizard King, a play by Jay Jeff Jones"/>
    <s v="Come explore the dream world of Jim Morrison, rock singer, mystic, poet, shaman."/>
    <x v="101"/>
    <x v="1935"/>
    <x v="2"/>
    <x v="0"/>
    <s v="USD"/>
    <d v="2014-12-05T17:27:15"/>
    <d v="2014-11-05T17:27:15"/>
    <b v="0"/>
    <n v="4"/>
    <b v="0"/>
    <x v="1"/>
    <x v="6"/>
    <n v="0"/>
    <n v="46.25"/>
    <x v="505"/>
    <s v="12/5/2014"/>
    <x v="4"/>
    <x v="3"/>
    <n v="12"/>
    <n v="2014"/>
  </r>
  <r>
    <n v="2885"/>
    <s v="The Wedding"/>
    <s v="An historic and proud work of Polish nationalistic literature performed on stage."/>
    <x v="44"/>
    <x v="176"/>
    <x v="2"/>
    <x v="0"/>
    <s v="USD"/>
    <d v="2015-03-14T00:50:01"/>
    <d v="2015-02-12T01:50:01"/>
    <b v="0"/>
    <n v="5"/>
    <b v="0"/>
    <x v="1"/>
    <x v="6"/>
    <n v="33"/>
    <n v="26"/>
    <x v="139"/>
    <s v="3/14/2015"/>
    <x v="2"/>
    <x v="0"/>
    <n v="3"/>
    <n v="2015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d v="2015-09-19T03:59:00"/>
    <d v="2015-09-14T15:11:24"/>
    <b v="0"/>
    <n v="1"/>
    <b v="0"/>
    <x v="1"/>
    <x v="6"/>
    <n v="5"/>
    <n v="10"/>
    <x v="310"/>
    <s v="9/19/2015"/>
    <x v="8"/>
    <x v="0"/>
    <n v="9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d v="2015-01-11T10:15:24"/>
    <d v="2014-12-12T10:15:24"/>
    <b v="0"/>
    <n v="1"/>
    <b v="0"/>
    <x v="1"/>
    <x v="6"/>
    <n v="0"/>
    <n v="5"/>
    <x v="944"/>
    <s v="1/11/2015"/>
    <x v="11"/>
    <x v="3"/>
    <n v="1"/>
    <n v="2015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d v="2014-10-18T04:59:00"/>
    <d v="2014-10-10T12:50:40"/>
    <b v="0"/>
    <n v="0"/>
    <b v="0"/>
    <x v="1"/>
    <x v="6"/>
    <n v="0"/>
    <n v="0"/>
    <x v="551"/>
    <s v="10/18/2014"/>
    <x v="9"/>
    <x v="3"/>
    <n v="10"/>
    <n v="2014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d v="2014-08-29T20:43:05"/>
    <d v="2014-07-30T20:43:05"/>
    <b v="0"/>
    <n v="14"/>
    <b v="0"/>
    <x v="1"/>
    <x v="6"/>
    <n v="38"/>
    <n v="81.569999999999993"/>
    <x v="459"/>
    <s v="8/29/2014"/>
    <x v="3"/>
    <x v="3"/>
    <n v="8"/>
    <n v="2014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d v="2014-08-09T03:00:00"/>
    <d v="2014-07-11T17:49:52"/>
    <b v="0"/>
    <n v="3"/>
    <b v="0"/>
    <x v="1"/>
    <x v="6"/>
    <n v="1"/>
    <n v="7"/>
    <x v="524"/>
    <s v="8/9/2014"/>
    <x v="3"/>
    <x v="3"/>
    <n v="8"/>
    <n v="2014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d v="2016-04-15T20:12:08"/>
    <d v="2016-02-15T21:12:08"/>
    <b v="0"/>
    <n v="10"/>
    <b v="0"/>
    <x v="1"/>
    <x v="6"/>
    <n v="3"/>
    <n v="27.3"/>
    <x v="318"/>
    <s v="4/15/2016"/>
    <x v="2"/>
    <x v="2"/>
    <n v="4"/>
    <n v="201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d v="2014-08-25T21:00:00"/>
    <d v="2014-08-18T17:08:24"/>
    <b v="0"/>
    <n v="17"/>
    <b v="0"/>
    <x v="1"/>
    <x v="6"/>
    <n v="9"/>
    <n v="29.41"/>
    <x v="18"/>
    <s v="8/25/2014"/>
    <x v="10"/>
    <x v="3"/>
    <n v="8"/>
    <n v="2014"/>
  </r>
  <r>
    <n v="2893"/>
    <s v="REDISCOVERING KIA THE PLAY"/>
    <s v="Fundraising for REDISCOVERING KIA THE PLAY"/>
    <x v="10"/>
    <x v="379"/>
    <x v="2"/>
    <x v="0"/>
    <s v="USD"/>
    <d v="2015-01-09T02:00:00"/>
    <d v="2014-11-10T18:33:15"/>
    <b v="0"/>
    <n v="2"/>
    <b v="0"/>
    <x v="1"/>
    <x v="6"/>
    <n v="1"/>
    <n v="12.5"/>
    <x v="1387"/>
    <s v="1/9/2015"/>
    <x v="4"/>
    <x v="3"/>
    <n v="1"/>
    <n v="2015"/>
  </r>
  <r>
    <n v="2894"/>
    <s v="How Could You Do This To Me (The Stage Play)"/>
    <s v="This Is A Story About A Woman A Man And A Woman"/>
    <x v="63"/>
    <x v="117"/>
    <x v="2"/>
    <x v="0"/>
    <s v="USD"/>
    <d v="2015-04-03T22:40:15"/>
    <d v="2015-02-02T23:40:15"/>
    <b v="0"/>
    <n v="0"/>
    <b v="0"/>
    <x v="1"/>
    <x v="6"/>
    <n v="0"/>
    <n v="0"/>
    <x v="394"/>
    <s v="4/3/2015"/>
    <x v="2"/>
    <x v="0"/>
    <n v="4"/>
    <n v="2015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d v="2014-06-22T21:00:00"/>
    <d v="2014-06-21T13:19:52"/>
    <b v="0"/>
    <n v="4"/>
    <b v="0"/>
    <x v="1"/>
    <x v="6"/>
    <n v="5"/>
    <n v="5.75"/>
    <x v="1470"/>
    <s v="6/22/2014"/>
    <x v="0"/>
    <x v="3"/>
    <n v="6"/>
    <n v="2014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d v="2016-12-12T06:00:00"/>
    <d v="2016-11-27T21:48:41"/>
    <b v="0"/>
    <n v="12"/>
    <b v="0"/>
    <x v="1"/>
    <x v="6"/>
    <n v="21"/>
    <n v="52.08"/>
    <x v="1471"/>
    <s v="12/12/2016"/>
    <x v="4"/>
    <x v="2"/>
    <n v="12"/>
    <n v="201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d v="2015-10-11T15:29:05"/>
    <d v="2015-09-11T15:30:58"/>
    <b v="0"/>
    <n v="3"/>
    <b v="0"/>
    <x v="1"/>
    <x v="6"/>
    <n v="5"/>
    <n v="183.33"/>
    <x v="999"/>
    <s v="10/11/2015"/>
    <x v="8"/>
    <x v="0"/>
    <n v="10"/>
    <n v="2015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d v="2015-10-31T15:57:33"/>
    <d v="2015-10-01T15:57:33"/>
    <b v="0"/>
    <n v="12"/>
    <b v="0"/>
    <x v="1"/>
    <x v="6"/>
    <n v="4"/>
    <n v="26.33"/>
    <x v="299"/>
    <s v="10/31/2015"/>
    <x v="9"/>
    <x v="0"/>
    <n v="10"/>
    <n v="2015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d v="2016-07-24T01:52:38"/>
    <d v="2016-05-25T01:52:38"/>
    <b v="0"/>
    <n v="0"/>
    <b v="0"/>
    <x v="1"/>
    <x v="6"/>
    <n v="0"/>
    <n v="0"/>
    <x v="518"/>
    <s v="7/24/2016"/>
    <x v="5"/>
    <x v="2"/>
    <n v="7"/>
    <n v="201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d v="2014-08-09T05:37:12"/>
    <d v="2014-07-10T05:37:12"/>
    <b v="0"/>
    <n v="7"/>
    <b v="0"/>
    <x v="1"/>
    <x v="6"/>
    <n v="62"/>
    <n v="486.43"/>
    <x v="451"/>
    <s v="8/9/2014"/>
    <x v="3"/>
    <x v="3"/>
    <n v="8"/>
    <n v="2014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d v="2015-02-07T21:42:19"/>
    <d v="2014-12-09T21:42:19"/>
    <b v="0"/>
    <n v="2"/>
    <b v="0"/>
    <x v="1"/>
    <x v="6"/>
    <n v="1"/>
    <n v="3"/>
    <x v="1415"/>
    <s v="2/7/2015"/>
    <x v="11"/>
    <x v="3"/>
    <n v="2"/>
    <n v="2015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d v="2015-08-24T10:33:16"/>
    <d v="2015-07-25T10:33:16"/>
    <b v="0"/>
    <n v="1"/>
    <b v="0"/>
    <x v="1"/>
    <x v="6"/>
    <n v="0"/>
    <n v="25"/>
    <x v="1472"/>
    <s v="8/24/2015"/>
    <x v="3"/>
    <x v="0"/>
    <n v="8"/>
    <n v="2015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d v="2015-09-09T04:00:18"/>
    <d v="2015-07-11T04:00:18"/>
    <b v="0"/>
    <n v="4"/>
    <b v="0"/>
    <x v="1"/>
    <x v="6"/>
    <n v="1"/>
    <n v="9.75"/>
    <x v="50"/>
    <s v="9/9/2015"/>
    <x v="3"/>
    <x v="0"/>
    <n v="9"/>
    <n v="2015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d v="2014-11-09T12:00:00"/>
    <d v="2014-10-28T23:13:51"/>
    <b v="0"/>
    <n v="4"/>
    <b v="0"/>
    <x v="1"/>
    <x v="6"/>
    <n v="5"/>
    <n v="18.75"/>
    <x v="586"/>
    <s v="11/9/2014"/>
    <x v="9"/>
    <x v="3"/>
    <n v="11"/>
    <n v="2014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d v="2016-09-07T01:21:53"/>
    <d v="2016-08-24T01:21:53"/>
    <b v="0"/>
    <n v="17"/>
    <b v="0"/>
    <x v="1"/>
    <x v="6"/>
    <n v="18"/>
    <n v="36.590000000000003"/>
    <x v="1029"/>
    <s v="9/7/2016"/>
    <x v="10"/>
    <x v="2"/>
    <n v="9"/>
    <n v="201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d v="2015-08-01T01:00:00"/>
    <d v="2015-07-14T15:34:26"/>
    <b v="0"/>
    <n v="7"/>
    <b v="0"/>
    <x v="1"/>
    <x v="6"/>
    <n v="9"/>
    <n v="80.709999999999994"/>
    <x v="541"/>
    <s v="8/1/2015"/>
    <x v="3"/>
    <x v="0"/>
    <n v="8"/>
    <n v="2015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d v="2016-05-14T21:03:57"/>
    <d v="2016-03-15T21:03:57"/>
    <b v="0"/>
    <n v="2"/>
    <b v="0"/>
    <x v="1"/>
    <x v="6"/>
    <n v="0"/>
    <n v="1"/>
    <x v="749"/>
    <s v="5/14/2016"/>
    <x v="7"/>
    <x v="2"/>
    <n v="5"/>
    <n v="201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d v="2016-06-08T17:33:39"/>
    <d v="2016-05-09T17:33:39"/>
    <b v="0"/>
    <n v="5"/>
    <b v="0"/>
    <x v="1"/>
    <x v="6"/>
    <n v="3"/>
    <n v="52.8"/>
    <x v="1224"/>
    <s v="6/8/2016"/>
    <x v="5"/>
    <x v="2"/>
    <n v="6"/>
    <n v="201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d v="2014-11-25T19:46:00"/>
    <d v="2014-10-17T06:23:21"/>
    <b v="0"/>
    <n v="1"/>
    <b v="0"/>
    <x v="1"/>
    <x v="6"/>
    <n v="0"/>
    <n v="20"/>
    <x v="26"/>
    <s v="11/25/2014"/>
    <x v="9"/>
    <x v="3"/>
    <n v="11"/>
    <n v="2014"/>
  </r>
  <r>
    <n v="2910"/>
    <s v="Strive"/>
    <s v="Free drama, dance and singing workshops for disadvantaged young people to inspire, create and help them follow their dreams."/>
    <x v="11"/>
    <x v="116"/>
    <x v="2"/>
    <x v="1"/>
    <s v="GBP"/>
    <d v="2015-06-12T20:11:27"/>
    <d v="2015-04-13T20:11:27"/>
    <b v="0"/>
    <n v="1"/>
    <b v="0"/>
    <x v="1"/>
    <x v="6"/>
    <n v="0"/>
    <n v="1"/>
    <x v="400"/>
    <s v="6/12/2015"/>
    <x v="6"/>
    <x v="0"/>
    <n v="6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d v="2015-06-27T18:27:06"/>
    <d v="2015-05-18T18:27:06"/>
    <b v="0"/>
    <n v="14"/>
    <b v="0"/>
    <x v="1"/>
    <x v="6"/>
    <n v="37"/>
    <n v="46.93"/>
    <x v="998"/>
    <s v="6/27/2015"/>
    <x v="5"/>
    <x v="0"/>
    <n v="6"/>
    <n v="2015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d v="2016-01-15T03:09:34"/>
    <d v="2015-12-16T03:09:34"/>
    <b v="0"/>
    <n v="26"/>
    <b v="0"/>
    <x v="1"/>
    <x v="6"/>
    <n v="14"/>
    <n v="78.08"/>
    <x v="1473"/>
    <s v="1/15/2016"/>
    <x v="11"/>
    <x v="0"/>
    <n v="1"/>
    <n v="201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d v="2014-09-06T22:08:59"/>
    <d v="2014-07-08T22:08:59"/>
    <b v="0"/>
    <n v="2"/>
    <b v="0"/>
    <x v="1"/>
    <x v="6"/>
    <n v="0"/>
    <n v="1"/>
    <x v="3"/>
    <s v="9/6/2014"/>
    <x v="3"/>
    <x v="3"/>
    <n v="9"/>
    <n v="2014"/>
  </r>
  <r>
    <n v="2914"/>
    <s v="Hercules the Panto"/>
    <s v="Hercules must complete four challenges in order to meet the father he never knew"/>
    <x v="31"/>
    <x v="116"/>
    <x v="2"/>
    <x v="1"/>
    <s v="GBP"/>
    <d v="2015-03-14T20:46:34"/>
    <d v="2015-01-13T21:46:34"/>
    <b v="0"/>
    <n v="1"/>
    <b v="0"/>
    <x v="1"/>
    <x v="6"/>
    <n v="0"/>
    <n v="1"/>
    <x v="1060"/>
    <s v="3/14/2015"/>
    <x v="1"/>
    <x v="0"/>
    <n v="3"/>
    <n v="2015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d v="2016-03-16T08:33:10"/>
    <d v="2016-02-15T09:33:10"/>
    <b v="0"/>
    <n v="3"/>
    <b v="0"/>
    <x v="1"/>
    <x v="6"/>
    <n v="61"/>
    <n v="203.67"/>
    <x v="318"/>
    <s v="3/16/2016"/>
    <x v="2"/>
    <x v="2"/>
    <n v="3"/>
    <n v="201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d v="2014-05-19T11:26:29"/>
    <d v="2014-04-26T11:26:29"/>
    <b v="0"/>
    <n v="7"/>
    <b v="0"/>
    <x v="1"/>
    <x v="6"/>
    <n v="8"/>
    <n v="20.71"/>
    <x v="341"/>
    <s v="5/19/2014"/>
    <x v="6"/>
    <x v="3"/>
    <n v="5"/>
    <n v="2014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d v="2015-09-16T05:37:27"/>
    <d v="2015-08-29T05:37:27"/>
    <b v="0"/>
    <n v="9"/>
    <b v="0"/>
    <x v="1"/>
    <x v="6"/>
    <n v="22"/>
    <n v="48.56"/>
    <x v="1124"/>
    <s v="9/16/2015"/>
    <x v="10"/>
    <x v="0"/>
    <n v="9"/>
    <n v="2015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d v="2015-10-29T15:06:47"/>
    <d v="2015-10-01T15:06:47"/>
    <b v="0"/>
    <n v="20"/>
    <b v="0"/>
    <x v="1"/>
    <x v="6"/>
    <n v="27"/>
    <n v="68.099999999999994"/>
    <x v="299"/>
    <s v="10/29/2015"/>
    <x v="9"/>
    <x v="0"/>
    <n v="10"/>
    <n v="2015"/>
  </r>
  <r>
    <n v="2919"/>
    <s v="While the Stars Fall"/>
    <s v="A full staged reading of a new play about a boy who learns how to be happy from the most unexpected person."/>
    <x v="20"/>
    <x v="152"/>
    <x v="2"/>
    <x v="0"/>
    <s v="USD"/>
    <d v="2014-08-05T14:52:09"/>
    <d v="2014-07-06T14:52:09"/>
    <b v="0"/>
    <n v="6"/>
    <b v="0"/>
    <x v="1"/>
    <x v="6"/>
    <n v="9"/>
    <n v="8.5"/>
    <x v="1474"/>
    <s v="8/5/2014"/>
    <x v="3"/>
    <x v="3"/>
    <n v="8"/>
    <n v="2014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d v="2015-03-25T18:01:10"/>
    <d v="2015-02-23T19:01:10"/>
    <b v="0"/>
    <n v="13"/>
    <b v="0"/>
    <x v="1"/>
    <x v="6"/>
    <n v="27"/>
    <n v="51.62"/>
    <x v="298"/>
    <s v="3/25/2015"/>
    <x v="2"/>
    <x v="0"/>
    <n v="3"/>
    <n v="2015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d v="2014-09-25T21:16:44"/>
    <d v="2014-08-26T21:16:44"/>
    <b v="0"/>
    <n v="3"/>
    <b v="1"/>
    <x v="1"/>
    <x v="40"/>
    <n v="129"/>
    <n v="43"/>
    <x v="546"/>
    <s v="9/25/2014"/>
    <x v="10"/>
    <x v="3"/>
    <n v="9"/>
    <n v="2014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d v="2015-05-18T20:58:47"/>
    <d v="2015-04-03T20:58:47"/>
    <b v="0"/>
    <n v="6"/>
    <b v="1"/>
    <x v="1"/>
    <x v="40"/>
    <n v="100"/>
    <n v="83.33"/>
    <x v="23"/>
    <s v="5/18/2015"/>
    <x v="6"/>
    <x v="0"/>
    <n v="5"/>
    <n v="2015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d v="2015-01-24T03:00:00"/>
    <d v="2015-01-09T03:39:39"/>
    <b v="0"/>
    <n v="10"/>
    <b v="1"/>
    <x v="1"/>
    <x v="40"/>
    <n v="100"/>
    <n v="30"/>
    <x v="988"/>
    <s v="1/24/2015"/>
    <x v="1"/>
    <x v="0"/>
    <n v="1"/>
    <n v="2015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d v="2015-05-09T03:59:00"/>
    <d v="2015-04-09T13:21:50"/>
    <b v="0"/>
    <n v="147"/>
    <b v="1"/>
    <x v="1"/>
    <x v="40"/>
    <n v="103"/>
    <n v="175.51"/>
    <x v="1247"/>
    <s v="5/9/2015"/>
    <x v="6"/>
    <x v="0"/>
    <n v="5"/>
    <n v="2015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d v="2014-09-11T14:01:08"/>
    <d v="2014-08-12T14:01:08"/>
    <b v="0"/>
    <n v="199"/>
    <b v="1"/>
    <x v="1"/>
    <x v="40"/>
    <n v="102"/>
    <n v="231.66"/>
    <x v="372"/>
    <s v="9/11/2014"/>
    <x v="10"/>
    <x v="3"/>
    <n v="9"/>
    <n v="2014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d v="2015-02-23T18:22:59"/>
    <d v="2015-02-09T18:22:59"/>
    <b v="0"/>
    <n v="50"/>
    <b v="1"/>
    <x v="1"/>
    <x v="40"/>
    <n v="125"/>
    <n v="75"/>
    <x v="803"/>
    <s v="2/23/2015"/>
    <x v="2"/>
    <x v="0"/>
    <n v="2"/>
    <n v="2015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d v="2014-07-15T05:00:00"/>
    <d v="2014-06-16T16:03:49"/>
    <b v="0"/>
    <n v="21"/>
    <b v="1"/>
    <x v="1"/>
    <x v="40"/>
    <n v="131"/>
    <n v="112.14"/>
    <x v="951"/>
    <s v="7/15/2014"/>
    <x v="0"/>
    <x v="3"/>
    <n v="7"/>
    <n v="2014"/>
  </r>
  <r>
    <n v="2928"/>
    <s v="Music Theatre of Idaho Presents &quot;A Year with Frog and Toad"/>
    <s v="This is a touring production for schools in the Treasure Valley!"/>
    <x v="28"/>
    <x v="325"/>
    <x v="0"/>
    <x v="0"/>
    <s v="USD"/>
    <d v="2016-03-04T23:57:26"/>
    <d v="2016-02-03T23:57:26"/>
    <b v="0"/>
    <n v="24"/>
    <b v="1"/>
    <x v="1"/>
    <x v="40"/>
    <n v="100"/>
    <n v="41.67"/>
    <x v="166"/>
    <s v="3/4/2016"/>
    <x v="2"/>
    <x v="2"/>
    <n v="3"/>
    <n v="2016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d v="2014-05-25T13:32:38"/>
    <d v="2014-04-25T13:32:38"/>
    <b v="0"/>
    <n v="32"/>
    <b v="1"/>
    <x v="1"/>
    <x v="40"/>
    <n v="102"/>
    <n v="255.17"/>
    <x v="38"/>
    <s v="5/25/2014"/>
    <x v="6"/>
    <x v="3"/>
    <n v="5"/>
    <n v="2014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d v="2015-05-07T14:01:04"/>
    <d v="2015-04-07T14:01:04"/>
    <b v="0"/>
    <n v="62"/>
    <b v="1"/>
    <x v="1"/>
    <x v="40"/>
    <n v="101"/>
    <n v="162.77000000000001"/>
    <x v="303"/>
    <s v="5/7/2015"/>
    <x v="6"/>
    <x v="0"/>
    <n v="5"/>
    <n v="2015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d v="2014-09-15T06:08:00"/>
    <d v="2014-08-21T06:59:23"/>
    <b v="0"/>
    <n v="9"/>
    <b v="1"/>
    <x v="1"/>
    <x v="40"/>
    <n v="106"/>
    <n v="88.33"/>
    <x v="1436"/>
    <s v="9/15/2014"/>
    <x v="10"/>
    <x v="3"/>
    <n v="9"/>
    <n v="2014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d v="2015-02-21T11:00:00"/>
    <d v="2015-01-21T03:57:17"/>
    <b v="0"/>
    <n v="38"/>
    <b v="1"/>
    <x v="1"/>
    <x v="40"/>
    <n v="105"/>
    <n v="85.74"/>
    <x v="692"/>
    <s v="2/21/2015"/>
    <x v="1"/>
    <x v="0"/>
    <n v="2"/>
    <n v="2015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d v="2016-06-04T22:57:33"/>
    <d v="2016-05-05T22:57:33"/>
    <b v="0"/>
    <n v="54"/>
    <b v="1"/>
    <x v="1"/>
    <x v="40"/>
    <n v="103"/>
    <n v="47.57"/>
    <x v="1356"/>
    <s v="6/4/2016"/>
    <x v="5"/>
    <x v="2"/>
    <n v="6"/>
    <n v="2016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d v="2014-06-15T15:16:04"/>
    <d v="2014-05-16T15:16:04"/>
    <b v="0"/>
    <n v="37"/>
    <b v="1"/>
    <x v="1"/>
    <x v="40"/>
    <n v="108"/>
    <n v="72.97"/>
    <x v="838"/>
    <s v="6/15/2014"/>
    <x v="5"/>
    <x v="3"/>
    <n v="6"/>
    <n v="2014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d v="2016-08-29T17:00:00"/>
    <d v="2016-07-02T14:00:08"/>
    <b v="0"/>
    <n v="39"/>
    <b v="1"/>
    <x v="1"/>
    <x v="40"/>
    <n v="101"/>
    <n v="90.54"/>
    <x v="980"/>
    <s v="8/29/2016"/>
    <x v="3"/>
    <x v="2"/>
    <n v="8"/>
    <n v="2016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d v="2014-10-13T04:59:00"/>
    <d v="2014-09-30T15:37:03"/>
    <b v="0"/>
    <n v="34"/>
    <b v="1"/>
    <x v="1"/>
    <x v="40"/>
    <n v="128"/>
    <n v="37.65"/>
    <x v="1127"/>
    <s v="10/13/2014"/>
    <x v="8"/>
    <x v="3"/>
    <n v="10"/>
    <n v="2014"/>
  </r>
  <r>
    <n v="2937"/>
    <s v="UCAS"/>
    <s v="UCAS is a new British musical premiering at the Edinburgh Fringe Festival 2014."/>
    <x v="15"/>
    <x v="41"/>
    <x v="0"/>
    <x v="1"/>
    <s v="GBP"/>
    <d v="2014-07-13T10:58:33"/>
    <d v="2014-06-13T10:58:33"/>
    <b v="0"/>
    <n v="55"/>
    <b v="1"/>
    <x v="1"/>
    <x v="40"/>
    <n v="133"/>
    <n v="36.36"/>
    <x v="532"/>
    <s v="7/13/2014"/>
    <x v="0"/>
    <x v="3"/>
    <n v="7"/>
    <n v="2014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d v="2015-01-30T16:53:34"/>
    <d v="2014-12-31T16:53:34"/>
    <b v="0"/>
    <n v="32"/>
    <b v="1"/>
    <x v="1"/>
    <x v="40"/>
    <n v="101"/>
    <n v="126.72"/>
    <x v="1475"/>
    <s v="1/30/2015"/>
    <x v="11"/>
    <x v="3"/>
    <n v="1"/>
    <n v="2015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d v="2014-08-28T01:00:00"/>
    <d v="2014-07-25T19:25:12"/>
    <b v="0"/>
    <n v="25"/>
    <b v="1"/>
    <x v="1"/>
    <x v="40"/>
    <n v="103"/>
    <n v="329.2"/>
    <x v="837"/>
    <s v="8/28/2014"/>
    <x v="3"/>
    <x v="3"/>
    <n v="8"/>
    <n v="2014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d v="2015-01-18T18:33:38"/>
    <d v="2014-12-09T18:33:38"/>
    <b v="0"/>
    <n v="33"/>
    <b v="1"/>
    <x v="1"/>
    <x v="40"/>
    <n v="107"/>
    <n v="81.239999999999995"/>
    <x v="1415"/>
    <s v="1/18/2015"/>
    <x v="11"/>
    <x v="3"/>
    <n v="1"/>
    <n v="2015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d v="2015-03-01T23:02:35"/>
    <d v="2015-01-30T23:02:35"/>
    <b v="0"/>
    <n v="1"/>
    <b v="0"/>
    <x v="1"/>
    <x v="38"/>
    <n v="0"/>
    <n v="1"/>
    <x v="880"/>
    <s v="3/1/2015"/>
    <x v="1"/>
    <x v="0"/>
    <n v="3"/>
    <n v="2015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d v="2015-12-16T20:18:00"/>
    <d v="2015-11-26T19:17:39"/>
    <b v="0"/>
    <n v="202"/>
    <b v="0"/>
    <x v="1"/>
    <x v="38"/>
    <n v="20"/>
    <n v="202.23"/>
    <x v="957"/>
    <s v="12/16/2015"/>
    <x v="4"/>
    <x v="0"/>
    <n v="12"/>
    <n v="2015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d v="2015-04-13T03:06:20"/>
    <d v="2015-03-14T03:06:20"/>
    <b v="0"/>
    <n v="0"/>
    <b v="0"/>
    <x v="1"/>
    <x v="38"/>
    <n v="0"/>
    <n v="0"/>
    <x v="554"/>
    <s v="4/13/2015"/>
    <x v="7"/>
    <x v="0"/>
    <n v="4"/>
    <n v="2015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d v="2015-06-07T21:56:38"/>
    <d v="2015-05-08T21:56:38"/>
    <b v="0"/>
    <n v="1"/>
    <b v="0"/>
    <x v="1"/>
    <x v="38"/>
    <n v="1"/>
    <n v="100"/>
    <x v="891"/>
    <s v="6/7/2015"/>
    <x v="5"/>
    <x v="0"/>
    <n v="6"/>
    <n v="2015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d v="2015-05-24T03:21:00"/>
    <d v="2015-04-24T03:21:00"/>
    <b v="0"/>
    <n v="0"/>
    <b v="0"/>
    <x v="1"/>
    <x v="38"/>
    <n v="0"/>
    <n v="0"/>
    <x v="1476"/>
    <s v="5/24/2015"/>
    <x v="6"/>
    <x v="0"/>
    <n v="5"/>
    <n v="2015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d v="2016-08-15T12:44:52"/>
    <d v="2016-07-16T12:44:52"/>
    <b v="0"/>
    <n v="2"/>
    <b v="0"/>
    <x v="1"/>
    <x v="38"/>
    <n v="0"/>
    <n v="1"/>
    <x v="188"/>
    <s v="8/15/2016"/>
    <x v="3"/>
    <x v="2"/>
    <n v="8"/>
    <n v="2016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d v="2016-11-24T17:11:00"/>
    <d v="2016-10-06T13:29:27"/>
    <b v="0"/>
    <n v="13"/>
    <b v="0"/>
    <x v="1"/>
    <x v="38"/>
    <n v="4"/>
    <n v="82.46"/>
    <x v="449"/>
    <s v="11/24/2016"/>
    <x v="9"/>
    <x v="2"/>
    <n v="11"/>
    <n v="2016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d v="2015-06-02T15:34:53"/>
    <d v="2015-04-03T15:34:53"/>
    <b v="0"/>
    <n v="9"/>
    <b v="0"/>
    <x v="1"/>
    <x v="38"/>
    <n v="0"/>
    <n v="2.67"/>
    <x v="23"/>
    <s v="6/2/2015"/>
    <x v="6"/>
    <x v="0"/>
    <n v="6"/>
    <n v="2015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d v="2015-11-19T20:45:17"/>
    <d v="2015-10-20T19:45:17"/>
    <b v="0"/>
    <n v="2"/>
    <b v="0"/>
    <x v="1"/>
    <x v="38"/>
    <n v="3"/>
    <n v="12.5"/>
    <x v="215"/>
    <s v="11/19/2015"/>
    <x v="9"/>
    <x v="0"/>
    <n v="11"/>
    <n v="2015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d v="2016-01-23T08:45:52"/>
    <d v="2015-12-24T08:45:52"/>
    <b v="0"/>
    <n v="0"/>
    <b v="0"/>
    <x v="1"/>
    <x v="38"/>
    <n v="0"/>
    <n v="0"/>
    <x v="1477"/>
    <s v="1/23/2016"/>
    <x v="11"/>
    <x v="0"/>
    <n v="1"/>
    <n v="2016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d v="2014-10-05T19:16:13"/>
    <d v="2014-08-21T19:16:13"/>
    <b v="0"/>
    <n v="58"/>
    <b v="0"/>
    <x v="1"/>
    <x v="38"/>
    <n v="2"/>
    <n v="18.899999999999999"/>
    <x v="1436"/>
    <s v="10/5/2014"/>
    <x v="10"/>
    <x v="3"/>
    <n v="10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d v="2016-10-17T04:00:00"/>
    <d v="2016-09-15T16:33:59"/>
    <b v="0"/>
    <n v="8"/>
    <b v="0"/>
    <x v="1"/>
    <x v="38"/>
    <n v="8"/>
    <n v="200.63"/>
    <x v="124"/>
    <s v="10/17/2016"/>
    <x v="8"/>
    <x v="2"/>
    <n v="10"/>
    <n v="2016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d v="2015-10-08T19:00:21"/>
    <d v="2015-09-08T19:00:21"/>
    <b v="0"/>
    <n v="3"/>
    <b v="0"/>
    <x v="1"/>
    <x v="38"/>
    <n v="0"/>
    <n v="201.67"/>
    <x v="185"/>
    <s v="10/8/2015"/>
    <x v="8"/>
    <x v="0"/>
    <n v="10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d v="2017-03-16T13:00:03"/>
    <d v="2017-02-24T14:00:03"/>
    <b v="0"/>
    <n v="0"/>
    <b v="0"/>
    <x v="1"/>
    <x v="38"/>
    <n v="0"/>
    <n v="0"/>
    <x v="529"/>
    <s v="3/16/2017"/>
    <x v="2"/>
    <x v="1"/>
    <n v="3"/>
    <n v="2017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d v="2015-06-16T17:47:29"/>
    <d v="2015-05-17T17:47:29"/>
    <b v="0"/>
    <n v="11"/>
    <b v="0"/>
    <x v="1"/>
    <x v="38"/>
    <n v="60"/>
    <n v="65"/>
    <x v="974"/>
    <s v="6/16/2015"/>
    <x v="5"/>
    <x v="0"/>
    <n v="6"/>
    <n v="2015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d v="2016-05-04T23:00:50"/>
    <d v="2016-04-04T23:00:50"/>
    <b v="0"/>
    <n v="20"/>
    <b v="0"/>
    <x v="1"/>
    <x v="38"/>
    <n v="17"/>
    <n v="66.099999999999994"/>
    <x v="1478"/>
    <s v="5/4/2016"/>
    <x v="6"/>
    <x v="2"/>
    <n v="5"/>
    <n v="2016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d v="2015-03-27T23:16:12"/>
    <d v="2015-01-27T00:16:12"/>
    <b v="0"/>
    <n v="3"/>
    <b v="0"/>
    <x v="1"/>
    <x v="38"/>
    <n v="2"/>
    <n v="93.33"/>
    <x v="202"/>
    <s v="3/27/2015"/>
    <x v="1"/>
    <x v="0"/>
    <n v="3"/>
    <n v="2015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d v="2016-05-08T17:41:57"/>
    <d v="2016-03-09T18:41:57"/>
    <b v="0"/>
    <n v="0"/>
    <b v="0"/>
    <x v="1"/>
    <x v="38"/>
    <n v="0"/>
    <n v="0"/>
    <x v="204"/>
    <s v="5/8/2016"/>
    <x v="7"/>
    <x v="2"/>
    <n v="5"/>
    <n v="2016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d v="2016-06-07T00:12:05"/>
    <d v="2016-05-08T00:12:05"/>
    <b v="0"/>
    <n v="0"/>
    <b v="0"/>
    <x v="1"/>
    <x v="38"/>
    <n v="0"/>
    <n v="0"/>
    <x v="985"/>
    <s v="6/7/2016"/>
    <x v="5"/>
    <x v="2"/>
    <n v="6"/>
    <n v="2016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d v="2014-09-11T18:10:23"/>
    <d v="2014-08-12T18:10:23"/>
    <b v="0"/>
    <n v="0"/>
    <b v="0"/>
    <x v="1"/>
    <x v="38"/>
    <n v="0"/>
    <n v="0"/>
    <x v="372"/>
    <s v="9/11/2014"/>
    <x v="10"/>
    <x v="3"/>
    <n v="9"/>
    <n v="2014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d v="2015-03-26T04:00:00"/>
    <d v="2015-02-26T05:05:59"/>
    <b v="0"/>
    <n v="108"/>
    <b v="1"/>
    <x v="1"/>
    <x v="6"/>
    <n v="110"/>
    <n v="50.75"/>
    <x v="779"/>
    <s v="3/26/2015"/>
    <x v="2"/>
    <x v="0"/>
    <n v="3"/>
    <n v="2015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d v="2015-03-01T06:59:00"/>
    <d v="2015-02-01T05:51:46"/>
    <b v="0"/>
    <n v="20"/>
    <b v="1"/>
    <x v="1"/>
    <x v="6"/>
    <n v="122"/>
    <n v="60.9"/>
    <x v="1479"/>
    <s v="3/1/2015"/>
    <x v="2"/>
    <x v="0"/>
    <n v="3"/>
    <n v="2015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d v="2015-07-02T11:17:04"/>
    <d v="2015-06-02T11:17:04"/>
    <b v="0"/>
    <n v="98"/>
    <b v="1"/>
    <x v="1"/>
    <x v="6"/>
    <n v="107"/>
    <n v="109.03"/>
    <x v="463"/>
    <s v="7/2/2015"/>
    <x v="0"/>
    <x v="0"/>
    <n v="7"/>
    <n v="2015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d v="2014-08-06T21:32:00"/>
    <d v="2014-07-07T21:50:19"/>
    <b v="0"/>
    <n v="196"/>
    <b v="1"/>
    <x v="1"/>
    <x v="6"/>
    <n v="101"/>
    <n v="25.69"/>
    <x v="415"/>
    <s v="8/6/2014"/>
    <x v="3"/>
    <x v="3"/>
    <n v="8"/>
    <n v="2014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d v="2015-07-07T17:30:33"/>
    <d v="2015-06-07T17:30:33"/>
    <b v="0"/>
    <n v="39"/>
    <b v="1"/>
    <x v="1"/>
    <x v="6"/>
    <n v="109"/>
    <n v="41.92"/>
    <x v="602"/>
    <s v="7/7/2015"/>
    <x v="0"/>
    <x v="0"/>
    <n v="7"/>
    <n v="2015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d v="2015-09-16T17:43:32"/>
    <d v="2015-08-17T17:43:32"/>
    <b v="0"/>
    <n v="128"/>
    <b v="1"/>
    <x v="1"/>
    <x v="6"/>
    <n v="114"/>
    <n v="88.77"/>
    <x v="1462"/>
    <s v="9/16/2015"/>
    <x v="10"/>
    <x v="0"/>
    <n v="9"/>
    <n v="2015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d v="2015-03-09T03:44:52"/>
    <d v="2015-02-07T04:44:52"/>
    <b v="0"/>
    <n v="71"/>
    <b v="1"/>
    <x v="1"/>
    <x v="6"/>
    <n v="114"/>
    <n v="80.23"/>
    <x v="80"/>
    <s v="3/9/2015"/>
    <x v="2"/>
    <x v="0"/>
    <n v="3"/>
    <n v="2015"/>
  </r>
  <r>
    <n v="2968"/>
    <s v="The Curse of the Babywoman @ FringeNYC"/>
    <s v="The Curse of the Babywoman is real â€” and it is coming to FringeNYC this August."/>
    <x v="8"/>
    <x v="1973"/>
    <x v="0"/>
    <x v="0"/>
    <s v="USD"/>
    <d v="2016-08-17T03:59:00"/>
    <d v="2016-08-03T12:34:20"/>
    <b v="0"/>
    <n v="47"/>
    <b v="1"/>
    <x v="1"/>
    <x v="6"/>
    <n v="106"/>
    <n v="78.94"/>
    <x v="516"/>
    <s v="8/17/2016"/>
    <x v="10"/>
    <x v="2"/>
    <n v="8"/>
    <n v="201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d v="2015-05-03T22:51:00"/>
    <d v="2015-04-03T18:52:33"/>
    <b v="0"/>
    <n v="17"/>
    <b v="1"/>
    <x v="1"/>
    <x v="6"/>
    <n v="163"/>
    <n v="95.59"/>
    <x v="23"/>
    <s v="5/3/2015"/>
    <x v="6"/>
    <x v="0"/>
    <n v="5"/>
    <n v="2015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d v="2014-07-18T16:04:11"/>
    <d v="2014-06-18T16:04:11"/>
    <b v="0"/>
    <n v="91"/>
    <b v="1"/>
    <x v="1"/>
    <x v="6"/>
    <n v="106"/>
    <n v="69.89"/>
    <x v="14"/>
    <s v="7/18/2014"/>
    <x v="0"/>
    <x v="3"/>
    <n v="7"/>
    <n v="2014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d v="2014-08-31T15:47:58"/>
    <d v="2014-08-01T15:47:58"/>
    <b v="0"/>
    <n v="43"/>
    <b v="1"/>
    <x v="1"/>
    <x v="6"/>
    <n v="100"/>
    <n v="74.53"/>
    <x v="883"/>
    <s v="8/31/2014"/>
    <x v="10"/>
    <x v="3"/>
    <n v="8"/>
    <n v="2014"/>
  </r>
  <r>
    <n v="2972"/>
    <s v="A Bad Plan"/>
    <s v="A group of artists. A mythical art piece. A harrowing quest. And some margaritas."/>
    <x v="13"/>
    <x v="1975"/>
    <x v="0"/>
    <x v="0"/>
    <s v="USD"/>
    <d v="2016-12-05T01:00:00"/>
    <d v="2016-11-20T02:38:40"/>
    <b v="0"/>
    <n v="17"/>
    <b v="1"/>
    <x v="1"/>
    <x v="6"/>
    <n v="105"/>
    <n v="123.94"/>
    <x v="1272"/>
    <s v="12/5/2016"/>
    <x v="4"/>
    <x v="2"/>
    <n v="12"/>
    <n v="201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d v="2016-01-01T04:00:00"/>
    <d v="2015-12-03T19:38:28"/>
    <b v="0"/>
    <n v="33"/>
    <b v="1"/>
    <x v="1"/>
    <x v="6"/>
    <n v="175"/>
    <n v="264.85000000000002"/>
    <x v="209"/>
    <s v="1/1/2016"/>
    <x v="11"/>
    <x v="0"/>
    <n v="1"/>
    <n v="201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d v="2014-09-26T01:35:00"/>
    <d v="2014-08-29T01:27:51"/>
    <b v="0"/>
    <n v="87"/>
    <b v="1"/>
    <x v="1"/>
    <x v="6"/>
    <n v="102"/>
    <n v="58.62"/>
    <x v="1150"/>
    <s v="9/26/2014"/>
    <x v="10"/>
    <x v="3"/>
    <n v="9"/>
    <n v="2014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d v="2014-11-27T03:00:00"/>
    <d v="2014-10-29T16:24:46"/>
    <b v="0"/>
    <n v="113"/>
    <b v="1"/>
    <x v="1"/>
    <x v="6"/>
    <n v="100"/>
    <n v="70.88"/>
    <x v="789"/>
    <s v="11/27/2014"/>
    <x v="9"/>
    <x v="3"/>
    <n v="11"/>
    <n v="2014"/>
  </r>
  <r>
    <n v="2976"/>
    <s v="Pizza Delique"/>
    <s v="A play that addresses an important social issue, brought to light by members of the UoM Drama Society."/>
    <x v="159"/>
    <x v="678"/>
    <x v="0"/>
    <x v="1"/>
    <s v="GBP"/>
    <d v="2016-03-13T12:00:00"/>
    <d v="2016-02-25T17:32:10"/>
    <b v="0"/>
    <n v="14"/>
    <b v="1"/>
    <x v="1"/>
    <x v="6"/>
    <n v="171"/>
    <n v="8.57"/>
    <x v="332"/>
    <s v="3/13/2016"/>
    <x v="2"/>
    <x v="2"/>
    <n v="3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d v="2015-03-23T02:14:00"/>
    <d v="2015-01-22T21:08:54"/>
    <b v="0"/>
    <n v="30"/>
    <b v="1"/>
    <x v="1"/>
    <x v="6"/>
    <n v="114"/>
    <n v="113.57"/>
    <x v="1133"/>
    <s v="3/23/2015"/>
    <x v="1"/>
    <x v="0"/>
    <n v="3"/>
    <n v="2015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d v="2014-10-20T05:59:00"/>
    <d v="2014-10-10T15:22:27"/>
    <b v="0"/>
    <n v="16"/>
    <b v="1"/>
    <x v="1"/>
    <x v="6"/>
    <n v="129"/>
    <n v="60.69"/>
    <x v="551"/>
    <s v="10/20/2014"/>
    <x v="9"/>
    <x v="3"/>
    <n v="10"/>
    <n v="2014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d v="2015-01-06T06:00:00"/>
    <d v="2014-12-20T19:47:03"/>
    <b v="0"/>
    <n v="46"/>
    <b v="1"/>
    <x v="1"/>
    <x v="6"/>
    <n v="101"/>
    <n v="110.22"/>
    <x v="760"/>
    <s v="1/6/2015"/>
    <x v="11"/>
    <x v="3"/>
    <n v="1"/>
    <n v="2015"/>
  </r>
  <r>
    <n v="2980"/>
    <s v="INDEPENDENCE NYC"/>
    <s v="1 director, 4 actors, and a whole lotta determination. Help us bring this brilliant story to the heart of NYC!"/>
    <x v="9"/>
    <x v="1980"/>
    <x v="0"/>
    <x v="0"/>
    <s v="USD"/>
    <d v="2015-08-24T02:00:00"/>
    <d v="2015-08-03T21:58:50"/>
    <b v="0"/>
    <n v="24"/>
    <b v="1"/>
    <x v="1"/>
    <x v="6"/>
    <n v="109"/>
    <n v="136.46"/>
    <x v="1050"/>
    <s v="8/24/2015"/>
    <x v="10"/>
    <x v="0"/>
    <n v="8"/>
    <n v="2015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d v="2015-09-23T13:25:56"/>
    <d v="2015-08-09T13:25:56"/>
    <b v="1"/>
    <n v="97"/>
    <b v="1"/>
    <x v="1"/>
    <x v="38"/>
    <n v="129"/>
    <n v="53.16"/>
    <x v="1480"/>
    <s v="9/23/2015"/>
    <x v="10"/>
    <x v="0"/>
    <n v="9"/>
    <n v="2015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d v="2016-02-11T16:29:03"/>
    <d v="2016-01-12T16:29:03"/>
    <b v="1"/>
    <n v="59"/>
    <b v="1"/>
    <x v="1"/>
    <x v="38"/>
    <n v="102"/>
    <n v="86.49"/>
    <x v="1299"/>
    <s v="2/11/2016"/>
    <x v="1"/>
    <x v="2"/>
    <n v="2"/>
    <n v="2016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d v="2014-11-11T16:10:36"/>
    <d v="2014-09-12T15:10:36"/>
    <b v="1"/>
    <n v="1095"/>
    <b v="1"/>
    <x v="1"/>
    <x v="38"/>
    <n v="147"/>
    <n v="155.24"/>
    <x v="306"/>
    <s v="11/11/2014"/>
    <x v="8"/>
    <x v="3"/>
    <n v="11"/>
    <n v="2014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d v="2016-08-24T06:41:21"/>
    <d v="2016-07-25T06:41:21"/>
    <b v="1"/>
    <n v="218"/>
    <b v="1"/>
    <x v="1"/>
    <x v="38"/>
    <n v="100"/>
    <n v="115.08"/>
    <x v="336"/>
    <s v="8/24/2016"/>
    <x v="3"/>
    <x v="2"/>
    <n v="8"/>
    <n v="2016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d v="2016-10-31T04:00:00"/>
    <d v="2016-10-11T23:22:08"/>
    <b v="0"/>
    <n v="111"/>
    <b v="1"/>
    <x v="1"/>
    <x v="38"/>
    <n v="122"/>
    <n v="109.59"/>
    <x v="896"/>
    <s v="10/31/2016"/>
    <x v="9"/>
    <x v="2"/>
    <n v="10"/>
    <n v="2016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d v="2016-05-01T11:00:06"/>
    <d v="2016-03-02T12:00:06"/>
    <b v="0"/>
    <n v="56"/>
    <b v="1"/>
    <x v="1"/>
    <x v="38"/>
    <n v="106"/>
    <n v="45.21"/>
    <x v="1481"/>
    <s v="5/1/2016"/>
    <x v="7"/>
    <x v="2"/>
    <n v="5"/>
    <n v="2016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d v="2016-10-13T00:00:00"/>
    <d v="2016-09-14T07:22:31"/>
    <b v="0"/>
    <n v="265"/>
    <b v="1"/>
    <x v="1"/>
    <x v="38"/>
    <n v="110"/>
    <n v="104.15"/>
    <x v="1135"/>
    <s v="10/13/2016"/>
    <x v="8"/>
    <x v="2"/>
    <n v="10"/>
    <n v="2016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d v="2016-06-20T08:41:21"/>
    <d v="2016-05-21T08:41:21"/>
    <b v="0"/>
    <n v="28"/>
    <b v="1"/>
    <x v="1"/>
    <x v="38"/>
    <n v="100"/>
    <n v="35.71"/>
    <x v="1482"/>
    <s v="6/20/2016"/>
    <x v="5"/>
    <x v="2"/>
    <n v="6"/>
    <n v="2016"/>
  </r>
  <r>
    <n v="2989"/>
    <s v="Let's Light Up The Gem!"/>
    <s v="Bring the movies back to Bethel, Maine."/>
    <x v="22"/>
    <x v="1987"/>
    <x v="0"/>
    <x v="0"/>
    <s v="USD"/>
    <d v="2015-12-21T04:59:00"/>
    <d v="2015-11-29T00:29:22"/>
    <b v="0"/>
    <n v="364"/>
    <b v="1"/>
    <x v="1"/>
    <x v="38"/>
    <n v="177"/>
    <n v="97"/>
    <x v="1483"/>
    <s v="12/21/2015"/>
    <x v="4"/>
    <x v="0"/>
    <n v="12"/>
    <n v="2015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d v="2016-01-07T13:47:00"/>
    <d v="2015-12-03T13:47:00"/>
    <b v="0"/>
    <n v="27"/>
    <b v="1"/>
    <x v="1"/>
    <x v="38"/>
    <n v="100"/>
    <n v="370.37"/>
    <x v="209"/>
    <s v="1/7/2016"/>
    <x v="11"/>
    <x v="0"/>
    <n v="1"/>
    <n v="2016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d v="2017-01-27T20:05:30"/>
    <d v="2017-01-05T20:05:30"/>
    <b v="0"/>
    <n v="93"/>
    <b v="1"/>
    <x v="1"/>
    <x v="38"/>
    <n v="103"/>
    <n v="94.41"/>
    <x v="761"/>
    <s v="1/27/2017"/>
    <x v="1"/>
    <x v="1"/>
    <n v="1"/>
    <n v="2017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d v="2016-10-09T18:25:10"/>
    <d v="2016-09-09T18:25:10"/>
    <b v="0"/>
    <n v="64"/>
    <b v="1"/>
    <x v="1"/>
    <x v="38"/>
    <n v="105"/>
    <n v="48.98"/>
    <x v="992"/>
    <s v="10/9/2016"/>
    <x v="8"/>
    <x v="2"/>
    <n v="10"/>
    <n v="2016"/>
  </r>
  <r>
    <n v="2993"/>
    <s v="TRUE WEST: Think, Dog! Productions"/>
    <s v="Help us build the Kitchen from Hell!"/>
    <x v="28"/>
    <x v="1141"/>
    <x v="0"/>
    <x v="0"/>
    <s v="USD"/>
    <d v="2016-02-20T20:07:47"/>
    <d v="2016-01-21T20:07:47"/>
    <b v="0"/>
    <n v="22"/>
    <b v="1"/>
    <x v="1"/>
    <x v="38"/>
    <n v="100"/>
    <n v="45.59"/>
    <x v="1003"/>
    <s v="2/20/2016"/>
    <x v="1"/>
    <x v="2"/>
    <n v="2"/>
    <n v="2016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d v="2014-10-03T11:29:32"/>
    <d v="2014-09-03T11:29:32"/>
    <b v="0"/>
    <n v="59"/>
    <b v="1"/>
    <x v="1"/>
    <x v="38"/>
    <n v="458"/>
    <n v="23.28"/>
    <x v="843"/>
    <s v="10/3/2014"/>
    <x v="8"/>
    <x v="3"/>
    <n v="10"/>
    <n v="2014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d v="2017-01-19T15:57:51"/>
    <d v="2016-12-20T15:57:51"/>
    <b v="0"/>
    <n v="249"/>
    <b v="1"/>
    <x v="1"/>
    <x v="38"/>
    <n v="105"/>
    <n v="63.23"/>
    <x v="1484"/>
    <s v="1/19/2017"/>
    <x v="11"/>
    <x v="2"/>
    <n v="1"/>
    <n v="2017"/>
  </r>
  <r>
    <n v="2996"/>
    <s v="Sea Tea Improv's Comedy Theater in Hartford, CT"/>
    <s v="A permanent home for comedy in Connecticut in the heart of downtown Hartford."/>
    <x v="19"/>
    <x v="1992"/>
    <x v="0"/>
    <x v="0"/>
    <s v="USD"/>
    <d v="2015-05-26T21:54:00"/>
    <d v="2015-03-27T21:54:00"/>
    <b v="0"/>
    <n v="392"/>
    <b v="1"/>
    <x v="1"/>
    <x v="38"/>
    <n v="172"/>
    <n v="153.52000000000001"/>
    <x v="144"/>
    <s v="5/26/2015"/>
    <x v="7"/>
    <x v="0"/>
    <n v="5"/>
    <n v="2015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d v="2017-02-27T04:59:00"/>
    <d v="2017-02-09T17:36:33"/>
    <b v="0"/>
    <n v="115"/>
    <b v="1"/>
    <x v="1"/>
    <x v="38"/>
    <n v="104"/>
    <n v="90.2"/>
    <x v="297"/>
    <s v="2/27/2017"/>
    <x v="2"/>
    <x v="1"/>
    <n v="2"/>
    <n v="2017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d v="2014-06-16T04:25:00"/>
    <d v="2014-05-19T04:38:49"/>
    <b v="0"/>
    <n v="433"/>
    <b v="1"/>
    <x v="1"/>
    <x v="38"/>
    <n v="103"/>
    <n v="118.97"/>
    <x v="126"/>
    <s v="6/16/2014"/>
    <x v="5"/>
    <x v="3"/>
    <n v="6"/>
    <n v="2014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d v="2017-03-01T02:00:00"/>
    <d v="2017-02-14T17:46:00"/>
    <b v="0"/>
    <n v="20"/>
    <b v="1"/>
    <x v="1"/>
    <x v="38"/>
    <n v="119"/>
    <n v="80.25"/>
    <x v="793"/>
    <s v="3/1/2017"/>
    <x v="2"/>
    <x v="1"/>
    <n v="3"/>
    <n v="2017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d v="2017-01-31T18:00:00"/>
    <d v="2017-01-17T19:51:10"/>
    <b v="0"/>
    <n v="8"/>
    <b v="1"/>
    <x v="1"/>
    <x v="38"/>
    <n v="100"/>
    <n v="62.5"/>
    <x v="587"/>
    <s v="1/31/2017"/>
    <x v="1"/>
    <x v="1"/>
    <n v="1"/>
    <n v="2017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d v="2016-07-13T21:29:42"/>
    <d v="2016-06-13T21:29:42"/>
    <b v="0"/>
    <n v="175"/>
    <b v="1"/>
    <x v="1"/>
    <x v="38"/>
    <n v="319"/>
    <n v="131.38"/>
    <x v="160"/>
    <s v="7/13/2016"/>
    <x v="0"/>
    <x v="2"/>
    <n v="7"/>
    <n v="2016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d v="2012-12-26T20:04:12"/>
    <d v="2012-11-26T20:04:12"/>
    <b v="0"/>
    <n v="104"/>
    <b v="1"/>
    <x v="1"/>
    <x v="38"/>
    <n v="109"/>
    <n v="73.03"/>
    <x v="1485"/>
    <s v="12/26/2012"/>
    <x v="4"/>
    <x v="5"/>
    <n v="12"/>
    <n v="2012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d v="2016-03-01T05:59:00"/>
    <d v="2016-01-29T20:22:56"/>
    <b v="0"/>
    <n v="17"/>
    <b v="1"/>
    <x v="1"/>
    <x v="38"/>
    <n v="101"/>
    <n v="178.53"/>
    <x v="1216"/>
    <s v="3/1/2016"/>
    <x v="1"/>
    <x v="2"/>
    <n v="3"/>
    <n v="2016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d v="2014-11-15T22:08:44"/>
    <d v="2014-10-16T21:08:44"/>
    <b v="0"/>
    <n v="277"/>
    <b v="1"/>
    <x v="1"/>
    <x v="38"/>
    <n v="113"/>
    <n v="162.91"/>
    <x v="776"/>
    <s v="11/15/2014"/>
    <x v="9"/>
    <x v="3"/>
    <n v="11"/>
    <n v="2014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d v="2014-10-06T16:11:45"/>
    <d v="2014-09-06T16:11:45"/>
    <b v="0"/>
    <n v="118"/>
    <b v="1"/>
    <x v="1"/>
    <x v="38"/>
    <n v="120"/>
    <n v="108.24"/>
    <x v="1486"/>
    <s v="10/6/2014"/>
    <x v="8"/>
    <x v="3"/>
    <n v="10"/>
    <n v="2014"/>
  </r>
  <r>
    <n v="3006"/>
    <s v="ONTARIO STREET THEATRE in Port Hope."/>
    <s v="We're an affordable theatre and rental space that can be molded into anything by anyone."/>
    <x v="6"/>
    <x v="1999"/>
    <x v="0"/>
    <x v="5"/>
    <s v="CAD"/>
    <d v="2014-12-14T18:09:51"/>
    <d v="2014-11-14T18:09:51"/>
    <b v="0"/>
    <n v="97"/>
    <b v="1"/>
    <x v="1"/>
    <x v="38"/>
    <n v="108"/>
    <n v="88.87"/>
    <x v="1487"/>
    <s v="12/14/2014"/>
    <x v="4"/>
    <x v="3"/>
    <n v="12"/>
    <n v="2014"/>
  </r>
  <r>
    <n v="3007"/>
    <s v="Bethlem"/>
    <s v="Consuite for 2015 CoreCon.  An adventure into insanity."/>
    <x v="20"/>
    <x v="1144"/>
    <x v="0"/>
    <x v="0"/>
    <s v="USD"/>
    <d v="2015-04-25T05:11:23"/>
    <d v="2015-04-04T05:11:23"/>
    <b v="0"/>
    <n v="20"/>
    <b v="1"/>
    <x v="1"/>
    <x v="38"/>
    <n v="180"/>
    <n v="54"/>
    <x v="34"/>
    <s v="4/25/2015"/>
    <x v="6"/>
    <x v="0"/>
    <n v="4"/>
    <n v="2015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d v="2016-01-21T05:05:19"/>
    <d v="2015-12-22T05:05:19"/>
    <b v="0"/>
    <n v="26"/>
    <b v="1"/>
    <x v="1"/>
    <x v="38"/>
    <n v="101"/>
    <n v="116.73"/>
    <x v="72"/>
    <s v="1/21/2016"/>
    <x v="11"/>
    <x v="0"/>
    <n v="1"/>
    <n v="2016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d v="2014-11-26T14:40:40"/>
    <d v="2014-10-27T13:40:40"/>
    <b v="0"/>
    <n v="128"/>
    <b v="1"/>
    <x v="1"/>
    <x v="38"/>
    <n v="120"/>
    <n v="233.9"/>
    <x v="169"/>
    <s v="11/26/2014"/>
    <x v="9"/>
    <x v="3"/>
    <n v="11"/>
    <n v="2014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d v="2015-02-21T19:58:39"/>
    <d v="2014-12-23T19:58:39"/>
    <b v="0"/>
    <n v="15"/>
    <b v="1"/>
    <x v="1"/>
    <x v="38"/>
    <n v="158"/>
    <n v="158"/>
    <x v="1488"/>
    <s v="2/21/2015"/>
    <x v="11"/>
    <x v="3"/>
    <n v="2"/>
    <n v="2015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d v="2015-12-23T22:59:00"/>
    <d v="2015-11-26T11:15:16"/>
    <b v="0"/>
    <n v="25"/>
    <b v="1"/>
    <x v="1"/>
    <x v="38"/>
    <n v="124"/>
    <n v="14.84"/>
    <x v="957"/>
    <s v="12/23/2015"/>
    <x v="4"/>
    <x v="0"/>
    <n v="12"/>
    <n v="2015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d v="2015-02-10T16:52:10"/>
    <d v="2015-01-20T16:52:10"/>
    <b v="0"/>
    <n v="55"/>
    <b v="1"/>
    <x v="1"/>
    <x v="38"/>
    <n v="117"/>
    <n v="85.18"/>
    <x v="390"/>
    <s v="2/10/2015"/>
    <x v="1"/>
    <x v="0"/>
    <n v="2"/>
    <n v="2015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d v="2015-06-21T20:04:09"/>
    <d v="2015-05-22T20:04:09"/>
    <b v="0"/>
    <n v="107"/>
    <b v="1"/>
    <x v="1"/>
    <x v="38"/>
    <n v="157"/>
    <n v="146.69"/>
    <x v="968"/>
    <s v="6/21/2015"/>
    <x v="5"/>
    <x v="0"/>
    <n v="6"/>
    <n v="2015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d v="2014-11-05T05:00:00"/>
    <d v="2014-10-08T02:58:00"/>
    <b v="0"/>
    <n v="557"/>
    <b v="1"/>
    <x v="1"/>
    <x v="38"/>
    <n v="113"/>
    <n v="50.76"/>
    <x v="1449"/>
    <s v="11/5/2014"/>
    <x v="9"/>
    <x v="3"/>
    <n v="11"/>
    <n v="2014"/>
  </r>
  <r>
    <n v="3015"/>
    <s v="A Sign for 34 West"/>
    <s v="We're turning an old yogurt shop into a live theater in downtown Charleston.   Please help us hang our sign!"/>
    <x v="104"/>
    <x v="2005"/>
    <x v="0"/>
    <x v="0"/>
    <s v="USD"/>
    <d v="2014-06-11T04:00:00"/>
    <d v="2014-05-26T17:27:18"/>
    <b v="0"/>
    <n v="40"/>
    <b v="1"/>
    <x v="1"/>
    <x v="38"/>
    <n v="103"/>
    <n v="87.7"/>
    <x v="242"/>
    <s v="6/11/2014"/>
    <x v="5"/>
    <x v="3"/>
    <n v="6"/>
    <n v="2014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d v="2014-07-18T13:09:12"/>
    <d v="2014-05-19T13:09:12"/>
    <b v="0"/>
    <n v="36"/>
    <b v="1"/>
    <x v="1"/>
    <x v="38"/>
    <n v="103"/>
    <n v="242.28"/>
    <x v="126"/>
    <s v="7/18/2014"/>
    <x v="5"/>
    <x v="3"/>
    <n v="7"/>
    <n v="2014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d v="2014-08-20T20:24:03"/>
    <d v="2014-07-21T20:24:03"/>
    <b v="0"/>
    <n v="159"/>
    <b v="1"/>
    <x v="1"/>
    <x v="38"/>
    <n v="106"/>
    <n v="146.44999999999999"/>
    <x v="33"/>
    <s v="8/20/2014"/>
    <x v="3"/>
    <x v="3"/>
    <n v="8"/>
    <n v="2014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d v="2015-07-20T22:00:00"/>
    <d v="2015-06-08T07:09:36"/>
    <b v="0"/>
    <n v="41"/>
    <b v="1"/>
    <x v="1"/>
    <x v="38"/>
    <n v="101"/>
    <n v="103.17"/>
    <x v="321"/>
    <s v="7/20/2015"/>
    <x v="0"/>
    <x v="0"/>
    <n v="7"/>
    <n v="2015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d v="2014-05-27T03:00:00"/>
    <d v="2014-04-29T20:00:20"/>
    <b v="0"/>
    <n v="226"/>
    <b v="1"/>
    <x v="1"/>
    <x v="38"/>
    <n v="121"/>
    <n v="80.459999999999994"/>
    <x v="1459"/>
    <s v="5/27/2014"/>
    <x v="6"/>
    <x v="3"/>
    <n v="5"/>
    <n v="2014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d v="2015-08-14T20:18:53"/>
    <d v="2015-06-15T20:18:53"/>
    <b v="0"/>
    <n v="30"/>
    <b v="1"/>
    <x v="1"/>
    <x v="38"/>
    <n v="101"/>
    <n v="234.67"/>
    <x v="877"/>
    <s v="8/14/2015"/>
    <x v="0"/>
    <x v="0"/>
    <n v="8"/>
    <n v="2015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d v="2016-11-22T05:59:00"/>
    <d v="2016-10-17T14:51:09"/>
    <b v="0"/>
    <n v="103"/>
    <b v="1"/>
    <x v="1"/>
    <x v="38"/>
    <n v="116"/>
    <n v="50.69"/>
    <x v="758"/>
    <s v="11/22/2016"/>
    <x v="9"/>
    <x v="2"/>
    <n v="11"/>
    <n v="2016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d v="2016-08-27T22:53:29"/>
    <d v="2016-07-13T22:53:29"/>
    <b v="0"/>
    <n v="62"/>
    <b v="1"/>
    <x v="1"/>
    <x v="38"/>
    <n v="101"/>
    <n v="162.71"/>
    <x v="543"/>
    <s v="8/27/2016"/>
    <x v="3"/>
    <x v="2"/>
    <n v="8"/>
    <n v="2016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d v="2015-06-11T16:13:06"/>
    <d v="2015-04-27T16:13:06"/>
    <b v="0"/>
    <n v="6"/>
    <b v="1"/>
    <x v="1"/>
    <x v="38"/>
    <n v="103"/>
    <n v="120.17"/>
    <x v="1048"/>
    <s v="6/11/2015"/>
    <x v="6"/>
    <x v="0"/>
    <n v="6"/>
    <n v="2015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d v="2012-10-06T23:51:15"/>
    <d v="2012-09-06T23:51:15"/>
    <b v="0"/>
    <n v="182"/>
    <b v="1"/>
    <x v="1"/>
    <x v="38"/>
    <n v="246"/>
    <n v="67.7"/>
    <x v="1489"/>
    <s v="10/6/2012"/>
    <x v="8"/>
    <x v="5"/>
    <n v="10"/>
    <n v="2012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d v="2014-05-30T16:00:00"/>
    <d v="2014-05-02T12:13:33"/>
    <b v="0"/>
    <n v="145"/>
    <b v="1"/>
    <x v="1"/>
    <x v="38"/>
    <n v="302"/>
    <n v="52.1"/>
    <x v="428"/>
    <s v="5/30/2014"/>
    <x v="5"/>
    <x v="3"/>
    <n v="5"/>
    <n v="2014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d v="2017-03-03T11:01:32"/>
    <d v="2017-02-17T11:01:32"/>
    <b v="0"/>
    <n v="25"/>
    <b v="1"/>
    <x v="1"/>
    <x v="38"/>
    <n v="143"/>
    <n v="51.6"/>
    <x v="1112"/>
    <s v="3/3/2017"/>
    <x v="2"/>
    <x v="1"/>
    <n v="3"/>
    <n v="2017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d v="2015-03-20T15:54:11"/>
    <d v="2015-02-18T16:54:11"/>
    <b v="0"/>
    <n v="320"/>
    <b v="1"/>
    <x v="1"/>
    <x v="38"/>
    <n v="131"/>
    <n v="164.3"/>
    <x v="135"/>
    <s v="3/20/2015"/>
    <x v="2"/>
    <x v="0"/>
    <n v="3"/>
    <n v="2015"/>
  </r>
  <r>
    <n v="3028"/>
    <s v="A Home for Vegas Theatre Hub"/>
    <s v="We have a space! Help us fill it with a stage, chairs, gear and audiences' laughter!"/>
    <x v="10"/>
    <x v="2018"/>
    <x v="0"/>
    <x v="0"/>
    <s v="USD"/>
    <d v="2016-08-15T06:20:25"/>
    <d v="2016-07-16T06:20:25"/>
    <b v="0"/>
    <n v="99"/>
    <b v="1"/>
    <x v="1"/>
    <x v="38"/>
    <n v="168"/>
    <n v="84.86"/>
    <x v="188"/>
    <s v="8/15/2016"/>
    <x v="3"/>
    <x v="2"/>
    <n v="8"/>
    <n v="2016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d v="2014-11-18T04:35:00"/>
    <d v="2014-10-20T17:00:47"/>
    <b v="0"/>
    <n v="348"/>
    <b v="1"/>
    <x v="1"/>
    <x v="38"/>
    <n v="110"/>
    <n v="94.55"/>
    <x v="46"/>
    <s v="11/18/2014"/>
    <x v="9"/>
    <x v="3"/>
    <n v="11"/>
    <n v="2014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d v="2015-09-16T17:56:11"/>
    <d v="2015-08-17T17:56:11"/>
    <b v="0"/>
    <n v="41"/>
    <b v="1"/>
    <x v="1"/>
    <x v="38"/>
    <n v="107"/>
    <n v="45.54"/>
    <x v="1462"/>
    <s v="9/16/2015"/>
    <x v="10"/>
    <x v="0"/>
    <n v="9"/>
    <n v="2015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d v="2016-10-14T21:10:47"/>
    <d v="2016-08-15T21:10:47"/>
    <b v="0"/>
    <n v="29"/>
    <b v="1"/>
    <x v="1"/>
    <x v="38"/>
    <n v="100"/>
    <n v="51.72"/>
    <x v="1144"/>
    <s v="10/14/2016"/>
    <x v="10"/>
    <x v="2"/>
    <n v="10"/>
    <n v="2016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d v="2015-09-11T01:04:19"/>
    <d v="2015-08-12T01:04:19"/>
    <b v="0"/>
    <n v="25"/>
    <b v="1"/>
    <x v="1"/>
    <x v="38"/>
    <n v="127"/>
    <n v="50.88"/>
    <x v="382"/>
    <s v="9/11/2015"/>
    <x v="10"/>
    <x v="0"/>
    <n v="9"/>
    <n v="2015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d v="2016-08-18T02:38:45"/>
    <d v="2016-07-19T02:38:45"/>
    <b v="0"/>
    <n v="23"/>
    <b v="1"/>
    <x v="1"/>
    <x v="38"/>
    <n v="147"/>
    <n v="191.13"/>
    <x v="171"/>
    <s v="8/18/2016"/>
    <x v="3"/>
    <x v="2"/>
    <n v="8"/>
    <n v="2016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d v="2016-11-01T03:59:00"/>
    <d v="2016-10-01T12:50:55"/>
    <b v="0"/>
    <n v="1260"/>
    <b v="1"/>
    <x v="1"/>
    <x v="38"/>
    <n v="113"/>
    <n v="89.31"/>
    <x v="1297"/>
    <s v="11/1/2016"/>
    <x v="9"/>
    <x v="2"/>
    <n v="11"/>
    <n v="2016"/>
  </r>
  <r>
    <n v="3035"/>
    <s v="The Coalition Theater"/>
    <s v="Help create a permanent home for live comedy shows and classes in Downtown RVA."/>
    <x v="31"/>
    <x v="2023"/>
    <x v="0"/>
    <x v="0"/>
    <s v="USD"/>
    <d v="2013-05-04T13:26:49"/>
    <d v="2013-04-04T13:26:49"/>
    <b v="0"/>
    <n v="307"/>
    <b v="1"/>
    <x v="1"/>
    <x v="38"/>
    <n v="109"/>
    <n v="88.59"/>
    <x v="698"/>
    <s v="5/4/2013"/>
    <x v="6"/>
    <x v="4"/>
    <n v="5"/>
    <n v="2013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d v="2013-08-16T11:59:00"/>
    <d v="2013-07-11T18:50:44"/>
    <b v="0"/>
    <n v="329"/>
    <b v="1"/>
    <x v="1"/>
    <x v="38"/>
    <n v="127"/>
    <n v="96.3"/>
    <x v="444"/>
    <s v="8/16/2013"/>
    <x v="3"/>
    <x v="4"/>
    <n v="8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d v="2010-10-02T04:59:00"/>
    <d v="2010-07-19T21:26:13"/>
    <b v="0"/>
    <n v="32"/>
    <b v="1"/>
    <x v="1"/>
    <x v="38"/>
    <n v="213"/>
    <n v="33.31"/>
    <x v="1490"/>
    <s v="10/2/2010"/>
    <x v="3"/>
    <x v="7"/>
    <n v="10"/>
    <n v="2010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d v="2016-03-04T06:03:17"/>
    <d v="2016-01-04T06:03:17"/>
    <b v="0"/>
    <n v="27"/>
    <b v="1"/>
    <x v="1"/>
    <x v="38"/>
    <n v="101"/>
    <n v="37.22"/>
    <x v="762"/>
    <s v="3/4/2016"/>
    <x v="1"/>
    <x v="2"/>
    <n v="3"/>
    <n v="2016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d v="2013-12-29T07:59:00"/>
    <d v="2013-12-02T19:03:58"/>
    <b v="0"/>
    <n v="236"/>
    <b v="1"/>
    <x v="1"/>
    <x v="38"/>
    <n v="109"/>
    <n v="92.13"/>
    <x v="1491"/>
    <s v="12/29/2013"/>
    <x v="11"/>
    <x v="4"/>
    <n v="12"/>
    <n v="2013"/>
  </r>
  <r>
    <n v="3040"/>
    <s v="Jayhawk Makeover"/>
    <s v="48 hours of deck screws, dry wall, hard hats and needed renovation to help the Jayhawk rise from the ashes."/>
    <x v="9"/>
    <x v="2027"/>
    <x v="0"/>
    <x v="0"/>
    <s v="USD"/>
    <d v="2015-06-26T23:00:00"/>
    <d v="2015-06-22T19:00:21"/>
    <b v="0"/>
    <n v="42"/>
    <b v="1"/>
    <x v="1"/>
    <x v="38"/>
    <n v="108"/>
    <n v="76.790000000000006"/>
    <x v="0"/>
    <s v="6/26/2015"/>
    <x v="0"/>
    <x v="0"/>
    <n v="6"/>
    <n v="2015"/>
  </r>
  <r>
    <n v="3041"/>
    <s v="Lend a Hand in Our Home"/>
    <s v="Privet! Hello! Bon Jour! We are the Arlekin Players Theatre and we need a home."/>
    <x v="386"/>
    <x v="2028"/>
    <x v="0"/>
    <x v="0"/>
    <s v="USD"/>
    <d v="2016-01-20T20:50:48"/>
    <d v="2015-12-21T20:50:48"/>
    <b v="0"/>
    <n v="95"/>
    <b v="1"/>
    <x v="1"/>
    <x v="38"/>
    <n v="110"/>
    <n v="96.53"/>
    <x v="1468"/>
    <s v="1/20/2016"/>
    <x v="11"/>
    <x v="0"/>
    <n v="1"/>
    <n v="2016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d v="2015-10-06T16:30:47"/>
    <d v="2015-09-06T16:30:47"/>
    <b v="0"/>
    <n v="37"/>
    <b v="1"/>
    <x v="1"/>
    <x v="38"/>
    <n v="128"/>
    <n v="51.89"/>
    <x v="1492"/>
    <s v="10/6/2015"/>
    <x v="8"/>
    <x v="0"/>
    <n v="10"/>
    <n v="2015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d v="2015-04-16T02:50:00"/>
    <d v="2015-03-20T01:41:39"/>
    <b v="0"/>
    <n v="128"/>
    <b v="1"/>
    <x v="1"/>
    <x v="38"/>
    <n v="110"/>
    <n v="128.91"/>
    <x v="503"/>
    <s v="4/16/2015"/>
    <x v="7"/>
    <x v="0"/>
    <n v="4"/>
    <n v="2015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d v="2016-02-02T17:26:38"/>
    <d v="2016-01-18T17:26:38"/>
    <b v="0"/>
    <n v="156"/>
    <b v="1"/>
    <x v="1"/>
    <x v="38"/>
    <n v="109"/>
    <n v="84.11"/>
    <x v="940"/>
    <s v="2/2/2016"/>
    <x v="1"/>
    <x v="2"/>
    <n v="2"/>
    <n v="2016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d v="2014-08-22T03:44:15"/>
    <d v="2014-07-23T03:44:15"/>
    <b v="0"/>
    <n v="64"/>
    <b v="1"/>
    <x v="1"/>
    <x v="38"/>
    <n v="133"/>
    <n v="82.94"/>
    <x v="915"/>
    <s v="8/22/2014"/>
    <x v="3"/>
    <x v="3"/>
    <n v="8"/>
    <n v="2014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d v="2014-09-10T04:52:00"/>
    <d v="2014-08-11T19:16:26"/>
    <b v="0"/>
    <n v="58"/>
    <b v="1"/>
    <x v="1"/>
    <x v="38"/>
    <n v="191"/>
    <n v="259.95"/>
    <x v="1493"/>
    <s v="9/10/2014"/>
    <x v="10"/>
    <x v="3"/>
    <n v="9"/>
    <n v="2014"/>
  </r>
  <r>
    <n v="3047"/>
    <s v="Acting V Senior Showcase"/>
    <s v="Hi! We're the Graduating Seniors Acting V Seniors at Temple University! Welcome to our Kick starter Page!"/>
    <x v="2"/>
    <x v="2033"/>
    <x v="0"/>
    <x v="0"/>
    <s v="USD"/>
    <d v="2016-04-27T13:16:00"/>
    <d v="2016-03-14T23:44:14"/>
    <b v="0"/>
    <n v="20"/>
    <b v="1"/>
    <x v="1"/>
    <x v="38"/>
    <n v="149"/>
    <n v="37.25"/>
    <x v="1040"/>
    <s v="4/27/2016"/>
    <x v="7"/>
    <x v="2"/>
    <n v="4"/>
    <n v="2016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d v="2014-12-31T21:22:00"/>
    <d v="2014-12-02T21:37:42"/>
    <b v="0"/>
    <n v="47"/>
    <b v="1"/>
    <x v="1"/>
    <x v="38"/>
    <n v="166"/>
    <n v="177.02"/>
    <x v="486"/>
    <s v="12/31/2014"/>
    <x v="11"/>
    <x v="3"/>
    <n v="12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d v="2015-06-14T00:20:55"/>
    <d v="2015-05-15T00:20:55"/>
    <b v="0"/>
    <n v="54"/>
    <b v="1"/>
    <x v="1"/>
    <x v="38"/>
    <n v="107"/>
    <n v="74.069999999999993"/>
    <x v="1002"/>
    <s v="6/14/2015"/>
    <x v="5"/>
    <x v="0"/>
    <n v="6"/>
    <n v="2015"/>
  </r>
  <r>
    <n v="3050"/>
    <s v="The Black Pearl Consuite at CoreCon VIII: On Ancient Seas"/>
    <s v="Help fund The Black Pearl Consuite at CoreCon VIII: On Ancient Seas!"/>
    <x v="20"/>
    <x v="69"/>
    <x v="0"/>
    <x v="0"/>
    <s v="USD"/>
    <d v="2016-05-05T04:02:40"/>
    <d v="2016-04-05T04:02:40"/>
    <b v="0"/>
    <n v="9"/>
    <b v="1"/>
    <x v="1"/>
    <x v="38"/>
    <n v="106"/>
    <n v="70.67"/>
    <x v="1280"/>
    <s v="5/5/2016"/>
    <x v="6"/>
    <x v="2"/>
    <n v="5"/>
    <n v="2016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d v="2017-02-08T09:59:05"/>
    <d v="2017-01-09T09:59:05"/>
    <b v="1"/>
    <n v="35"/>
    <b v="0"/>
    <x v="1"/>
    <x v="38"/>
    <n v="24"/>
    <n v="23.63"/>
    <x v="1404"/>
    <s v="2/8/2017"/>
    <x v="1"/>
    <x v="1"/>
    <n v="2"/>
    <n v="2017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d v="2015-05-28T15:59:00"/>
    <d v="2015-04-28T16:04:54"/>
    <b v="0"/>
    <n v="2"/>
    <b v="0"/>
    <x v="1"/>
    <x v="38"/>
    <n v="0"/>
    <n v="37.5"/>
    <x v="527"/>
    <s v="5/28/2015"/>
    <x v="6"/>
    <x v="0"/>
    <n v="5"/>
    <n v="2015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d v="2014-10-02T03:59:00"/>
    <d v="2014-08-11T18:16:53"/>
    <b v="0"/>
    <n v="3"/>
    <b v="0"/>
    <x v="1"/>
    <x v="38"/>
    <n v="0"/>
    <n v="13.33"/>
    <x v="1493"/>
    <s v="10/2/2014"/>
    <x v="10"/>
    <x v="3"/>
    <n v="10"/>
    <n v="2014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d v="2015-03-02T01:04:00"/>
    <d v="2015-01-23T19:59:14"/>
    <b v="0"/>
    <n v="0"/>
    <b v="0"/>
    <x v="1"/>
    <x v="38"/>
    <n v="0"/>
    <n v="0"/>
    <x v="875"/>
    <s v="3/2/2015"/>
    <x v="1"/>
    <x v="0"/>
    <n v="3"/>
    <n v="2015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d v="2015-01-09T22:59:50"/>
    <d v="2014-11-10T22:59:50"/>
    <b v="0"/>
    <n v="1"/>
    <b v="0"/>
    <x v="1"/>
    <x v="38"/>
    <n v="0"/>
    <n v="1"/>
    <x v="1387"/>
    <s v="1/9/2015"/>
    <x v="4"/>
    <x v="3"/>
    <n v="1"/>
    <n v="2015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d v="2014-09-29T15:16:24"/>
    <d v="2014-07-31T15:16:24"/>
    <b v="0"/>
    <n v="0"/>
    <b v="0"/>
    <x v="1"/>
    <x v="38"/>
    <n v="0"/>
    <n v="0"/>
    <x v="808"/>
    <s v="9/29/2014"/>
    <x v="3"/>
    <x v="3"/>
    <n v="9"/>
    <n v="2014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d v="2016-04-03T14:36:51"/>
    <d v="2016-03-04T15:36:51"/>
    <b v="0"/>
    <n v="0"/>
    <b v="0"/>
    <x v="1"/>
    <x v="38"/>
    <n v="0"/>
    <n v="0"/>
    <x v="470"/>
    <s v="4/3/2016"/>
    <x v="7"/>
    <x v="2"/>
    <n v="4"/>
    <n v="2016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d v="2016-05-20T08:59:00"/>
    <d v="2016-03-31T08:59:00"/>
    <b v="0"/>
    <n v="3"/>
    <b v="0"/>
    <x v="1"/>
    <x v="38"/>
    <n v="0"/>
    <n v="1"/>
    <x v="1126"/>
    <s v="5/20/2016"/>
    <x v="7"/>
    <x v="2"/>
    <n v="5"/>
    <n v="2016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d v="2014-08-08T22:27:26"/>
    <d v="2014-07-09T22:27:26"/>
    <b v="0"/>
    <n v="11"/>
    <b v="0"/>
    <x v="1"/>
    <x v="38"/>
    <n v="3"/>
    <n v="41"/>
    <x v="601"/>
    <s v="8/8/2014"/>
    <x v="3"/>
    <x v="3"/>
    <n v="8"/>
    <n v="2014"/>
  </r>
  <r>
    <n v="3060"/>
    <s v="Save the Roxy Theatre in Bremerton WA"/>
    <s v="Save the historic Roxy theatre in Bremerton WA from being repurposed as office space."/>
    <x v="135"/>
    <x v="400"/>
    <x v="2"/>
    <x v="0"/>
    <s v="USD"/>
    <d v="2015-09-28T06:35:34"/>
    <d v="2015-08-29T06:35:34"/>
    <b v="0"/>
    <n v="6"/>
    <b v="0"/>
    <x v="1"/>
    <x v="38"/>
    <n v="0"/>
    <n v="55.83"/>
    <x v="1124"/>
    <s v="9/28/2015"/>
    <x v="10"/>
    <x v="0"/>
    <n v="9"/>
    <n v="2015"/>
  </r>
  <r>
    <n v="3061"/>
    <s v="Help Save Parkway Cinemas!"/>
    <s v="Save a historic Local theater."/>
    <x v="80"/>
    <x v="117"/>
    <x v="2"/>
    <x v="0"/>
    <s v="USD"/>
    <d v="2014-08-13T18:49:08"/>
    <d v="2014-07-14T18:49:08"/>
    <b v="0"/>
    <n v="0"/>
    <b v="0"/>
    <x v="1"/>
    <x v="38"/>
    <n v="0"/>
    <n v="0"/>
    <x v="1140"/>
    <s v="8/13/2014"/>
    <x v="3"/>
    <x v="3"/>
    <n v="8"/>
    <n v="2014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d v="2015-09-30T18:00:00"/>
    <d v="2015-09-01T12:51:32"/>
    <b v="0"/>
    <n v="67"/>
    <b v="0"/>
    <x v="1"/>
    <x v="38"/>
    <n v="67"/>
    <n v="99.76"/>
    <x v="187"/>
    <s v="9/30/2015"/>
    <x v="8"/>
    <x v="0"/>
    <n v="9"/>
    <n v="2015"/>
  </r>
  <r>
    <n v="3063"/>
    <s v="Spec Haus"/>
    <s v="Members of the local Miami music scene are putting together a venue/creative space in Kendall!"/>
    <x v="9"/>
    <x v="2038"/>
    <x v="2"/>
    <x v="0"/>
    <s v="USD"/>
    <d v="2016-10-22T22:08:58"/>
    <d v="2016-09-17T22:08:58"/>
    <b v="0"/>
    <n v="23"/>
    <b v="0"/>
    <x v="1"/>
    <x v="38"/>
    <n v="20"/>
    <n v="25.52"/>
    <x v="1494"/>
    <s v="10/22/2016"/>
    <x v="8"/>
    <x v="2"/>
    <n v="10"/>
    <n v="2016"/>
  </r>
  <r>
    <n v="3064"/>
    <s v="Kickstart the Crossroads Community"/>
    <s v="An epicenter for connection, creation and expression of the community."/>
    <x v="96"/>
    <x v="2039"/>
    <x v="2"/>
    <x v="0"/>
    <s v="USD"/>
    <d v="2015-11-22T06:59:00"/>
    <d v="2015-10-22T03:07:26"/>
    <b v="0"/>
    <n v="72"/>
    <b v="0"/>
    <x v="1"/>
    <x v="38"/>
    <n v="11"/>
    <n v="117.65"/>
    <x v="990"/>
    <s v="11/22/2015"/>
    <x v="9"/>
    <x v="0"/>
    <n v="11"/>
    <n v="2015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d v="2014-07-30T01:19:32"/>
    <d v="2014-07-05T01:19:32"/>
    <b v="0"/>
    <n v="2"/>
    <b v="0"/>
    <x v="1"/>
    <x v="38"/>
    <n v="0"/>
    <n v="5"/>
    <x v="170"/>
    <s v="7/30/2014"/>
    <x v="3"/>
    <x v="3"/>
    <n v="7"/>
    <n v="2014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d v="2016-07-10T05:28:57"/>
    <d v="2016-06-10T05:28:57"/>
    <b v="0"/>
    <n v="15"/>
    <b v="0"/>
    <x v="1"/>
    <x v="38"/>
    <n v="12"/>
    <n v="2796.67"/>
    <x v="1463"/>
    <s v="7/10/2016"/>
    <x v="0"/>
    <x v="2"/>
    <n v="7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d v="2015-09-09T22:31:19"/>
    <d v="2015-08-10T22:31:19"/>
    <b v="0"/>
    <n v="1"/>
    <b v="0"/>
    <x v="1"/>
    <x v="38"/>
    <n v="3"/>
    <n v="200"/>
    <x v="1420"/>
    <s v="9/9/2015"/>
    <x v="10"/>
    <x v="0"/>
    <n v="9"/>
    <n v="2015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d v="2015-10-16T16:35:52"/>
    <d v="2015-09-16T16:35:52"/>
    <b v="0"/>
    <n v="2"/>
    <b v="0"/>
    <x v="1"/>
    <x v="38"/>
    <n v="0"/>
    <n v="87.5"/>
    <x v="230"/>
    <s v="10/16/2015"/>
    <x v="8"/>
    <x v="0"/>
    <n v="10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d v="2014-12-14T20:00:34"/>
    <d v="2014-11-14T20:00:34"/>
    <b v="0"/>
    <n v="7"/>
    <b v="0"/>
    <x v="1"/>
    <x v="38"/>
    <n v="14"/>
    <n v="20.14"/>
    <x v="1487"/>
    <s v="12/14/2014"/>
    <x v="4"/>
    <x v="3"/>
    <n v="12"/>
    <n v="2014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d v="2016-12-07T17:36:09"/>
    <d v="2016-11-16T17:36:09"/>
    <b v="0"/>
    <n v="16"/>
    <b v="0"/>
    <x v="1"/>
    <x v="38"/>
    <n v="3"/>
    <n v="20.88"/>
    <x v="619"/>
    <s v="12/7/2016"/>
    <x v="4"/>
    <x v="2"/>
    <n v="12"/>
    <n v="2016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d v="2015-04-21T05:59:00"/>
    <d v="2015-04-03T17:34:41"/>
    <b v="0"/>
    <n v="117"/>
    <b v="0"/>
    <x v="1"/>
    <x v="38"/>
    <n v="60"/>
    <n v="61.31"/>
    <x v="23"/>
    <s v="4/21/2015"/>
    <x v="6"/>
    <x v="0"/>
    <n v="4"/>
    <n v="2015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d v="2016-10-30T01:46:00"/>
    <d v="2016-10-15T16:34:22"/>
    <b v="0"/>
    <n v="2"/>
    <b v="0"/>
    <x v="1"/>
    <x v="38"/>
    <n v="0"/>
    <n v="1"/>
    <x v="1418"/>
    <s v="10/30/2016"/>
    <x v="9"/>
    <x v="2"/>
    <n v="10"/>
    <n v="2016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d v="2015-06-14T19:19:00"/>
    <d v="2015-04-17T16:25:00"/>
    <b v="0"/>
    <n v="7"/>
    <b v="0"/>
    <x v="1"/>
    <x v="38"/>
    <n v="0"/>
    <n v="92.14"/>
    <x v="309"/>
    <s v="6/14/2015"/>
    <x v="6"/>
    <x v="0"/>
    <n v="6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d v="2016-03-10T13:42:39"/>
    <d v="2016-02-09T13:42:39"/>
    <b v="0"/>
    <n v="3"/>
    <b v="0"/>
    <x v="1"/>
    <x v="38"/>
    <n v="0"/>
    <n v="7.33"/>
    <x v="588"/>
    <s v="3/10/2016"/>
    <x v="2"/>
    <x v="2"/>
    <n v="3"/>
    <n v="2016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d v="2016-08-19T02:27:20"/>
    <d v="2016-06-30T02:27:20"/>
    <b v="0"/>
    <n v="20"/>
    <b v="0"/>
    <x v="1"/>
    <x v="38"/>
    <n v="9"/>
    <n v="64.8"/>
    <x v="1422"/>
    <s v="8/19/2016"/>
    <x v="0"/>
    <x v="2"/>
    <n v="8"/>
    <n v="2016"/>
  </r>
  <r>
    <n v="3076"/>
    <s v="10,000 Hours"/>
    <s v="Helping female comedians get in their 10,000 Hours of practice!"/>
    <x v="3"/>
    <x v="84"/>
    <x v="2"/>
    <x v="0"/>
    <s v="USD"/>
    <d v="2015-10-09T15:38:43"/>
    <d v="2015-08-10T15:38:43"/>
    <b v="0"/>
    <n v="50"/>
    <b v="0"/>
    <x v="1"/>
    <x v="38"/>
    <n v="15"/>
    <n v="30.12"/>
    <x v="1420"/>
    <s v="10/9/2015"/>
    <x v="10"/>
    <x v="0"/>
    <n v="10"/>
    <n v="2015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d v="2017-03-02T22:57:58"/>
    <d v="2017-01-31T22:57:58"/>
    <b v="0"/>
    <n v="2"/>
    <b v="0"/>
    <x v="1"/>
    <x v="38"/>
    <n v="0"/>
    <n v="52.5"/>
    <x v="1"/>
    <s v="3/2/2017"/>
    <x v="1"/>
    <x v="1"/>
    <n v="3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d v="2015-02-26T03:19:55"/>
    <d v="2015-01-27T03:19:55"/>
    <b v="0"/>
    <n v="3"/>
    <b v="0"/>
    <x v="1"/>
    <x v="38"/>
    <n v="0"/>
    <n v="23.67"/>
    <x v="202"/>
    <s v="2/26/2015"/>
    <x v="1"/>
    <x v="0"/>
    <n v="2"/>
    <n v="2015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d v="2015-03-22T16:07:15"/>
    <d v="2015-02-20T17:07:15"/>
    <b v="0"/>
    <n v="27"/>
    <b v="0"/>
    <x v="1"/>
    <x v="38"/>
    <n v="1"/>
    <n v="415.78"/>
    <x v="496"/>
    <s v="3/22/2015"/>
    <x v="2"/>
    <x v="0"/>
    <n v="3"/>
    <n v="2015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d v="2014-12-27T01:40:44"/>
    <d v="2014-10-28T00:40:44"/>
    <b v="0"/>
    <n v="7"/>
    <b v="0"/>
    <x v="1"/>
    <x v="38"/>
    <n v="0"/>
    <n v="53.71"/>
    <x v="586"/>
    <s v="12/27/2014"/>
    <x v="9"/>
    <x v="3"/>
    <n v="12"/>
    <n v="2014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d v="2015-09-20T04:21:31"/>
    <d v="2015-08-21T04:21:31"/>
    <b v="0"/>
    <n v="5"/>
    <b v="0"/>
    <x v="1"/>
    <x v="38"/>
    <n v="0"/>
    <n v="420.6"/>
    <x v="1341"/>
    <s v="9/20/2015"/>
    <x v="10"/>
    <x v="0"/>
    <n v="9"/>
    <n v="2015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d v="2015-11-15T23:09:06"/>
    <d v="2015-10-16T22:09:06"/>
    <b v="0"/>
    <n v="0"/>
    <b v="0"/>
    <x v="1"/>
    <x v="38"/>
    <n v="0"/>
    <n v="0"/>
    <x v="1495"/>
    <s v="11/15/2015"/>
    <x v="9"/>
    <x v="0"/>
    <n v="11"/>
    <n v="2015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d v="2014-09-01T05:00:00"/>
    <d v="2014-08-02T13:31:18"/>
    <b v="0"/>
    <n v="3"/>
    <b v="0"/>
    <x v="1"/>
    <x v="38"/>
    <n v="0"/>
    <n v="18.670000000000002"/>
    <x v="1460"/>
    <s v="9/1/2014"/>
    <x v="10"/>
    <x v="3"/>
    <n v="9"/>
    <n v="2014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d v="2015-05-05T18:48:00"/>
    <d v="2015-04-06T17:22:11"/>
    <b v="0"/>
    <n v="6"/>
    <b v="0"/>
    <x v="1"/>
    <x v="38"/>
    <n v="12"/>
    <n v="78.33"/>
    <x v="420"/>
    <s v="5/5/2015"/>
    <x v="6"/>
    <x v="0"/>
    <n v="5"/>
    <n v="2015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d v="2015-09-29T21:12:39"/>
    <d v="2015-08-30T21:12:39"/>
    <b v="0"/>
    <n v="9"/>
    <b v="0"/>
    <x v="1"/>
    <x v="38"/>
    <n v="2"/>
    <n v="67.78"/>
    <x v="1064"/>
    <s v="9/29/2015"/>
    <x v="10"/>
    <x v="0"/>
    <n v="9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d v="2015-08-17T16:05:59"/>
    <d v="2015-06-18T16:05:59"/>
    <b v="0"/>
    <n v="3"/>
    <b v="0"/>
    <x v="1"/>
    <x v="38"/>
    <n v="0"/>
    <n v="16.670000000000002"/>
    <x v="475"/>
    <s v="8/17/2015"/>
    <x v="0"/>
    <x v="0"/>
    <n v="8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d v="2016-12-21T04:36:30"/>
    <d v="2016-10-22T03:36:30"/>
    <b v="0"/>
    <n v="2"/>
    <b v="0"/>
    <x v="1"/>
    <x v="38"/>
    <n v="1"/>
    <n v="62.5"/>
    <x v="1496"/>
    <s v="12/21/2016"/>
    <x v="9"/>
    <x v="2"/>
    <n v="12"/>
    <n v="2016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d v="2015-01-08T13:41:00"/>
    <d v="2014-12-08T13:44:07"/>
    <b v="0"/>
    <n v="3"/>
    <b v="0"/>
    <x v="1"/>
    <x v="38"/>
    <n v="0"/>
    <n v="42"/>
    <x v="1043"/>
    <s v="1/8/2015"/>
    <x v="11"/>
    <x v="3"/>
    <n v="1"/>
    <n v="2015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d v="2016-07-09T01:59:00"/>
    <d v="2016-06-07T13:01:23"/>
    <b v="0"/>
    <n v="45"/>
    <b v="0"/>
    <x v="1"/>
    <x v="38"/>
    <n v="23"/>
    <n v="130.09"/>
    <x v="525"/>
    <s v="7/9/2016"/>
    <x v="0"/>
    <x v="2"/>
    <n v="7"/>
    <n v="2016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d v="2015-05-01T18:39:05"/>
    <d v="2015-03-02T19:39:05"/>
    <b v="0"/>
    <n v="9"/>
    <b v="0"/>
    <x v="1"/>
    <x v="38"/>
    <n v="5"/>
    <n v="1270.22"/>
    <x v="422"/>
    <s v="5/1/2015"/>
    <x v="7"/>
    <x v="0"/>
    <n v="5"/>
    <n v="2015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d v="2016-08-14T22:45:43"/>
    <d v="2016-07-15T22:45:43"/>
    <b v="0"/>
    <n v="9"/>
    <b v="0"/>
    <x v="1"/>
    <x v="38"/>
    <n v="16"/>
    <n v="88.44"/>
    <x v="939"/>
    <s v="8/14/2016"/>
    <x v="3"/>
    <x v="2"/>
    <n v="8"/>
    <n v="2016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d v="2015-10-15T22:00:00"/>
    <d v="2015-09-08T14:51:52"/>
    <b v="0"/>
    <n v="21"/>
    <b v="0"/>
    <x v="1"/>
    <x v="38"/>
    <n v="1"/>
    <n v="56.34"/>
    <x v="185"/>
    <s v="10/15/2015"/>
    <x v="8"/>
    <x v="0"/>
    <n v="10"/>
    <n v="2015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d v="2014-06-01T03:59:00"/>
    <d v="2014-05-01T21:49:01"/>
    <b v="0"/>
    <n v="17"/>
    <b v="0"/>
    <x v="1"/>
    <x v="38"/>
    <n v="23"/>
    <n v="53.53"/>
    <x v="16"/>
    <s v="6/1/2014"/>
    <x v="5"/>
    <x v="3"/>
    <n v="6"/>
    <n v="2014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d v="2015-09-20T19:05:56"/>
    <d v="2015-07-22T19:05:56"/>
    <b v="0"/>
    <n v="1"/>
    <b v="0"/>
    <x v="1"/>
    <x v="38"/>
    <n v="0"/>
    <n v="25"/>
    <x v="312"/>
    <s v="9/20/2015"/>
    <x v="3"/>
    <x v="0"/>
    <n v="9"/>
    <n v="2015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d v="2016-08-01T00:36:20"/>
    <d v="2016-06-02T00:36:20"/>
    <b v="0"/>
    <n v="1"/>
    <b v="0"/>
    <x v="1"/>
    <x v="38"/>
    <n v="0"/>
    <n v="50"/>
    <x v="1162"/>
    <s v="8/1/2016"/>
    <x v="0"/>
    <x v="2"/>
    <n v="8"/>
    <n v="2016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d v="2015-05-20T19:48:46"/>
    <d v="2015-04-20T19:48:46"/>
    <b v="0"/>
    <n v="14"/>
    <b v="0"/>
    <x v="1"/>
    <x v="38"/>
    <n v="4"/>
    <n v="56.79"/>
    <x v="120"/>
    <s v="5/20/2015"/>
    <x v="6"/>
    <x v="0"/>
    <n v="5"/>
    <n v="2015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d v="2016-10-07T14:00:00"/>
    <d v="2016-09-16T12:05:01"/>
    <b v="0"/>
    <n v="42"/>
    <b v="0"/>
    <x v="1"/>
    <x v="38"/>
    <n v="17"/>
    <n v="40.83"/>
    <x v="1434"/>
    <s v="10/7/2016"/>
    <x v="8"/>
    <x v="2"/>
    <n v="10"/>
    <n v="2016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d v="2016-02-08T00:17:00"/>
    <d v="2015-12-21T19:00:49"/>
    <b v="0"/>
    <n v="27"/>
    <b v="0"/>
    <x v="1"/>
    <x v="38"/>
    <n v="4"/>
    <n v="65.11"/>
    <x v="1468"/>
    <s v="2/8/2016"/>
    <x v="11"/>
    <x v="0"/>
    <n v="2"/>
    <n v="2016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d v="2016-02-12T04:33:11"/>
    <d v="2016-01-13T04:33:11"/>
    <b v="0"/>
    <n v="5"/>
    <b v="0"/>
    <x v="1"/>
    <x v="38"/>
    <n v="14"/>
    <n v="55.6"/>
    <x v="747"/>
    <s v="2/12/2016"/>
    <x v="1"/>
    <x v="2"/>
    <n v="2"/>
    <n v="2016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d v="2014-10-20T14:56:15"/>
    <d v="2014-09-20T14:56:15"/>
    <b v="0"/>
    <n v="13"/>
    <b v="0"/>
    <x v="1"/>
    <x v="38"/>
    <n v="15"/>
    <n v="140.54"/>
    <x v="1354"/>
    <s v="10/20/2014"/>
    <x v="8"/>
    <x v="3"/>
    <n v="10"/>
    <n v="2014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d v="2015-07-16T07:56:00"/>
    <d v="2015-06-16T09:12:17"/>
    <b v="0"/>
    <n v="12"/>
    <b v="0"/>
    <x v="1"/>
    <x v="38"/>
    <n v="12"/>
    <n v="25"/>
    <x v="152"/>
    <s v="7/16/2015"/>
    <x v="0"/>
    <x v="0"/>
    <n v="7"/>
    <n v="2015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d v="2016-08-23T08:10:18"/>
    <d v="2016-07-04T08:10:18"/>
    <b v="0"/>
    <n v="90"/>
    <b v="0"/>
    <x v="1"/>
    <x v="38"/>
    <n v="39"/>
    <n v="69.53"/>
    <x v="804"/>
    <s v="8/23/2016"/>
    <x v="3"/>
    <x v="2"/>
    <n v="8"/>
    <n v="2016"/>
  </r>
  <r>
    <n v="3103"/>
    <s v="Professional Venue for local artists!!"/>
    <s v="Creating a place for local artists to perform, at substantially less cost for them"/>
    <x v="393"/>
    <x v="143"/>
    <x v="2"/>
    <x v="0"/>
    <s v="USD"/>
    <d v="2015-06-12T03:45:06"/>
    <d v="2015-04-13T03:45:06"/>
    <b v="0"/>
    <n v="2"/>
    <b v="0"/>
    <x v="1"/>
    <x v="38"/>
    <n v="0"/>
    <n v="5.5"/>
    <x v="400"/>
    <s v="6/12/2015"/>
    <x v="6"/>
    <x v="0"/>
    <n v="6"/>
    <n v="2015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d v="2015-02-03T02:00:00"/>
    <d v="2015-01-02T21:48:31"/>
    <b v="0"/>
    <n v="5"/>
    <b v="0"/>
    <x v="1"/>
    <x v="38"/>
    <n v="30"/>
    <n v="237"/>
    <x v="1105"/>
    <s v="2/3/2015"/>
    <x v="1"/>
    <x v="0"/>
    <n v="2"/>
    <n v="2015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d v="2014-10-19T05:00:00"/>
    <d v="2014-08-25T17:15:16"/>
    <b v="0"/>
    <n v="31"/>
    <b v="0"/>
    <x v="1"/>
    <x v="38"/>
    <n v="42"/>
    <n v="79.87"/>
    <x v="872"/>
    <s v="10/19/2014"/>
    <x v="10"/>
    <x v="3"/>
    <n v="10"/>
    <n v="2014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d v="2015-09-16T22:00:00"/>
    <d v="2015-08-25T10:17:56"/>
    <b v="0"/>
    <n v="4"/>
    <b v="0"/>
    <x v="1"/>
    <x v="38"/>
    <n v="4"/>
    <n v="10.25"/>
    <x v="1051"/>
    <s v="9/16/2015"/>
    <x v="10"/>
    <x v="0"/>
    <n v="9"/>
    <n v="2015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d v="2015-05-11T19:32:31"/>
    <d v="2015-05-04T19:32:31"/>
    <b v="0"/>
    <n v="29"/>
    <b v="0"/>
    <x v="1"/>
    <x v="38"/>
    <n v="20"/>
    <n v="272.58999999999997"/>
    <x v="685"/>
    <s v="5/11/2015"/>
    <x v="5"/>
    <x v="0"/>
    <n v="5"/>
    <n v="2015"/>
  </r>
  <r>
    <n v="3108"/>
    <s v="Funding a home for our Children's Theater"/>
    <s v="We need a permanent home for the theater!"/>
    <x v="63"/>
    <x v="375"/>
    <x v="2"/>
    <x v="0"/>
    <s v="USD"/>
    <d v="2015-04-28T15:19:54"/>
    <d v="2015-02-27T16:19:54"/>
    <b v="0"/>
    <n v="2"/>
    <b v="0"/>
    <x v="1"/>
    <x v="38"/>
    <n v="0"/>
    <n v="13"/>
    <x v="1302"/>
    <s v="4/28/2015"/>
    <x v="2"/>
    <x v="0"/>
    <n v="4"/>
    <n v="2015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d v="2014-08-28T03:00:10"/>
    <d v="2014-07-24T03:00:10"/>
    <b v="0"/>
    <n v="114"/>
    <b v="0"/>
    <x v="1"/>
    <x v="38"/>
    <n v="25"/>
    <n v="58.18"/>
    <x v="418"/>
    <s v="8/28/2014"/>
    <x v="3"/>
    <x v="3"/>
    <n v="8"/>
    <n v="2014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d v="2017-02-19T00:45:19"/>
    <d v="2017-01-10T00:45:19"/>
    <b v="0"/>
    <n v="1"/>
    <b v="0"/>
    <x v="1"/>
    <x v="38"/>
    <n v="0"/>
    <n v="10"/>
    <x v="1277"/>
    <s v="2/19/2017"/>
    <x v="1"/>
    <x v="1"/>
    <n v="2"/>
    <n v="2017"/>
  </r>
  <r>
    <n v="3111"/>
    <s v="All Puppet Players Need a Home"/>
    <s v="Help All Puppet Players perform it's 2015 season in a beautiful 200 seat theater for an entire year."/>
    <x v="22"/>
    <x v="2061"/>
    <x v="2"/>
    <x v="0"/>
    <s v="USD"/>
    <d v="2014-10-04T14:17:00"/>
    <d v="2014-09-03T14:17:00"/>
    <b v="0"/>
    <n v="76"/>
    <b v="0"/>
    <x v="1"/>
    <x v="38"/>
    <n v="27"/>
    <n v="70.11"/>
    <x v="843"/>
    <s v="10/4/2014"/>
    <x v="8"/>
    <x v="3"/>
    <n v="10"/>
    <n v="2014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d v="2016-11-01T02:55:34"/>
    <d v="2016-09-02T02:55:34"/>
    <b v="0"/>
    <n v="9"/>
    <b v="0"/>
    <x v="1"/>
    <x v="38"/>
    <n v="5"/>
    <n v="57.89"/>
    <x v="777"/>
    <s v="11/1/2016"/>
    <x v="8"/>
    <x v="2"/>
    <n v="11"/>
    <n v="2016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d v="2015-04-17T17:33:02"/>
    <d v="2015-03-18T17:33:02"/>
    <b v="0"/>
    <n v="37"/>
    <b v="0"/>
    <x v="1"/>
    <x v="38"/>
    <n v="4"/>
    <n v="125.27"/>
    <x v="1166"/>
    <s v="4/17/2015"/>
    <x v="7"/>
    <x v="0"/>
    <n v="4"/>
    <n v="2015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d v="2014-09-21T15:10:50"/>
    <d v="2014-07-23T15:10:50"/>
    <b v="0"/>
    <n v="0"/>
    <b v="0"/>
    <x v="1"/>
    <x v="38"/>
    <n v="0"/>
    <n v="0"/>
    <x v="915"/>
    <s v="9/21/2014"/>
    <x v="3"/>
    <x v="3"/>
    <n v="9"/>
    <n v="2014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d v="2016-06-05T10:43:47"/>
    <d v="2016-05-06T10:43:47"/>
    <b v="0"/>
    <n v="1"/>
    <b v="0"/>
    <x v="1"/>
    <x v="38"/>
    <n v="3"/>
    <n v="300"/>
    <x v="54"/>
    <s v="6/5/2016"/>
    <x v="5"/>
    <x v="2"/>
    <n v="6"/>
    <n v="2016"/>
  </r>
  <r>
    <n v="3116"/>
    <s v="CoreCon Asylum"/>
    <s v="Creating a consuite for CoreCon. A focus on the insanity of asylums and early medical practices from history."/>
    <x v="47"/>
    <x v="357"/>
    <x v="2"/>
    <x v="0"/>
    <s v="USD"/>
    <d v="2015-04-01T12:22:05"/>
    <d v="2015-03-18T12:22:05"/>
    <b v="0"/>
    <n v="10"/>
    <b v="0"/>
    <x v="1"/>
    <x v="38"/>
    <n v="57"/>
    <n v="43"/>
    <x v="1166"/>
    <s v="4/1/2015"/>
    <x v="7"/>
    <x v="0"/>
    <n v="4"/>
    <n v="2015"/>
  </r>
  <r>
    <n v="3117"/>
    <s v="Cowes and The Sea"/>
    <s v="Performing Arts workshops, for young people aged 5 -16, exploring how the sea has shaped Cowes as a settlement."/>
    <x v="28"/>
    <x v="116"/>
    <x v="2"/>
    <x v="1"/>
    <s v="GBP"/>
    <d v="2016-05-27T13:12:00"/>
    <d v="2016-05-19T08:59:20"/>
    <b v="0"/>
    <n v="1"/>
    <b v="0"/>
    <x v="1"/>
    <x v="38"/>
    <n v="0"/>
    <n v="1"/>
    <x v="873"/>
    <s v="5/27/2016"/>
    <x v="5"/>
    <x v="2"/>
    <n v="5"/>
    <n v="2016"/>
  </r>
  <r>
    <n v="3118"/>
    <s v="Garden Eden, theatre, meeting, culture, music, art"/>
    <s v="a magical place for all kind of people, like a fairytaile in all colours"/>
    <x v="69"/>
    <x v="551"/>
    <x v="2"/>
    <x v="11"/>
    <s v="SEK"/>
    <d v="2016-07-02T15:35:23"/>
    <d v="2016-06-13T15:35:23"/>
    <b v="0"/>
    <n v="2"/>
    <b v="0"/>
    <x v="1"/>
    <x v="38"/>
    <n v="0"/>
    <n v="775"/>
    <x v="160"/>
    <s v="7/2/2016"/>
    <x v="0"/>
    <x v="2"/>
    <n v="7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d v="2015-03-27T00:05:32"/>
    <d v="2015-02-25T01:05:32"/>
    <b v="0"/>
    <n v="1"/>
    <b v="0"/>
    <x v="1"/>
    <x v="38"/>
    <n v="0"/>
    <n v="5"/>
    <x v="757"/>
    <s v="3/27/2015"/>
    <x v="2"/>
    <x v="0"/>
    <n v="3"/>
    <n v="2015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d v="2016-05-05T21:36:36"/>
    <d v="2016-03-06T22:36:36"/>
    <b v="0"/>
    <n v="10"/>
    <b v="0"/>
    <x v="1"/>
    <x v="38"/>
    <n v="0"/>
    <n v="12.8"/>
    <x v="1130"/>
    <s v="5/5/2016"/>
    <x v="7"/>
    <x v="2"/>
    <n v="5"/>
    <n v="2016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d v="2014-09-26T16:18:55"/>
    <d v="2014-07-28T16:18:55"/>
    <b v="0"/>
    <n v="1"/>
    <b v="0"/>
    <x v="1"/>
    <x v="38"/>
    <n v="1"/>
    <n v="10"/>
    <x v="1230"/>
    <s v="9/26/2014"/>
    <x v="3"/>
    <x v="3"/>
    <n v="9"/>
    <n v="2014"/>
  </r>
  <r>
    <n v="3122"/>
    <s v="be back soon (Canceled)"/>
    <s v="cancelled until further notice"/>
    <x v="212"/>
    <x v="851"/>
    <x v="1"/>
    <x v="0"/>
    <s v="USD"/>
    <d v="2016-11-09T23:22:12"/>
    <d v="2016-11-04T22:22:12"/>
    <b v="0"/>
    <n v="2"/>
    <b v="0"/>
    <x v="1"/>
    <x v="38"/>
    <n v="58"/>
    <n v="58"/>
    <x v="583"/>
    <s v="11/9/2016"/>
    <x v="4"/>
    <x v="2"/>
    <n v="11"/>
    <n v="2016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d v="2016-07-09T23:49:58"/>
    <d v="2016-06-09T23:49:58"/>
    <b v="0"/>
    <n v="348"/>
    <b v="0"/>
    <x v="1"/>
    <x v="38"/>
    <n v="68"/>
    <n v="244.8"/>
    <x v="1497"/>
    <s v="7/9/2016"/>
    <x v="0"/>
    <x v="2"/>
    <n v="7"/>
    <n v="2016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d v="2015-02-02T18:43:21"/>
    <d v="2014-12-04T18:43:21"/>
    <b v="0"/>
    <n v="4"/>
    <b v="0"/>
    <x v="1"/>
    <x v="38"/>
    <n v="0"/>
    <n v="6.5"/>
    <x v="794"/>
    <s v="2/2/2015"/>
    <x v="11"/>
    <x v="3"/>
    <n v="2"/>
    <n v="2015"/>
  </r>
  <r>
    <n v="3125"/>
    <s v="N/A (Canceled)"/>
    <s v="N/A"/>
    <x v="86"/>
    <x v="117"/>
    <x v="1"/>
    <x v="0"/>
    <s v="USD"/>
    <d v="2016-01-07T04:57:52"/>
    <d v="2015-12-08T04:57:52"/>
    <b v="0"/>
    <n v="0"/>
    <b v="0"/>
    <x v="1"/>
    <x v="38"/>
    <n v="0"/>
    <n v="0"/>
    <x v="1338"/>
    <s v="1/7/2016"/>
    <x v="11"/>
    <x v="0"/>
    <n v="1"/>
    <n v="2016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d v="2016-03-27T23:26:02"/>
    <d v="2016-02-27T00:26:02"/>
    <b v="0"/>
    <n v="17"/>
    <b v="0"/>
    <x v="1"/>
    <x v="38"/>
    <n v="4"/>
    <n v="61.18"/>
    <x v="315"/>
    <s v="3/27/2016"/>
    <x v="2"/>
    <x v="2"/>
    <n v="3"/>
    <n v="2016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d v="2015-03-01T20:33:49"/>
    <d v="2015-01-30T20:33:49"/>
    <b v="0"/>
    <n v="0"/>
    <b v="0"/>
    <x v="1"/>
    <x v="38"/>
    <n v="0"/>
    <n v="0"/>
    <x v="880"/>
    <s v="3/1/2015"/>
    <x v="1"/>
    <x v="0"/>
    <n v="3"/>
    <n v="2015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d v="2017-03-16T18:49:01"/>
    <d v="2017-02-14T19:49:01"/>
    <b v="0"/>
    <n v="117"/>
    <b v="0"/>
    <x v="1"/>
    <x v="6"/>
    <n v="109"/>
    <n v="139.24"/>
    <x v="793"/>
    <s v="3/16/2017"/>
    <x v="2"/>
    <x v="1"/>
    <n v="3"/>
    <n v="2017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d v="2017-04-18T19:13:39"/>
    <d v="2017-03-09T20:13:39"/>
    <b v="0"/>
    <n v="1"/>
    <b v="0"/>
    <x v="1"/>
    <x v="6"/>
    <n v="1"/>
    <n v="10"/>
    <x v="1118"/>
    <s v="4/18/2017"/>
    <x v="7"/>
    <x v="1"/>
    <n v="4"/>
    <n v="2017"/>
  </r>
  <r>
    <n v="3130"/>
    <s v="MEDEA | A New Vision"/>
    <s v="A shockingly relevant modern take on a 2,000-year-old tragedy that confronts current gender politics."/>
    <x v="3"/>
    <x v="672"/>
    <x v="3"/>
    <x v="0"/>
    <s v="USD"/>
    <d v="2017-04-14T04:59:00"/>
    <d v="2017-03-14T15:21:56"/>
    <b v="0"/>
    <n v="4"/>
    <b v="0"/>
    <x v="1"/>
    <x v="6"/>
    <n v="4"/>
    <n v="93.75"/>
    <x v="1111"/>
    <s v="4/14/2017"/>
    <x v="7"/>
    <x v="1"/>
    <n v="4"/>
    <n v="2017"/>
  </r>
  <r>
    <n v="3131"/>
    <s v="SNAKE EYES"/>
    <s v="A Staged Reading of &quot;Snake Eyes,&quot; a new play by Alex Rafala"/>
    <x v="393"/>
    <x v="2043"/>
    <x v="3"/>
    <x v="0"/>
    <s v="USD"/>
    <d v="2017-04-08T12:54:05"/>
    <d v="2017-03-09T13:54:05"/>
    <b v="0"/>
    <n v="12"/>
    <b v="0"/>
    <x v="1"/>
    <x v="6"/>
    <n v="16"/>
    <n v="53.75"/>
    <x v="1118"/>
    <s v="4/8/2017"/>
    <x v="7"/>
    <x v="1"/>
    <n v="4"/>
    <n v="2017"/>
  </r>
  <r>
    <n v="3132"/>
    <s v="A Bite of a Snake Play"/>
    <s v="Smells Like Money, Drips Like Honey, Taste Like Mocha, Better Run AWAY"/>
    <x v="11"/>
    <x v="115"/>
    <x v="3"/>
    <x v="0"/>
    <s v="USD"/>
    <d v="2017-04-21T07:24:20"/>
    <d v="2017-02-20T08:24:20"/>
    <b v="0"/>
    <n v="1"/>
    <b v="0"/>
    <x v="1"/>
    <x v="6"/>
    <n v="0"/>
    <n v="10"/>
    <x v="1059"/>
    <s v="4/21/2017"/>
    <x v="2"/>
    <x v="1"/>
    <n v="4"/>
    <n v="2017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d v="2017-03-24T12:33:54"/>
    <d v="2017-02-22T13:33:54"/>
    <b v="0"/>
    <n v="16"/>
    <b v="0"/>
    <x v="1"/>
    <x v="6"/>
    <n v="108"/>
    <n v="33.75"/>
    <x v="1113"/>
    <s v="3/24/2017"/>
    <x v="2"/>
    <x v="1"/>
    <n v="3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d v="2017-03-27T16:16:59"/>
    <d v="2017-03-06T17:16:59"/>
    <b v="0"/>
    <n v="12"/>
    <b v="0"/>
    <x v="1"/>
    <x v="6"/>
    <n v="23"/>
    <n v="18.75"/>
    <x v="1303"/>
    <s v="3/27/2017"/>
    <x v="7"/>
    <x v="1"/>
    <n v="3"/>
    <n v="2017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d v="2017-04-04T03:38:41"/>
    <d v="2017-03-13T03:38:41"/>
    <b v="0"/>
    <n v="7"/>
    <b v="0"/>
    <x v="1"/>
    <x v="6"/>
    <n v="21"/>
    <n v="23.14"/>
    <x v="1332"/>
    <s v="4/4/2017"/>
    <x v="7"/>
    <x v="1"/>
    <n v="4"/>
    <n v="2017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d v="2017-03-31T22:59:00"/>
    <d v="2017-02-23T11:05:54"/>
    <b v="0"/>
    <n v="22"/>
    <b v="0"/>
    <x v="1"/>
    <x v="6"/>
    <n v="128"/>
    <n v="29.05"/>
    <x v="1498"/>
    <s v="3/31/2017"/>
    <x v="2"/>
    <x v="1"/>
    <n v="3"/>
    <n v="2017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d v="2017-05-03T19:12:00"/>
    <d v="2017-03-13T21:14:29"/>
    <b v="0"/>
    <n v="1"/>
    <b v="0"/>
    <x v="1"/>
    <x v="6"/>
    <n v="3"/>
    <n v="50"/>
    <x v="1332"/>
    <s v="5/3/2017"/>
    <x v="7"/>
    <x v="1"/>
    <n v="5"/>
    <n v="2017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d v="2017-04-03T15:30:07"/>
    <d v="2017-03-15T15:30:07"/>
    <b v="0"/>
    <n v="0"/>
    <b v="0"/>
    <x v="1"/>
    <x v="6"/>
    <n v="0"/>
    <n v="0"/>
    <x v="1499"/>
    <s v="4/3/2017"/>
    <x v="7"/>
    <x v="1"/>
    <n v="4"/>
    <n v="2017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d v="2017-03-25T04:33:00"/>
    <d v="2017-02-19T06:29:20"/>
    <b v="0"/>
    <n v="6"/>
    <b v="0"/>
    <x v="1"/>
    <x v="6"/>
    <n v="5"/>
    <n v="450"/>
    <x v="1500"/>
    <s v="3/25/2017"/>
    <x v="2"/>
    <x v="1"/>
    <n v="3"/>
    <n v="2017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d v="2017-04-07T16:15:03"/>
    <d v="2017-03-08T17:15:03"/>
    <b v="0"/>
    <n v="4"/>
    <b v="0"/>
    <x v="1"/>
    <x v="6"/>
    <n v="1"/>
    <n v="24"/>
    <x v="1115"/>
    <s v="4/7/2017"/>
    <x v="7"/>
    <x v="1"/>
    <n v="4"/>
    <n v="2017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d v="2017-04-16T20:00:00"/>
    <d v="2017-03-06T18:04:48"/>
    <b v="0"/>
    <n v="8"/>
    <b v="0"/>
    <x v="1"/>
    <x v="6"/>
    <n v="52"/>
    <n v="32.25"/>
    <x v="1303"/>
    <s v="4/16/2017"/>
    <x v="7"/>
    <x v="1"/>
    <n v="4"/>
    <n v="2017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d v="2017-03-19T11:18:59"/>
    <d v="2017-02-17T12:18:59"/>
    <b v="0"/>
    <n v="3"/>
    <b v="0"/>
    <x v="1"/>
    <x v="6"/>
    <n v="2"/>
    <n v="15"/>
    <x v="1112"/>
    <s v="3/19/2017"/>
    <x v="2"/>
    <x v="1"/>
    <n v="3"/>
    <n v="2017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d v="2017-04-09T08:35:56"/>
    <d v="2017-03-14T08:35:56"/>
    <b v="0"/>
    <n v="0"/>
    <b v="0"/>
    <x v="1"/>
    <x v="6"/>
    <n v="0"/>
    <n v="0"/>
    <x v="1111"/>
    <s v="4/9/2017"/>
    <x v="7"/>
    <x v="1"/>
    <n v="4"/>
    <n v="2017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d v="2017-03-19T06:00:00"/>
    <d v="2017-03-02T12:55:07"/>
    <b v="0"/>
    <n v="30"/>
    <b v="0"/>
    <x v="1"/>
    <x v="6"/>
    <n v="75"/>
    <n v="251.33"/>
    <x v="1120"/>
    <s v="3/19/2017"/>
    <x v="7"/>
    <x v="1"/>
    <n v="3"/>
    <n v="2017"/>
  </r>
  <r>
    <n v="3145"/>
    <s v="Arlington's 1st Dinner Theatre"/>
    <s v="Dominion Theatre Company is the first community dinner theatre  to be established in Arlington TX."/>
    <x v="31"/>
    <x v="117"/>
    <x v="3"/>
    <x v="0"/>
    <s v="USD"/>
    <d v="2017-03-27T23:58:54"/>
    <d v="2017-01-27T00:58:54"/>
    <b v="0"/>
    <n v="0"/>
    <b v="0"/>
    <x v="1"/>
    <x v="6"/>
    <n v="0"/>
    <n v="0"/>
    <x v="538"/>
    <s v="3/27/2017"/>
    <x v="1"/>
    <x v="1"/>
    <n v="3"/>
    <n v="2017"/>
  </r>
  <r>
    <n v="3146"/>
    <s v="SoÃ±Ã© una ciudad amurallada"/>
    <s v="Somos... Podemos... Amamos... Nuestra muralla, nuestra utopÃ­a. Que el amor sea el lÃ­mite"/>
    <x v="63"/>
    <x v="2071"/>
    <x v="3"/>
    <x v="14"/>
    <s v="MXN"/>
    <d v="2017-04-16T15:22:46"/>
    <d v="2017-03-02T16:22:46"/>
    <b v="0"/>
    <n v="12"/>
    <b v="0"/>
    <x v="1"/>
    <x v="6"/>
    <n v="11"/>
    <n v="437.5"/>
    <x v="1120"/>
    <s v="4/16/2017"/>
    <x v="7"/>
    <x v="1"/>
    <n v="4"/>
    <n v="2017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d v="2014-11-07T00:15:55"/>
    <d v="2014-09-27T23:15:55"/>
    <b v="1"/>
    <n v="213"/>
    <b v="1"/>
    <x v="1"/>
    <x v="6"/>
    <n v="118"/>
    <n v="110.35"/>
    <x v="1351"/>
    <s v="11/7/2014"/>
    <x v="8"/>
    <x v="3"/>
    <n v="11"/>
    <n v="2014"/>
  </r>
  <r>
    <n v="3148"/>
    <s v="The Aurora Project: A Sci-Fi Epic by Bella Poynton"/>
    <s v="Help fund The Aurora Project, an immersive science fiction epic."/>
    <x v="40"/>
    <x v="2073"/>
    <x v="0"/>
    <x v="0"/>
    <s v="USD"/>
    <d v="2014-10-01T04:00:00"/>
    <d v="2014-09-09T15:58:04"/>
    <b v="1"/>
    <n v="57"/>
    <b v="1"/>
    <x v="1"/>
    <x v="6"/>
    <n v="131"/>
    <n v="41.42"/>
    <x v="545"/>
    <s v="10/1/2014"/>
    <x v="8"/>
    <x v="3"/>
    <n v="10"/>
    <n v="2014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d v="2012-12-07T02:00:00"/>
    <d v="2012-11-13T00:25:00"/>
    <b v="1"/>
    <n v="25"/>
    <b v="1"/>
    <x v="1"/>
    <x v="6"/>
    <n v="104"/>
    <n v="52"/>
    <x v="604"/>
    <s v="12/7/2012"/>
    <x v="4"/>
    <x v="5"/>
    <n v="12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d v="2011-01-25T04:00:00"/>
    <d v="2010-10-27T06:20:03"/>
    <b v="1"/>
    <n v="104"/>
    <b v="1"/>
    <x v="1"/>
    <x v="6"/>
    <n v="101"/>
    <n v="33.99"/>
    <x v="1501"/>
    <s v="1/25/2011"/>
    <x v="9"/>
    <x v="7"/>
    <n v="1"/>
    <n v="2011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d v="2014-09-10T20:09:34"/>
    <d v="2014-08-11T20:09:34"/>
    <b v="1"/>
    <n v="34"/>
    <b v="1"/>
    <x v="1"/>
    <x v="6"/>
    <n v="100"/>
    <n v="103.35"/>
    <x v="1493"/>
    <s v="9/10/2014"/>
    <x v="10"/>
    <x v="3"/>
    <n v="9"/>
    <n v="2014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d v="2013-11-02T20:49:27"/>
    <d v="2013-10-03T20:49:27"/>
    <b v="1"/>
    <n v="67"/>
    <b v="1"/>
    <x v="1"/>
    <x v="6"/>
    <n v="106"/>
    <n v="34.79"/>
    <x v="263"/>
    <s v="11/2/2013"/>
    <x v="9"/>
    <x v="4"/>
    <n v="11"/>
    <n v="2013"/>
  </r>
  <r>
    <n v="3153"/>
    <s v="Terminator the Second"/>
    <s v="A stage production of Terminator 2: Judgment Day, composed entirely of the words of William Shakespeare"/>
    <x v="9"/>
    <x v="2077"/>
    <x v="0"/>
    <x v="0"/>
    <s v="USD"/>
    <d v="2011-05-01T04:59:00"/>
    <d v="2011-03-31T03:42:17"/>
    <b v="1"/>
    <n v="241"/>
    <b v="1"/>
    <x v="1"/>
    <x v="6"/>
    <n v="336"/>
    <n v="41.77"/>
    <x v="1502"/>
    <s v="5/1/2011"/>
    <x v="7"/>
    <x v="6"/>
    <n v="5"/>
    <n v="2011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d v="2012-04-01T20:00:58"/>
    <d v="2012-03-02T21:00:58"/>
    <b v="1"/>
    <n v="123"/>
    <b v="1"/>
    <x v="1"/>
    <x v="6"/>
    <n v="113"/>
    <n v="64.27"/>
    <x v="1372"/>
    <s v="4/1/2012"/>
    <x v="7"/>
    <x v="5"/>
    <n v="4"/>
    <n v="2012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d v="2012-12-20T11:58:45"/>
    <d v="2012-11-20T11:58:45"/>
    <b v="1"/>
    <n v="302"/>
    <b v="1"/>
    <x v="1"/>
    <x v="6"/>
    <n v="189"/>
    <n v="31.21"/>
    <x v="1503"/>
    <s v="12/20/2012"/>
    <x v="4"/>
    <x v="5"/>
    <n v="12"/>
    <n v="2012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d v="2012-06-01T22:52:24"/>
    <d v="2012-04-27T22:52:24"/>
    <b v="1"/>
    <n v="89"/>
    <b v="1"/>
    <x v="1"/>
    <x v="6"/>
    <n v="102"/>
    <n v="62.92"/>
    <x v="707"/>
    <s v="6/1/2012"/>
    <x v="6"/>
    <x v="5"/>
    <n v="6"/>
    <n v="2012"/>
  </r>
  <r>
    <n v="3157"/>
    <s v="Summer FourPlay"/>
    <s v="Four Directors.  Four One Acts.  Four Genres.  For You."/>
    <x v="23"/>
    <x v="74"/>
    <x v="0"/>
    <x v="0"/>
    <s v="USD"/>
    <d v="2014-07-19T05:00:00"/>
    <d v="2014-07-09T18:55:05"/>
    <b v="1"/>
    <n v="41"/>
    <b v="1"/>
    <x v="1"/>
    <x v="6"/>
    <n v="101"/>
    <n v="98.54"/>
    <x v="601"/>
    <s v="7/19/2014"/>
    <x v="3"/>
    <x v="3"/>
    <n v="7"/>
    <n v="2014"/>
  </r>
  <r>
    <n v="3158"/>
    <s v="Nursery Crimes"/>
    <s v="A 40s crime-noir play using nursery rhyme characters."/>
    <x v="10"/>
    <x v="2080"/>
    <x v="0"/>
    <x v="0"/>
    <s v="USD"/>
    <d v="2013-07-22T20:09:12"/>
    <d v="2013-06-22T20:09:12"/>
    <b v="1"/>
    <n v="69"/>
    <b v="1"/>
    <x v="1"/>
    <x v="6"/>
    <n v="114"/>
    <n v="82.61"/>
    <x v="1504"/>
    <s v="7/22/2013"/>
    <x v="0"/>
    <x v="4"/>
    <n v="7"/>
    <n v="2013"/>
  </r>
  <r>
    <n v="3159"/>
    <s v="Waxwing: A New Play"/>
    <s v="WAXWING is an exciting new world premiere of mythic (perhaps even apocalyptic!) proportions."/>
    <x v="15"/>
    <x v="2081"/>
    <x v="0"/>
    <x v="0"/>
    <s v="USD"/>
    <d v="2012-01-18T23:00:00"/>
    <d v="2011-12-07T01:36:01"/>
    <b v="1"/>
    <n v="52"/>
    <b v="1"/>
    <x v="1"/>
    <x v="6"/>
    <n v="133"/>
    <n v="38.5"/>
    <x v="1505"/>
    <s v="1/18/2012"/>
    <x v="11"/>
    <x v="6"/>
    <n v="1"/>
    <n v="2012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d v="2014-08-13T04:59:00"/>
    <d v="2014-07-21T06:21:27"/>
    <b v="1"/>
    <n v="57"/>
    <b v="1"/>
    <x v="1"/>
    <x v="6"/>
    <n v="102"/>
    <n v="80.16"/>
    <x v="33"/>
    <s v="8/13/2014"/>
    <x v="3"/>
    <x v="3"/>
    <n v="8"/>
    <n v="2014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d v="2014-10-15T12:52:02"/>
    <d v="2014-09-15T12:52:02"/>
    <b v="1"/>
    <n v="74"/>
    <b v="1"/>
    <x v="1"/>
    <x v="6"/>
    <n v="105"/>
    <n v="28.41"/>
    <x v="878"/>
    <s v="10/15/2014"/>
    <x v="8"/>
    <x v="3"/>
    <n v="10"/>
    <n v="2014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d v="2014-07-07T02:00:00"/>
    <d v="2014-06-09T16:27:42"/>
    <b v="1"/>
    <n v="63"/>
    <b v="1"/>
    <x v="1"/>
    <x v="6"/>
    <n v="127"/>
    <n v="80.73"/>
    <x v="434"/>
    <s v="7/7/2014"/>
    <x v="0"/>
    <x v="3"/>
    <n v="7"/>
    <n v="2014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d v="2014-06-15T18:05:25"/>
    <d v="2014-05-16T18:05:25"/>
    <b v="1"/>
    <n v="72"/>
    <b v="1"/>
    <x v="1"/>
    <x v="6"/>
    <n v="111"/>
    <n v="200.69"/>
    <x v="838"/>
    <s v="6/15/2014"/>
    <x v="5"/>
    <x v="3"/>
    <n v="6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d v="2014-06-09T19:20:15"/>
    <d v="2014-05-07T19:20:15"/>
    <b v="1"/>
    <n v="71"/>
    <b v="1"/>
    <x v="1"/>
    <x v="6"/>
    <n v="107"/>
    <n v="37.590000000000003"/>
    <x v="918"/>
    <s v="6/9/2014"/>
    <x v="5"/>
    <x v="3"/>
    <n v="6"/>
    <n v="2014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d v="2011-05-03T03:59:00"/>
    <d v="2011-04-11T03:49:20"/>
    <b v="1"/>
    <n v="21"/>
    <b v="1"/>
    <x v="1"/>
    <x v="6"/>
    <n v="163"/>
    <n v="58.1"/>
    <x v="1506"/>
    <s v="5/3/2011"/>
    <x v="6"/>
    <x v="6"/>
    <n v="5"/>
    <n v="2011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d v="2014-11-26T07:59:00"/>
    <d v="2014-10-28T16:35:53"/>
    <b v="1"/>
    <n v="930"/>
    <b v="1"/>
    <x v="1"/>
    <x v="6"/>
    <n v="160"/>
    <n v="60.3"/>
    <x v="586"/>
    <s v="11/26/2014"/>
    <x v="9"/>
    <x v="3"/>
    <n v="11"/>
    <n v="2014"/>
  </r>
  <r>
    <n v="3167"/>
    <s v="Destiny is Judd Nelson: a new play at FringeNYC"/>
    <s v="What is destiny? Explore it with us this August at FringeNYC."/>
    <x v="9"/>
    <x v="2089"/>
    <x v="0"/>
    <x v="0"/>
    <s v="USD"/>
    <d v="2014-08-02T04:13:01"/>
    <d v="2014-07-19T04:13:01"/>
    <b v="1"/>
    <n v="55"/>
    <b v="1"/>
    <x v="1"/>
    <x v="6"/>
    <n v="116"/>
    <n v="63.36"/>
    <x v="1044"/>
    <s v="8/2/2014"/>
    <x v="3"/>
    <x v="3"/>
    <n v="8"/>
    <n v="2014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d v="2014-06-13T22:00:00"/>
    <d v="2014-05-13T02:32:33"/>
    <b v="1"/>
    <n v="61"/>
    <b v="1"/>
    <x v="1"/>
    <x v="6"/>
    <n v="124"/>
    <n v="50.9"/>
    <x v="1030"/>
    <s v="6/13/2014"/>
    <x v="5"/>
    <x v="3"/>
    <n v="6"/>
    <n v="2014"/>
  </r>
  <r>
    <n v="3169"/>
    <s v="The Window"/>
    <s v="We're bringing The Window to the Cherry Lane Theater in January 2014."/>
    <x v="6"/>
    <x v="2091"/>
    <x v="0"/>
    <x v="0"/>
    <s v="USD"/>
    <d v="2013-12-13T04:59:00"/>
    <d v="2013-11-13T17:42:41"/>
    <b v="1"/>
    <n v="82"/>
    <b v="1"/>
    <x v="1"/>
    <x v="6"/>
    <n v="103"/>
    <n v="100.5"/>
    <x v="1260"/>
    <s v="12/13/2013"/>
    <x v="4"/>
    <x v="4"/>
    <n v="12"/>
    <n v="2013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d v="2014-07-02T04:00:00"/>
    <d v="2014-05-30T01:55:44"/>
    <b v="1"/>
    <n v="71"/>
    <b v="1"/>
    <x v="1"/>
    <x v="6"/>
    <n v="112"/>
    <n v="31.62"/>
    <x v="39"/>
    <s v="7/2/2014"/>
    <x v="5"/>
    <x v="3"/>
    <n v="7"/>
    <n v="2014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d v="2016-05-06T14:35:58"/>
    <d v="2016-04-06T14:35:58"/>
    <b v="1"/>
    <n v="117"/>
    <b v="1"/>
    <x v="1"/>
    <x v="6"/>
    <n v="109"/>
    <n v="65.099999999999994"/>
    <x v="1245"/>
    <s v="5/6/2016"/>
    <x v="6"/>
    <x v="2"/>
    <n v="5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d v="2012-02-14T17:31:08"/>
    <d v="2012-01-15T17:31:08"/>
    <b v="1"/>
    <n v="29"/>
    <b v="1"/>
    <x v="1"/>
    <x v="6"/>
    <n v="115"/>
    <n v="79.31"/>
    <x v="1507"/>
    <s v="2/14/2012"/>
    <x v="1"/>
    <x v="5"/>
    <n v="2"/>
    <n v="2012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d v="2014-09-26T21:04:52"/>
    <d v="2014-08-27T21:04:52"/>
    <b v="1"/>
    <n v="74"/>
    <b v="1"/>
    <x v="1"/>
    <x v="6"/>
    <n v="103"/>
    <n v="139.19"/>
    <x v="21"/>
    <s v="9/26/2014"/>
    <x v="10"/>
    <x v="3"/>
    <n v="9"/>
    <n v="2014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d v="2014-08-25T20:45:08"/>
    <d v="2014-08-11T20:45:08"/>
    <b v="1"/>
    <n v="23"/>
    <b v="1"/>
    <x v="1"/>
    <x v="6"/>
    <n v="101"/>
    <n v="131.91"/>
    <x v="1493"/>
    <s v="8/25/2014"/>
    <x v="10"/>
    <x v="3"/>
    <n v="8"/>
    <n v="2014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d v="2011-02-17T21:17:07"/>
    <d v="2010-12-19T21:17:07"/>
    <b v="1"/>
    <n v="60"/>
    <b v="1"/>
    <x v="1"/>
    <x v="6"/>
    <n v="110"/>
    <n v="91.3"/>
    <x v="1508"/>
    <s v="2/17/2011"/>
    <x v="11"/>
    <x v="7"/>
    <n v="2"/>
    <n v="2011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d v="2013-08-18T15:00:00"/>
    <d v="2013-07-22T22:20:31"/>
    <b v="1"/>
    <n v="55"/>
    <b v="1"/>
    <x v="1"/>
    <x v="6"/>
    <n v="115"/>
    <n v="39.67"/>
    <x v="1509"/>
    <s v="8/18/2013"/>
    <x v="3"/>
    <x v="4"/>
    <n v="8"/>
    <n v="2013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d v="2014-06-21T16:00:09"/>
    <d v="2014-05-22T16:00:09"/>
    <b v="1"/>
    <n v="51"/>
    <b v="1"/>
    <x v="1"/>
    <x v="6"/>
    <n v="117"/>
    <n v="57.55"/>
    <x v="879"/>
    <s v="6/21/2014"/>
    <x v="5"/>
    <x v="3"/>
    <n v="6"/>
    <n v="2014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d v="2014-07-16T14:31:15"/>
    <d v="2014-06-16T14:31:15"/>
    <b v="1"/>
    <n v="78"/>
    <b v="1"/>
    <x v="1"/>
    <x v="6"/>
    <n v="172"/>
    <n v="33.03"/>
    <x v="951"/>
    <s v="7/16/2014"/>
    <x v="0"/>
    <x v="3"/>
    <n v="7"/>
    <n v="2014"/>
  </r>
  <r>
    <n v="3179"/>
    <s v="I Do Wonder"/>
    <s v="A Sci-fi play in several vignettes that will narrate an alternate history in the mid-20th century."/>
    <x v="285"/>
    <x v="2099"/>
    <x v="0"/>
    <x v="0"/>
    <s v="USD"/>
    <d v="2013-05-06T16:51:11"/>
    <d v="2013-04-11T16:51:11"/>
    <b v="1"/>
    <n v="62"/>
    <b v="1"/>
    <x v="1"/>
    <x v="6"/>
    <n v="114"/>
    <n v="77.34"/>
    <x v="37"/>
    <s v="5/6/2013"/>
    <x v="6"/>
    <x v="4"/>
    <n v="5"/>
    <n v="2013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d v="2014-06-20T09:54:09"/>
    <d v="2014-05-21T09:54:09"/>
    <b v="1"/>
    <n v="45"/>
    <b v="1"/>
    <x v="1"/>
    <x v="6"/>
    <n v="120"/>
    <n v="31.93"/>
    <x v="10"/>
    <s v="6/20/2014"/>
    <x v="5"/>
    <x v="3"/>
    <n v="6"/>
    <n v="2014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d v="2014-06-15T16:00:00"/>
    <d v="2014-05-20T07:26:27"/>
    <b v="1"/>
    <n v="15"/>
    <b v="1"/>
    <x v="1"/>
    <x v="6"/>
    <n v="109"/>
    <n v="36.33"/>
    <x v="1065"/>
    <s v="6/15/2014"/>
    <x v="5"/>
    <x v="3"/>
    <n v="6"/>
    <n v="2014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d v="2012-01-31T17:00:00"/>
    <d v="2011-12-06T22:47:01"/>
    <b v="1"/>
    <n v="151"/>
    <b v="1"/>
    <x v="1"/>
    <x v="6"/>
    <n v="101"/>
    <n v="46.77"/>
    <x v="742"/>
    <s v="1/31/2012"/>
    <x v="11"/>
    <x v="6"/>
    <n v="1"/>
    <n v="2012"/>
  </r>
  <r>
    <n v="3183"/>
    <s v="The Seagull on The River"/>
    <s v="Anton Chekhov's The Seagull. An outdoor Amphitheater in Manhattan. Trees. A River. Daybreak."/>
    <x v="30"/>
    <x v="444"/>
    <x v="0"/>
    <x v="0"/>
    <s v="USD"/>
    <d v="2013-08-23T19:04:29"/>
    <d v="2013-08-05T19:04:29"/>
    <b v="1"/>
    <n v="68"/>
    <b v="1"/>
    <x v="1"/>
    <x v="6"/>
    <n v="109"/>
    <n v="40.07"/>
    <x v="1510"/>
    <s v="8/23/2013"/>
    <x v="10"/>
    <x v="4"/>
    <n v="8"/>
    <n v="2013"/>
  </r>
  <r>
    <n v="3184"/>
    <s v="Equus at Frenetic Theatre"/>
    <s v="Equus is the story of a psychiatrist treating a teenaged boy who blinds six horses with a metal spike."/>
    <x v="270"/>
    <x v="2102"/>
    <x v="0"/>
    <x v="0"/>
    <s v="USD"/>
    <d v="2014-07-01T23:50:31"/>
    <d v="2014-06-01T23:50:31"/>
    <b v="1"/>
    <n v="46"/>
    <b v="1"/>
    <x v="1"/>
    <x v="6"/>
    <n v="107"/>
    <n v="100.22"/>
    <x v="12"/>
    <s v="7/1/2014"/>
    <x v="0"/>
    <x v="3"/>
    <n v="7"/>
    <n v="2014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d v="2014-07-16T23:27:21"/>
    <d v="2014-07-09T23:27:21"/>
    <b v="1"/>
    <n v="24"/>
    <b v="1"/>
    <x v="1"/>
    <x v="6"/>
    <n v="100"/>
    <n v="41.67"/>
    <x v="601"/>
    <s v="7/16/2014"/>
    <x v="3"/>
    <x v="3"/>
    <n v="7"/>
    <n v="2014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d v="2014-09-16T21:00:00"/>
    <d v="2014-08-17T22:10:38"/>
    <b v="1"/>
    <n v="70"/>
    <b v="1"/>
    <x v="1"/>
    <x v="6"/>
    <n v="102"/>
    <n v="46.71"/>
    <x v="1511"/>
    <s v="9/16/2014"/>
    <x v="10"/>
    <x v="3"/>
    <n v="9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d v="2014-08-04T15:59:33"/>
    <d v="2014-07-15T15:59:33"/>
    <b v="1"/>
    <n v="244"/>
    <b v="1"/>
    <x v="1"/>
    <x v="6"/>
    <n v="116"/>
    <n v="71.489999999999995"/>
    <x v="63"/>
    <s v="8/4/2014"/>
    <x v="3"/>
    <x v="3"/>
    <n v="8"/>
    <n v="2014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d v="2015-06-10T09:58:22"/>
    <d v="2015-05-20T09:58:22"/>
    <b v="0"/>
    <n v="9"/>
    <b v="0"/>
    <x v="1"/>
    <x v="40"/>
    <n v="65"/>
    <n v="14.44"/>
    <x v="1057"/>
    <s v="6/10/2015"/>
    <x v="5"/>
    <x v="0"/>
    <n v="6"/>
    <n v="2015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d v="2015-05-24T08:18:52"/>
    <d v="2015-04-24T08:18:52"/>
    <b v="0"/>
    <n v="19"/>
    <b v="0"/>
    <x v="1"/>
    <x v="40"/>
    <n v="12"/>
    <n v="356.84"/>
    <x v="1476"/>
    <s v="5/24/2015"/>
    <x v="6"/>
    <x v="0"/>
    <n v="5"/>
    <n v="2015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d v="2016-12-09T04:37:55"/>
    <d v="2016-11-09T03:37:55"/>
    <b v="0"/>
    <n v="0"/>
    <b v="0"/>
    <x v="1"/>
    <x v="40"/>
    <n v="0"/>
    <n v="0"/>
    <x v="540"/>
    <s v="12/9/2016"/>
    <x v="4"/>
    <x v="2"/>
    <n v="12"/>
    <n v="2016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d v="2016-08-16T18:07:49"/>
    <d v="2016-06-17T18:07:49"/>
    <b v="0"/>
    <n v="4"/>
    <b v="0"/>
    <x v="1"/>
    <x v="40"/>
    <n v="4"/>
    <n v="37.75"/>
    <x v="784"/>
    <s v="8/16/2016"/>
    <x v="0"/>
    <x v="2"/>
    <n v="8"/>
    <n v="2016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d v="2015-02-28T22:00:00"/>
    <d v="2015-01-14T22:34:19"/>
    <b v="0"/>
    <n v="8"/>
    <b v="0"/>
    <x v="1"/>
    <x v="40"/>
    <n v="1"/>
    <n v="12.75"/>
    <x v="982"/>
    <s v="2/28/2015"/>
    <x v="1"/>
    <x v="0"/>
    <n v="2"/>
    <n v="2015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d v="2015-02-20T23:14:16"/>
    <d v="2015-01-06T23:14:16"/>
    <b v="0"/>
    <n v="24"/>
    <b v="0"/>
    <x v="1"/>
    <x v="40"/>
    <n v="12"/>
    <n v="24.46"/>
    <x v="1146"/>
    <s v="2/20/2015"/>
    <x v="1"/>
    <x v="0"/>
    <n v="2"/>
    <n v="2015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d v="2015-07-27T01:29:58"/>
    <d v="2015-06-27T01:29:58"/>
    <b v="0"/>
    <n v="0"/>
    <b v="0"/>
    <x v="1"/>
    <x v="40"/>
    <n v="0"/>
    <n v="0"/>
    <x v="173"/>
    <s v="7/27/2015"/>
    <x v="0"/>
    <x v="0"/>
    <n v="7"/>
    <n v="2015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d v="2015-02-12T14:15:42"/>
    <d v="2015-01-13T14:15:42"/>
    <b v="0"/>
    <n v="39"/>
    <b v="0"/>
    <x v="1"/>
    <x v="40"/>
    <n v="59"/>
    <n v="53.08"/>
    <x v="1060"/>
    <s v="2/12/2015"/>
    <x v="1"/>
    <x v="0"/>
    <n v="2"/>
    <n v="2015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d v="2015-08-01T14:00:00"/>
    <d v="2015-06-02T14:21:15"/>
    <b v="0"/>
    <n v="6"/>
    <b v="0"/>
    <x v="1"/>
    <x v="40"/>
    <n v="0"/>
    <n v="300"/>
    <x v="463"/>
    <s v="8/1/2015"/>
    <x v="0"/>
    <x v="0"/>
    <n v="8"/>
    <n v="2015"/>
  </r>
  <r>
    <n v="3197"/>
    <s v="Mirror, mirror on the wall"/>
    <s v="This years most important stage project for young artists in our region. www.ungespor.no"/>
    <x v="3"/>
    <x v="1288"/>
    <x v="2"/>
    <x v="10"/>
    <s v="NOK"/>
    <d v="2015-02-04T11:50:18"/>
    <d v="2015-01-05T11:50:18"/>
    <b v="0"/>
    <n v="4"/>
    <b v="0"/>
    <x v="1"/>
    <x v="40"/>
    <n v="11"/>
    <n v="286.25"/>
    <x v="196"/>
    <s v="2/4/2015"/>
    <x v="1"/>
    <x v="0"/>
    <n v="2"/>
    <n v="2015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d v="2015-02-16T10:11:17"/>
    <d v="2015-01-09T10:11:17"/>
    <b v="0"/>
    <n v="3"/>
    <b v="0"/>
    <x v="1"/>
    <x v="40"/>
    <n v="0"/>
    <n v="36.67"/>
    <x v="988"/>
    <s v="2/16/2015"/>
    <x v="1"/>
    <x v="0"/>
    <n v="2"/>
    <n v="2015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d v="2014-09-06T21:00:00"/>
    <d v="2014-08-07T18:16:58"/>
    <b v="0"/>
    <n v="53"/>
    <b v="0"/>
    <x v="1"/>
    <x v="40"/>
    <n v="52"/>
    <n v="49.21"/>
    <x v="1382"/>
    <s v="9/6/2014"/>
    <x v="10"/>
    <x v="3"/>
    <n v="9"/>
    <n v="2014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d v="2016-04-30T05:34:00"/>
    <d v="2016-03-31T07:41:41"/>
    <b v="0"/>
    <n v="1"/>
    <b v="0"/>
    <x v="1"/>
    <x v="40"/>
    <n v="0"/>
    <n v="1"/>
    <x v="1126"/>
    <s v="4/30/2016"/>
    <x v="7"/>
    <x v="2"/>
    <n v="4"/>
    <n v="2016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d v="2014-08-31T18:24:37"/>
    <d v="2014-08-10T18:24:37"/>
    <b v="0"/>
    <n v="2"/>
    <b v="0"/>
    <x v="1"/>
    <x v="40"/>
    <n v="1"/>
    <n v="12.5"/>
    <x v="1227"/>
    <s v="8/31/2014"/>
    <x v="10"/>
    <x v="3"/>
    <n v="8"/>
    <n v="2014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d v="2015-12-14T05:59:00"/>
    <d v="2015-10-16T20:29:06"/>
    <b v="0"/>
    <n v="25"/>
    <b v="0"/>
    <x v="1"/>
    <x v="40"/>
    <n v="55"/>
    <n v="109.04"/>
    <x v="1495"/>
    <s v="12/14/2015"/>
    <x v="9"/>
    <x v="0"/>
    <n v="12"/>
    <n v="2015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d v="2015-09-25T23:43:42"/>
    <d v="2015-08-26T23:43:42"/>
    <b v="0"/>
    <n v="6"/>
    <b v="0"/>
    <x v="1"/>
    <x v="40"/>
    <n v="25"/>
    <n v="41.67"/>
    <x v="519"/>
    <s v="9/25/2015"/>
    <x v="10"/>
    <x v="0"/>
    <n v="9"/>
    <n v="2015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d v="2015-07-17T16:14:00"/>
    <d v="2015-06-17T16:27:59"/>
    <b v="0"/>
    <n v="0"/>
    <b v="0"/>
    <x v="1"/>
    <x v="40"/>
    <n v="0"/>
    <n v="0"/>
    <x v="954"/>
    <s v="7/17/2015"/>
    <x v="0"/>
    <x v="0"/>
    <n v="7"/>
    <n v="2015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d v="2015-05-01T08:59:32"/>
    <d v="2015-04-01T08:59:32"/>
    <b v="0"/>
    <n v="12"/>
    <b v="0"/>
    <x v="1"/>
    <x v="40"/>
    <n v="3"/>
    <n v="22.75"/>
    <x v="1125"/>
    <s v="5/1/2015"/>
    <x v="6"/>
    <x v="0"/>
    <n v="5"/>
    <n v="2015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d v="2015-09-19T06:37:31"/>
    <d v="2015-08-20T06:37:31"/>
    <b v="0"/>
    <n v="0"/>
    <b v="0"/>
    <x v="1"/>
    <x v="40"/>
    <n v="0"/>
    <n v="0"/>
    <x v="193"/>
    <s v="9/19/2015"/>
    <x v="10"/>
    <x v="0"/>
    <n v="9"/>
    <n v="2015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d v="2015-04-23T05:40:07"/>
    <d v="2015-02-22T06:40:07"/>
    <b v="0"/>
    <n v="36"/>
    <b v="0"/>
    <x v="1"/>
    <x v="40"/>
    <n v="46"/>
    <n v="70.83"/>
    <x v="480"/>
    <s v="4/23/2015"/>
    <x v="2"/>
    <x v="0"/>
    <n v="4"/>
    <n v="2015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d v="2014-07-28T14:31:17"/>
    <d v="2014-07-07T14:31:17"/>
    <b v="1"/>
    <n v="82"/>
    <b v="1"/>
    <x v="1"/>
    <x v="6"/>
    <n v="104"/>
    <n v="63.11"/>
    <x v="415"/>
    <s v="7/28/2014"/>
    <x v="3"/>
    <x v="3"/>
    <n v="7"/>
    <n v="2014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d v="2014-06-20T23:00:00"/>
    <d v="2014-05-19T15:17:38"/>
    <b v="1"/>
    <n v="226"/>
    <b v="1"/>
    <x v="1"/>
    <x v="6"/>
    <n v="119"/>
    <n v="50.16"/>
    <x v="126"/>
    <s v="6/20/2014"/>
    <x v="5"/>
    <x v="3"/>
    <n v="6"/>
    <n v="2014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d v="2012-06-01T03:59:00"/>
    <d v="2012-04-14T22:28:39"/>
    <b v="1"/>
    <n v="60"/>
    <b v="1"/>
    <x v="1"/>
    <x v="6"/>
    <n v="126"/>
    <n v="62.88"/>
    <x v="227"/>
    <s v="6/1/2012"/>
    <x v="6"/>
    <x v="5"/>
    <n v="6"/>
    <n v="2012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d v="2014-08-15T02:00:00"/>
    <d v="2014-07-14T14:04:40"/>
    <b v="1"/>
    <n v="322"/>
    <b v="1"/>
    <x v="1"/>
    <x v="6"/>
    <n v="120"/>
    <n v="85.53"/>
    <x v="1140"/>
    <s v="8/15/2014"/>
    <x v="3"/>
    <x v="3"/>
    <n v="8"/>
    <n v="2014"/>
  </r>
  <r>
    <n v="3212"/>
    <s v="Campo Maldito"/>
    <s v="Help us bring our production of Campo Maldito to New York AND San Francisco!"/>
    <x v="23"/>
    <x v="2111"/>
    <x v="0"/>
    <x v="0"/>
    <s v="USD"/>
    <d v="2014-08-08T19:05:51"/>
    <d v="2014-07-09T19:05:51"/>
    <b v="1"/>
    <n v="94"/>
    <b v="1"/>
    <x v="1"/>
    <x v="6"/>
    <n v="126"/>
    <n v="53.72"/>
    <x v="601"/>
    <s v="8/8/2014"/>
    <x v="3"/>
    <x v="3"/>
    <n v="8"/>
    <n v="2014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d v="2015-07-26T18:19:19"/>
    <d v="2015-06-16T18:19:19"/>
    <b v="1"/>
    <n v="47"/>
    <b v="1"/>
    <x v="1"/>
    <x v="6"/>
    <n v="100"/>
    <n v="127.81"/>
    <x v="152"/>
    <s v="7/26/2015"/>
    <x v="0"/>
    <x v="0"/>
    <n v="7"/>
    <n v="2015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d v="2016-01-05T23:55:00"/>
    <d v="2015-11-29T19:01:13"/>
    <b v="1"/>
    <n v="115"/>
    <b v="1"/>
    <x v="1"/>
    <x v="6"/>
    <n v="102"/>
    <n v="106.57"/>
    <x v="1483"/>
    <s v="1/5/2016"/>
    <x v="4"/>
    <x v="0"/>
    <n v="1"/>
    <n v="201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d v="2015-09-10T03:59:00"/>
    <d v="2015-08-03T15:57:51"/>
    <b v="1"/>
    <n v="134"/>
    <b v="1"/>
    <x v="1"/>
    <x v="6"/>
    <n v="100"/>
    <n v="262.11"/>
    <x v="1050"/>
    <s v="9/10/2015"/>
    <x v="10"/>
    <x v="0"/>
    <n v="9"/>
    <n v="2015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d v="2015-07-11T14:30:00"/>
    <d v="2015-06-10T11:06:11"/>
    <b v="1"/>
    <n v="35"/>
    <b v="1"/>
    <x v="1"/>
    <x v="6"/>
    <n v="100"/>
    <n v="57.17"/>
    <x v="191"/>
    <s v="7/11/2015"/>
    <x v="0"/>
    <x v="0"/>
    <n v="7"/>
    <n v="2015"/>
  </r>
  <r>
    <n v="3217"/>
    <s v="Wake Up Call @ IRT Theater"/>
    <s v="Wake Up Call is a comedic play about a group of hotel employees working on Christmas Eve."/>
    <x v="37"/>
    <x v="2011"/>
    <x v="0"/>
    <x v="0"/>
    <s v="USD"/>
    <d v="2016-11-04T13:06:24"/>
    <d v="2016-10-05T13:06:24"/>
    <b v="1"/>
    <n v="104"/>
    <b v="1"/>
    <x v="1"/>
    <x v="6"/>
    <n v="116"/>
    <n v="50.2"/>
    <x v="1512"/>
    <s v="11/4/2016"/>
    <x v="9"/>
    <x v="2"/>
    <n v="11"/>
    <n v="201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d v="2014-12-31T00:00:00"/>
    <d v="2014-11-28T00:03:06"/>
    <b v="1"/>
    <n v="184"/>
    <b v="1"/>
    <x v="1"/>
    <x v="6"/>
    <n v="102"/>
    <n v="66.59"/>
    <x v="41"/>
    <s v="12/31/2014"/>
    <x v="4"/>
    <x v="3"/>
    <n v="12"/>
    <n v="2014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d v="2015-03-22T22:35:47"/>
    <d v="2015-02-15T23:35:47"/>
    <b v="1"/>
    <n v="119"/>
    <b v="1"/>
    <x v="1"/>
    <x v="6"/>
    <n v="100"/>
    <n v="168.25"/>
    <x v="1513"/>
    <s v="3/22/2015"/>
    <x v="2"/>
    <x v="0"/>
    <n v="3"/>
    <n v="2015"/>
  </r>
  <r>
    <n v="3220"/>
    <s v="Burners"/>
    <s v="A sci-fi thriller for the stage opening March 10 in Los Angeles."/>
    <x v="36"/>
    <x v="2117"/>
    <x v="0"/>
    <x v="0"/>
    <s v="USD"/>
    <d v="2017-03-12T21:00:00"/>
    <d v="2017-02-06T20:00:04"/>
    <b v="1"/>
    <n v="59"/>
    <b v="1"/>
    <x v="1"/>
    <x v="6"/>
    <n v="101"/>
    <n v="256.37"/>
    <x v="305"/>
    <s v="3/12/2017"/>
    <x v="2"/>
    <x v="1"/>
    <n v="3"/>
    <n v="2017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d v="2015-07-05T16:43:23"/>
    <d v="2015-05-31T16:43:23"/>
    <b v="1"/>
    <n v="113"/>
    <b v="1"/>
    <x v="1"/>
    <x v="6"/>
    <n v="103"/>
    <n v="36.61"/>
    <x v="461"/>
    <s v="7/5/2015"/>
    <x v="5"/>
    <x v="0"/>
    <n v="7"/>
    <n v="2015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d v="2015-10-24T21:29:00"/>
    <d v="2015-09-23T13:58:17"/>
    <b v="1"/>
    <n v="84"/>
    <b v="1"/>
    <x v="1"/>
    <x v="6"/>
    <n v="125"/>
    <n v="37.14"/>
    <x v="465"/>
    <s v="10/24/2015"/>
    <x v="8"/>
    <x v="0"/>
    <n v="10"/>
    <n v="2015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d v="2015-08-20T20:02:56"/>
    <d v="2015-07-21T20:02:56"/>
    <b v="1"/>
    <n v="74"/>
    <b v="1"/>
    <x v="1"/>
    <x v="6"/>
    <n v="110"/>
    <n v="45.88"/>
    <x v="1214"/>
    <s v="8/20/2015"/>
    <x v="3"/>
    <x v="0"/>
    <n v="8"/>
    <n v="2015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d v="2017-01-10T05:00:00"/>
    <d v="2016-11-23T20:25:13"/>
    <b v="1"/>
    <n v="216"/>
    <b v="1"/>
    <x v="1"/>
    <x v="6"/>
    <n v="102"/>
    <n v="141.71"/>
    <x v="294"/>
    <s v="1/10/2017"/>
    <x v="4"/>
    <x v="2"/>
    <n v="1"/>
    <n v="2017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d v="2016-06-03T21:00:00"/>
    <d v="2016-05-13T13:25:38"/>
    <b v="1"/>
    <n v="39"/>
    <b v="1"/>
    <x v="1"/>
    <x v="6"/>
    <n v="102"/>
    <n v="52.49"/>
    <x v="478"/>
    <s v="6/3/2016"/>
    <x v="5"/>
    <x v="2"/>
    <n v="6"/>
    <n v="201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d v="2015-10-30T14:00:12"/>
    <d v="2015-09-30T14:00:12"/>
    <b v="1"/>
    <n v="21"/>
    <b v="1"/>
    <x v="1"/>
    <x v="6"/>
    <n v="104"/>
    <n v="59.52"/>
    <x v="1514"/>
    <s v="10/30/2015"/>
    <x v="8"/>
    <x v="0"/>
    <n v="10"/>
    <n v="2015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d v="2017-01-17T21:10:36"/>
    <d v="2016-12-18T21:10:36"/>
    <b v="0"/>
    <n v="30"/>
    <b v="1"/>
    <x v="1"/>
    <x v="6"/>
    <n v="125"/>
    <n v="50"/>
    <x v="1466"/>
    <s v="1/17/2017"/>
    <x v="11"/>
    <x v="2"/>
    <n v="1"/>
    <n v="2017"/>
  </r>
  <r>
    <n v="3228"/>
    <s v="Hear Me Roar: A Season of Powerful Women"/>
    <s v="A Season of Powerful Women. A Season of Defiance."/>
    <x v="39"/>
    <x v="2123"/>
    <x v="0"/>
    <x v="0"/>
    <s v="USD"/>
    <d v="2015-12-17T04:59:00"/>
    <d v="2015-11-15T17:01:24"/>
    <b v="1"/>
    <n v="37"/>
    <b v="1"/>
    <x v="1"/>
    <x v="6"/>
    <n v="102"/>
    <n v="193.62"/>
    <x v="45"/>
    <s v="12/17/2015"/>
    <x v="4"/>
    <x v="0"/>
    <n v="12"/>
    <n v="2015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d v="2014-11-20T07:59:58"/>
    <d v="2014-10-21T06:59:58"/>
    <b v="1"/>
    <n v="202"/>
    <b v="1"/>
    <x v="1"/>
    <x v="6"/>
    <n v="108"/>
    <n v="106.8"/>
    <x v="147"/>
    <s v="11/20/2014"/>
    <x v="9"/>
    <x v="3"/>
    <n v="11"/>
    <n v="2014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d v="2014-10-01T03:59:00"/>
    <d v="2014-09-16T04:02:06"/>
    <b v="1"/>
    <n v="37"/>
    <b v="1"/>
    <x v="1"/>
    <x v="6"/>
    <n v="110"/>
    <n v="77.22"/>
    <x v="542"/>
    <s v="10/1/2014"/>
    <x v="8"/>
    <x v="3"/>
    <n v="10"/>
    <n v="2014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d v="2016-04-16T22:39:07"/>
    <d v="2016-03-17T22:39:07"/>
    <b v="0"/>
    <n v="28"/>
    <b v="1"/>
    <x v="1"/>
    <x v="6"/>
    <n v="161"/>
    <n v="57.5"/>
    <x v="502"/>
    <s v="4/16/2016"/>
    <x v="7"/>
    <x v="2"/>
    <n v="4"/>
    <n v="201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d v="2016-05-04T03:59:00"/>
    <d v="2016-04-03T19:31:57"/>
    <b v="1"/>
    <n v="26"/>
    <b v="1"/>
    <x v="1"/>
    <x v="6"/>
    <n v="131"/>
    <n v="50.46"/>
    <x v="1007"/>
    <s v="5/4/2016"/>
    <x v="6"/>
    <x v="2"/>
    <n v="5"/>
    <n v="2016"/>
  </r>
  <r>
    <n v="3233"/>
    <s v="64 Squares"/>
    <s v="64 Squares is an autobiographical one-man exploration of the internal chess game played to reconcile relationships."/>
    <x v="10"/>
    <x v="2128"/>
    <x v="0"/>
    <x v="0"/>
    <s v="USD"/>
    <d v="2017-03-02T19:19:15"/>
    <d v="2017-01-31T19:19:15"/>
    <b v="0"/>
    <n v="61"/>
    <b v="1"/>
    <x v="1"/>
    <x v="6"/>
    <n v="119"/>
    <n v="97.38"/>
    <x v="1"/>
    <s v="3/2/2017"/>
    <x v="1"/>
    <x v="1"/>
    <n v="3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d v="2017-02-01T23:31:00"/>
    <d v="2016-12-30T18:56:48"/>
    <b v="0"/>
    <n v="115"/>
    <b v="1"/>
    <x v="1"/>
    <x v="6"/>
    <n v="100"/>
    <n v="34.92"/>
    <x v="584"/>
    <s v="2/1/2017"/>
    <x v="11"/>
    <x v="2"/>
    <n v="2"/>
    <n v="2017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d v="2016-07-01T08:20:51"/>
    <d v="2016-06-01T08:20:51"/>
    <b v="1"/>
    <n v="181"/>
    <b v="1"/>
    <x v="1"/>
    <x v="6"/>
    <n v="103"/>
    <n v="85.53"/>
    <x v="681"/>
    <s v="7/1/2016"/>
    <x v="0"/>
    <x v="2"/>
    <n v="7"/>
    <n v="201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d v="2016-12-28T22:00:33"/>
    <d v="2016-11-28T22:00:33"/>
    <b v="0"/>
    <n v="110"/>
    <b v="1"/>
    <x v="1"/>
    <x v="6"/>
    <n v="101"/>
    <n v="182.91"/>
    <x v="683"/>
    <s v="12/28/2016"/>
    <x v="4"/>
    <x v="2"/>
    <n v="12"/>
    <n v="2016"/>
  </r>
  <r>
    <n v="3237"/>
    <s v="Celebrating 20 years of The 24 Hour Plays around the world!"/>
    <s v="An annual campaign supporting our intensive for artists 25 and under."/>
    <x v="19"/>
    <x v="2132"/>
    <x v="0"/>
    <x v="0"/>
    <s v="USD"/>
    <d v="2015-09-29T03:59:00"/>
    <d v="2015-09-05T11:23:04"/>
    <b v="1"/>
    <n v="269"/>
    <b v="1"/>
    <x v="1"/>
    <x v="6"/>
    <n v="101"/>
    <n v="131.13999999999999"/>
    <x v="1137"/>
    <s v="9/29/2015"/>
    <x v="8"/>
    <x v="0"/>
    <n v="9"/>
    <n v="2015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d v="2015-07-01T12:14:58"/>
    <d v="2015-06-01T12:14:58"/>
    <b v="1"/>
    <n v="79"/>
    <b v="1"/>
    <x v="1"/>
    <x v="6"/>
    <n v="112"/>
    <n v="39.81"/>
    <x v="1515"/>
    <s v="7/1/2015"/>
    <x v="0"/>
    <x v="0"/>
    <n v="7"/>
    <n v="2015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d v="2015-10-25T23:59:00"/>
    <d v="2015-10-01T02:08:13"/>
    <b v="1"/>
    <n v="104"/>
    <b v="1"/>
    <x v="1"/>
    <x v="6"/>
    <n v="106"/>
    <n v="59.7"/>
    <x v="299"/>
    <s v="10/25/2015"/>
    <x v="9"/>
    <x v="0"/>
    <n v="10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d v="2017-02-16T23:00:00"/>
    <d v="2017-01-19T16:39:08"/>
    <b v="0"/>
    <n v="34"/>
    <b v="1"/>
    <x v="1"/>
    <x v="6"/>
    <n v="101"/>
    <n v="88.74"/>
    <x v="1516"/>
    <s v="2/16/2017"/>
    <x v="1"/>
    <x v="1"/>
    <n v="2"/>
    <n v="2017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d v="2014-10-14T06:59:00"/>
    <d v="2014-09-11T07:47:50"/>
    <b v="1"/>
    <n v="167"/>
    <b v="1"/>
    <x v="1"/>
    <x v="6"/>
    <n v="115"/>
    <n v="58.69"/>
    <x v="1350"/>
    <s v="10/14/2014"/>
    <x v="8"/>
    <x v="3"/>
    <n v="10"/>
    <n v="2014"/>
  </r>
  <r>
    <n v="3242"/>
    <s v="First Day Off in a Long Time by Brian Finkelstein"/>
    <s v="First Day Off in a Long Time is a comedy show...            _x000a_About suicide."/>
    <x v="3"/>
    <x v="2136"/>
    <x v="0"/>
    <x v="0"/>
    <s v="USD"/>
    <d v="2014-09-19T18:08:12"/>
    <d v="2014-08-20T18:08:12"/>
    <b v="1"/>
    <n v="183"/>
    <b v="1"/>
    <x v="1"/>
    <x v="6"/>
    <n v="127"/>
    <n v="69.569999999999993"/>
    <x v="866"/>
    <s v="9/19/2014"/>
    <x v="10"/>
    <x v="3"/>
    <n v="9"/>
    <n v="2014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d v="2015-10-09T00:00:00"/>
    <d v="2015-09-15T02:19:22"/>
    <b v="1"/>
    <n v="71"/>
    <b v="1"/>
    <x v="1"/>
    <x v="6"/>
    <n v="103"/>
    <n v="115.87"/>
    <x v="569"/>
    <s v="10/9/2015"/>
    <x v="8"/>
    <x v="0"/>
    <n v="10"/>
    <n v="2015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d v="2016-12-01T17:39:42"/>
    <d v="2016-11-01T16:39:42"/>
    <b v="0"/>
    <n v="69"/>
    <b v="1"/>
    <x v="1"/>
    <x v="6"/>
    <n v="103"/>
    <n v="23.87"/>
    <x v="548"/>
    <s v="12/1/2016"/>
    <x v="4"/>
    <x v="2"/>
    <n v="12"/>
    <n v="201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d v="2015-06-12T02:00:00"/>
    <d v="2015-05-11T14:24:18"/>
    <b v="0"/>
    <n v="270"/>
    <b v="1"/>
    <x v="1"/>
    <x v="6"/>
    <n v="104"/>
    <n v="81.13"/>
    <x v="122"/>
    <s v="6/12/2015"/>
    <x v="5"/>
    <x v="0"/>
    <n v="6"/>
    <n v="2015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d v="2015-09-12T03:59:00"/>
    <d v="2015-08-14T11:20:00"/>
    <b v="1"/>
    <n v="193"/>
    <b v="1"/>
    <x v="1"/>
    <x v="6"/>
    <n v="111"/>
    <n v="57.63"/>
    <x v="57"/>
    <s v="9/12/2015"/>
    <x v="10"/>
    <x v="0"/>
    <n v="9"/>
    <n v="2015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d v="2015-07-12T10:25:12"/>
    <d v="2015-06-12T10:25:12"/>
    <b v="1"/>
    <n v="57"/>
    <b v="1"/>
    <x v="1"/>
    <x v="6"/>
    <n v="106"/>
    <n v="46.43"/>
    <x v="1217"/>
    <s v="7/12/2015"/>
    <x v="0"/>
    <x v="0"/>
    <n v="7"/>
    <n v="2015"/>
  </r>
  <r>
    <n v="3248"/>
    <s v="Honest Accomplice Theatre 2015-16 Season"/>
    <s v="Honest Accomplice Theatre produces theatre for social change."/>
    <x v="14"/>
    <x v="2142"/>
    <x v="0"/>
    <x v="0"/>
    <s v="USD"/>
    <d v="2015-04-04T20:19:17"/>
    <d v="2015-03-05T21:19:17"/>
    <b v="1"/>
    <n v="200"/>
    <b v="1"/>
    <x v="1"/>
    <x v="6"/>
    <n v="101"/>
    <n v="60.48"/>
    <x v="35"/>
    <s v="4/4/2015"/>
    <x v="7"/>
    <x v="0"/>
    <n v="4"/>
    <n v="2015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d v="2015-06-20T17:55:14"/>
    <d v="2015-05-21T17:55:14"/>
    <b v="1"/>
    <n v="88"/>
    <b v="1"/>
    <x v="1"/>
    <x v="6"/>
    <n v="105"/>
    <n v="65.58"/>
    <x v="800"/>
    <s v="6/20/2015"/>
    <x v="5"/>
    <x v="0"/>
    <n v="6"/>
    <n v="2015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d v="2014-11-05T18:48:44"/>
    <d v="2014-10-06T17:48:44"/>
    <b v="1"/>
    <n v="213"/>
    <b v="1"/>
    <x v="1"/>
    <x v="6"/>
    <n v="102"/>
    <n v="119.19"/>
    <x v="811"/>
    <s v="11/5/2014"/>
    <x v="9"/>
    <x v="3"/>
    <n v="11"/>
    <n v="2014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d v="2015-06-21T17:32:46"/>
    <d v="2015-05-22T17:32:46"/>
    <b v="1"/>
    <n v="20"/>
    <b v="1"/>
    <x v="1"/>
    <x v="6"/>
    <n v="111"/>
    <n v="83.05"/>
    <x v="968"/>
    <s v="6/21/2015"/>
    <x v="5"/>
    <x v="0"/>
    <n v="6"/>
    <n v="2015"/>
  </r>
  <r>
    <n v="3252"/>
    <s v="Modern Love"/>
    <s v="How do we navigate the boundaries between friendship, sexual intimacy and obsessive desire?"/>
    <x v="268"/>
    <x v="2145"/>
    <x v="0"/>
    <x v="1"/>
    <s v="GBP"/>
    <d v="2016-09-07T11:20:40"/>
    <d v="2016-08-08T11:20:40"/>
    <b v="1"/>
    <n v="50"/>
    <b v="1"/>
    <x v="1"/>
    <x v="6"/>
    <n v="128"/>
    <n v="57.52"/>
    <x v="1517"/>
    <s v="9/7/2016"/>
    <x v="10"/>
    <x v="2"/>
    <n v="9"/>
    <n v="2016"/>
  </r>
  <r>
    <n v="3253"/>
    <s v="EMPATHITRAX, a new play by Ana Nogueira"/>
    <s v="Can you ever truly feel what someone else is feeling?_x000a_Do you want to?"/>
    <x v="22"/>
    <x v="2146"/>
    <x v="0"/>
    <x v="0"/>
    <s v="USD"/>
    <d v="2016-09-08T03:45:00"/>
    <d v="2016-08-20T13:50:28"/>
    <b v="1"/>
    <n v="115"/>
    <b v="1"/>
    <x v="1"/>
    <x v="6"/>
    <n v="102"/>
    <n v="177.09"/>
    <x v="1518"/>
    <s v="9/8/2016"/>
    <x v="10"/>
    <x v="2"/>
    <n v="9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d v="2015-03-26T01:03:29"/>
    <d v="2015-02-24T02:03:29"/>
    <b v="1"/>
    <n v="186"/>
    <b v="1"/>
    <x v="1"/>
    <x v="6"/>
    <n v="101"/>
    <n v="70.77"/>
    <x v="1519"/>
    <s v="3/26/2015"/>
    <x v="2"/>
    <x v="0"/>
    <n v="3"/>
    <n v="2015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d v="2014-10-07T18:26:15"/>
    <d v="2014-09-07T18:26:15"/>
    <b v="1"/>
    <n v="18"/>
    <b v="1"/>
    <x v="1"/>
    <x v="6"/>
    <n v="175"/>
    <n v="29.17"/>
    <x v="984"/>
    <s v="10/7/2014"/>
    <x v="8"/>
    <x v="3"/>
    <n v="10"/>
    <n v="2014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d v="2015-06-11T03:59:00"/>
    <d v="2015-05-20T13:46:17"/>
    <b v="1"/>
    <n v="176"/>
    <b v="1"/>
    <x v="1"/>
    <x v="6"/>
    <n v="128"/>
    <n v="72.760000000000005"/>
    <x v="1057"/>
    <s v="6/11/2015"/>
    <x v="5"/>
    <x v="0"/>
    <n v="6"/>
    <n v="2015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d v="2017-02-22T13:25:52"/>
    <d v="2017-01-23T13:25:52"/>
    <b v="0"/>
    <n v="41"/>
    <b v="1"/>
    <x v="1"/>
    <x v="6"/>
    <n v="106"/>
    <n v="51.85"/>
    <x v="244"/>
    <s v="2/22/2017"/>
    <x v="1"/>
    <x v="1"/>
    <n v="2"/>
    <n v="2017"/>
  </r>
  <r>
    <n v="3258"/>
    <s v="Bluebirds by Joe Brondo"/>
    <s v="A guy named Walt steals a book and plans to sell it to get his life on track... until his wife finds out."/>
    <x v="39"/>
    <x v="2150"/>
    <x v="0"/>
    <x v="0"/>
    <s v="USD"/>
    <d v="2015-01-08T21:17:41"/>
    <d v="2014-12-09T21:17:41"/>
    <b v="1"/>
    <n v="75"/>
    <b v="1"/>
    <x v="1"/>
    <x v="6"/>
    <n v="105"/>
    <n v="98.2"/>
    <x v="1415"/>
    <s v="1/8/2015"/>
    <x v="11"/>
    <x v="3"/>
    <n v="1"/>
    <n v="2015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d v="2016-10-01T03:59:00"/>
    <d v="2016-09-01T18:15:45"/>
    <b v="1"/>
    <n v="97"/>
    <b v="1"/>
    <x v="1"/>
    <x v="6"/>
    <n v="106"/>
    <n v="251.74"/>
    <x v="782"/>
    <s v="10/1/2016"/>
    <x v="8"/>
    <x v="2"/>
    <n v="10"/>
    <n v="201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d v="2015-11-30T17:08:38"/>
    <d v="2015-10-26T16:08:38"/>
    <b v="1"/>
    <n v="73"/>
    <b v="1"/>
    <x v="1"/>
    <x v="6"/>
    <n v="109"/>
    <n v="74.819999999999993"/>
    <x v="535"/>
    <s v="11/30/2015"/>
    <x v="9"/>
    <x v="0"/>
    <n v="11"/>
    <n v="2015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d v="2015-07-16T17:24:36"/>
    <d v="2015-06-16T17:24:36"/>
    <b v="1"/>
    <n v="49"/>
    <b v="1"/>
    <x v="1"/>
    <x v="6"/>
    <n v="100"/>
    <n v="67.650000000000006"/>
    <x v="152"/>
    <s v="7/16/2015"/>
    <x v="0"/>
    <x v="0"/>
    <n v="7"/>
    <n v="2015"/>
  </r>
  <r>
    <n v="3262"/>
    <s v="Prison Boxing: A New Play by Leah Joki"/>
    <s v="A one-woman theatrical exploration of the prison system and its inhabitants."/>
    <x v="401"/>
    <x v="2154"/>
    <x v="0"/>
    <x v="0"/>
    <s v="USD"/>
    <d v="2014-12-22T04:00:00"/>
    <d v="2014-11-21T07:34:22"/>
    <b v="1"/>
    <n v="134"/>
    <b v="1"/>
    <x v="1"/>
    <x v="6"/>
    <n v="103"/>
    <n v="93.81"/>
    <x v="1038"/>
    <s v="12/22/2014"/>
    <x v="4"/>
    <x v="3"/>
    <n v="12"/>
    <n v="2014"/>
  </r>
  <r>
    <n v="3263"/>
    <s v="Titus Andronicus (with an all-female cast &amp; crew)"/>
    <s v="Shakespeare's bloodiest tragedy, performed and produced exclusively by women."/>
    <x v="30"/>
    <x v="2155"/>
    <x v="0"/>
    <x v="0"/>
    <s v="USD"/>
    <d v="2015-10-30T21:00:00"/>
    <d v="2015-10-07T12:23:08"/>
    <b v="1"/>
    <n v="68"/>
    <b v="1"/>
    <x v="1"/>
    <x v="6"/>
    <n v="112"/>
    <n v="41.24"/>
    <x v="1520"/>
    <s v="10/30/2015"/>
    <x v="9"/>
    <x v="0"/>
    <n v="10"/>
    <n v="2015"/>
  </r>
  <r>
    <n v="3264"/>
    <s v="Kapow-i GoGo at The PIT"/>
    <s v="The three part comedic saga of Kapow-i GoGo, who saves the world.  Again.  And again."/>
    <x v="30"/>
    <x v="2156"/>
    <x v="0"/>
    <x v="0"/>
    <s v="USD"/>
    <d v="2015-01-28T22:00:00"/>
    <d v="2015-01-12T19:12:18"/>
    <b v="1"/>
    <n v="49"/>
    <b v="1"/>
    <x v="1"/>
    <x v="6"/>
    <n v="103"/>
    <n v="52.55"/>
    <x v="805"/>
    <s v="1/28/2015"/>
    <x v="1"/>
    <x v="0"/>
    <n v="1"/>
    <n v="2015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d v="2015-12-03T17:00:00"/>
    <d v="2015-11-03T17:05:15"/>
    <b v="1"/>
    <n v="63"/>
    <b v="1"/>
    <x v="1"/>
    <x v="6"/>
    <n v="164"/>
    <n v="70.290000000000006"/>
    <x v="1212"/>
    <s v="12/3/2015"/>
    <x v="4"/>
    <x v="0"/>
    <n v="12"/>
    <n v="2015"/>
  </r>
  <r>
    <n v="3266"/>
    <s v="Macbeth"/>
    <s v="An original version of Shakespeare's masterpiece that emphasizes family and explores the destruction of blood ties"/>
    <x v="12"/>
    <x v="2158"/>
    <x v="0"/>
    <x v="0"/>
    <s v="USD"/>
    <d v="2015-06-12T21:00:00"/>
    <d v="2015-05-12T12:52:02"/>
    <b v="1"/>
    <n v="163"/>
    <b v="1"/>
    <x v="1"/>
    <x v="6"/>
    <n v="131"/>
    <n v="48.33"/>
    <x v="211"/>
    <s v="6/12/2015"/>
    <x v="5"/>
    <x v="0"/>
    <n v="6"/>
    <n v="2015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d v="2015-07-17T18:11:00"/>
    <d v="2015-06-17T18:11:00"/>
    <b v="1"/>
    <n v="288"/>
    <b v="1"/>
    <x v="1"/>
    <x v="6"/>
    <n v="102"/>
    <n v="53.18"/>
    <x v="954"/>
    <s v="7/17/2015"/>
    <x v="0"/>
    <x v="0"/>
    <n v="7"/>
    <n v="2015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d v="2016-08-24T21:42:08"/>
    <d v="2016-08-08T21:42:08"/>
    <b v="1"/>
    <n v="42"/>
    <b v="1"/>
    <x v="1"/>
    <x v="6"/>
    <n v="128"/>
    <n v="60.95"/>
    <x v="1517"/>
    <s v="8/24/2016"/>
    <x v="10"/>
    <x v="2"/>
    <n v="8"/>
    <n v="201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d v="2015-06-16T11:00:00"/>
    <d v="2015-05-13T09:29:57"/>
    <b v="1"/>
    <n v="70"/>
    <b v="1"/>
    <x v="1"/>
    <x v="6"/>
    <n v="102"/>
    <n v="116"/>
    <x v="1521"/>
    <s v="6/16/2015"/>
    <x v="5"/>
    <x v="0"/>
    <n v="6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d v="2015-07-12T12:47:45"/>
    <d v="2015-06-12T12:47:45"/>
    <b v="1"/>
    <n v="30"/>
    <b v="1"/>
    <x v="1"/>
    <x v="6"/>
    <n v="102"/>
    <n v="61"/>
    <x v="1217"/>
    <s v="7/12/2015"/>
    <x v="0"/>
    <x v="0"/>
    <n v="7"/>
    <n v="2015"/>
  </r>
  <r>
    <n v="3271"/>
    <s v="Saxon Court at Southwark Playhouse"/>
    <s v="A razor sharp satire to darken your Christmas."/>
    <x v="15"/>
    <x v="2161"/>
    <x v="0"/>
    <x v="1"/>
    <s v="GBP"/>
    <d v="2014-11-02T11:29:35"/>
    <d v="2014-10-03T10:29:35"/>
    <b v="1"/>
    <n v="51"/>
    <b v="1"/>
    <x v="1"/>
    <x v="6"/>
    <n v="130"/>
    <n v="38.24"/>
    <x v="1009"/>
    <s v="11/2/2014"/>
    <x v="9"/>
    <x v="3"/>
    <n v="11"/>
    <n v="2014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d v="2015-11-06T13:00:09"/>
    <d v="2015-10-07T12:00:09"/>
    <b v="1"/>
    <n v="145"/>
    <b v="1"/>
    <x v="1"/>
    <x v="6"/>
    <n v="154"/>
    <n v="106.5"/>
    <x v="1520"/>
    <s v="11/6/2015"/>
    <x v="9"/>
    <x v="0"/>
    <n v="11"/>
    <n v="2015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d v="2016-09-14T19:00:00"/>
    <d v="2016-08-29T19:14:02"/>
    <b v="1"/>
    <n v="21"/>
    <b v="1"/>
    <x v="1"/>
    <x v="6"/>
    <n v="107"/>
    <n v="204.57"/>
    <x v="783"/>
    <s v="9/14/2016"/>
    <x v="10"/>
    <x v="2"/>
    <n v="9"/>
    <n v="201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d v="2016-03-15T21:00:00"/>
    <d v="2016-01-31T16:54:32"/>
    <b v="1"/>
    <n v="286"/>
    <b v="1"/>
    <x v="1"/>
    <x v="6"/>
    <n v="101"/>
    <n v="54.91"/>
    <x v="376"/>
    <s v="3/15/2016"/>
    <x v="1"/>
    <x v="2"/>
    <n v="3"/>
    <n v="201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d v="2015-02-09T04:30:00"/>
    <d v="2015-01-13T21:07:51"/>
    <b v="1"/>
    <n v="12"/>
    <b v="1"/>
    <x v="1"/>
    <x v="6"/>
    <n v="100"/>
    <n v="150.41999999999999"/>
    <x v="1060"/>
    <s v="2/9/2015"/>
    <x v="1"/>
    <x v="0"/>
    <n v="2"/>
    <n v="2015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d v="2016-04-01T03:59:00"/>
    <d v="2016-02-26T22:47:59"/>
    <b v="1"/>
    <n v="100"/>
    <b v="1"/>
    <x v="1"/>
    <x v="6"/>
    <n v="117"/>
    <n v="52.58"/>
    <x v="801"/>
    <s v="4/1/2016"/>
    <x v="2"/>
    <x v="2"/>
    <n v="4"/>
    <n v="201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d v="2014-11-18T17:23:26"/>
    <d v="2014-10-19T16:23:26"/>
    <b v="1"/>
    <n v="100"/>
    <b v="1"/>
    <x v="1"/>
    <x v="6"/>
    <n v="109"/>
    <n v="54.3"/>
    <x v="1004"/>
    <s v="11/18/2014"/>
    <x v="9"/>
    <x v="3"/>
    <n v="11"/>
    <n v="2014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d v="2015-05-30T20:21:43"/>
    <d v="2015-04-30T20:21:43"/>
    <b v="1"/>
    <n v="34"/>
    <b v="1"/>
    <x v="1"/>
    <x v="6"/>
    <n v="103"/>
    <n v="76.03"/>
    <x v="876"/>
    <s v="5/30/2015"/>
    <x v="6"/>
    <x v="0"/>
    <n v="5"/>
    <n v="2015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d v="2016-04-01T01:27:39"/>
    <d v="2016-03-02T02:27:39"/>
    <b v="0"/>
    <n v="63"/>
    <b v="1"/>
    <x v="1"/>
    <x v="6"/>
    <n v="114"/>
    <n v="105.21"/>
    <x v="1481"/>
    <s v="4/1/2016"/>
    <x v="7"/>
    <x v="2"/>
    <n v="4"/>
    <n v="201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d v="2015-06-01T05:00:00"/>
    <d v="2015-04-27T18:09:58"/>
    <b v="0"/>
    <n v="30"/>
    <b v="1"/>
    <x v="1"/>
    <x v="6"/>
    <n v="103"/>
    <n v="68.67"/>
    <x v="1048"/>
    <s v="6/1/2015"/>
    <x v="6"/>
    <x v="0"/>
    <n v="6"/>
    <n v="2015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d v="2015-09-02T00:28:25"/>
    <d v="2015-08-03T00:28:25"/>
    <b v="0"/>
    <n v="47"/>
    <b v="1"/>
    <x v="1"/>
    <x v="6"/>
    <n v="122"/>
    <n v="129.36000000000001"/>
    <x v="1050"/>
    <s v="9/2/2015"/>
    <x v="10"/>
    <x v="0"/>
    <n v="9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d v="2016-04-29T04:39:48"/>
    <d v="2016-03-16T04:39:48"/>
    <b v="0"/>
    <n v="237"/>
    <b v="1"/>
    <x v="1"/>
    <x v="6"/>
    <n v="103"/>
    <n v="134.26"/>
    <x v="925"/>
    <s v="4/29/2016"/>
    <x v="7"/>
    <x v="2"/>
    <n v="4"/>
    <n v="201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d v="2016-02-10T21:00:00"/>
    <d v="2016-01-10T17:51:38"/>
    <b v="0"/>
    <n v="47"/>
    <b v="1"/>
    <x v="1"/>
    <x v="6"/>
    <n v="105"/>
    <n v="17.829999999999998"/>
    <x v="1522"/>
    <s v="2/10/2016"/>
    <x v="1"/>
    <x v="2"/>
    <n v="2"/>
    <n v="201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d v="2016-01-29T05:59:00"/>
    <d v="2016-01-11T21:14:13"/>
    <b v="0"/>
    <n v="15"/>
    <b v="1"/>
    <x v="1"/>
    <x v="6"/>
    <n v="102"/>
    <n v="203.2"/>
    <x v="474"/>
    <s v="1/29/2016"/>
    <x v="1"/>
    <x v="2"/>
    <n v="1"/>
    <n v="2016"/>
  </r>
  <r>
    <n v="3285"/>
    <s v="By Morning"/>
    <s v="A new play by Matthew Gasda"/>
    <x v="402"/>
    <x v="2173"/>
    <x v="0"/>
    <x v="0"/>
    <s v="USD"/>
    <d v="2017-02-28T05:00:00"/>
    <d v="2017-01-27T22:37:06"/>
    <b v="0"/>
    <n v="81"/>
    <b v="1"/>
    <x v="1"/>
    <x v="6"/>
    <n v="112"/>
    <n v="69.19"/>
    <x v="538"/>
    <s v="2/28/2017"/>
    <x v="1"/>
    <x v="1"/>
    <n v="2"/>
    <n v="2017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d v="2016-08-15T20:09:42"/>
    <d v="2016-07-16T20:09:42"/>
    <b v="0"/>
    <n v="122"/>
    <b v="1"/>
    <x v="1"/>
    <x v="6"/>
    <n v="102"/>
    <n v="125.12"/>
    <x v="188"/>
    <s v="8/15/2016"/>
    <x v="3"/>
    <x v="2"/>
    <n v="8"/>
    <n v="2016"/>
  </r>
  <r>
    <n v="3287"/>
    <s v="Three Things: Stories About Life"/>
    <s v="An inspirational one-man play about crisis, community, and the search for wholeness."/>
    <x v="30"/>
    <x v="911"/>
    <x v="0"/>
    <x v="5"/>
    <s v="CAD"/>
    <d v="2015-11-28T18:00:28"/>
    <d v="2015-11-03T18:00:28"/>
    <b v="0"/>
    <n v="34"/>
    <b v="1"/>
    <x v="1"/>
    <x v="6"/>
    <n v="100"/>
    <n v="73.53"/>
    <x v="1212"/>
    <s v="11/28/2015"/>
    <x v="4"/>
    <x v="0"/>
    <n v="11"/>
    <n v="2015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d v="2016-06-20T23:00:00"/>
    <d v="2016-05-15T18:35:15"/>
    <b v="0"/>
    <n v="207"/>
    <b v="1"/>
    <x v="1"/>
    <x v="6"/>
    <n v="100"/>
    <n v="48.44"/>
    <x v="1139"/>
    <s v="6/20/2016"/>
    <x v="5"/>
    <x v="2"/>
    <n v="6"/>
    <n v="201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d v="2017-02-20T08:50:02"/>
    <d v="2017-01-23T08:50:02"/>
    <b v="0"/>
    <n v="25"/>
    <b v="1"/>
    <x v="1"/>
    <x v="6"/>
    <n v="133"/>
    <n v="26.61"/>
    <x v="244"/>
    <s v="2/20/2017"/>
    <x v="1"/>
    <x v="1"/>
    <n v="2"/>
    <n v="2017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d v="2017-03-11T12:21:31"/>
    <d v="2017-02-09T12:21:31"/>
    <b v="0"/>
    <n v="72"/>
    <b v="1"/>
    <x v="1"/>
    <x v="6"/>
    <n v="121"/>
    <n v="33.67"/>
    <x v="297"/>
    <s v="3/11/2017"/>
    <x v="2"/>
    <x v="1"/>
    <n v="3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d v="2015-09-17T03:59:00"/>
    <d v="2015-08-16T16:51:40"/>
    <b v="0"/>
    <n v="14"/>
    <b v="1"/>
    <x v="1"/>
    <x v="6"/>
    <n v="114"/>
    <n v="40.71"/>
    <x v="991"/>
    <s v="9/17/2015"/>
    <x v="10"/>
    <x v="0"/>
    <n v="9"/>
    <n v="2015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d v="2015-12-04T19:29:08"/>
    <d v="2015-10-05T18:29:08"/>
    <b v="0"/>
    <n v="15"/>
    <b v="1"/>
    <x v="1"/>
    <x v="6"/>
    <n v="286"/>
    <n v="19.27"/>
    <x v="467"/>
    <s v="12/4/2015"/>
    <x v="9"/>
    <x v="0"/>
    <n v="12"/>
    <n v="2015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d v="2017-03-04T10:12:32"/>
    <d v="2017-02-02T10:12:32"/>
    <b v="0"/>
    <n v="91"/>
    <b v="1"/>
    <x v="1"/>
    <x v="6"/>
    <n v="170"/>
    <n v="84.29"/>
    <x v="1285"/>
    <s v="3/4/2017"/>
    <x v="2"/>
    <x v="1"/>
    <n v="3"/>
    <n v="2017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d v="2015-06-16T12:59:14"/>
    <d v="2015-05-17T12:59:14"/>
    <b v="0"/>
    <n v="24"/>
    <b v="1"/>
    <x v="1"/>
    <x v="6"/>
    <n v="118"/>
    <n v="29.58"/>
    <x v="974"/>
    <s v="6/16/2015"/>
    <x v="5"/>
    <x v="0"/>
    <n v="6"/>
    <n v="2015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d v="2016-09-26T10:37:09"/>
    <d v="2016-08-27T10:37:09"/>
    <b v="0"/>
    <n v="27"/>
    <b v="1"/>
    <x v="1"/>
    <x v="6"/>
    <n v="103"/>
    <n v="26.67"/>
    <x v="684"/>
    <s v="9/26/2016"/>
    <x v="10"/>
    <x v="2"/>
    <n v="9"/>
    <n v="201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d v="2015-11-22T22:00:00"/>
    <d v="2015-11-01T18:09:32"/>
    <b v="0"/>
    <n v="47"/>
    <b v="1"/>
    <x v="1"/>
    <x v="6"/>
    <n v="144"/>
    <n v="45.98"/>
    <x v="1523"/>
    <s v="11/22/2015"/>
    <x v="4"/>
    <x v="0"/>
    <n v="11"/>
    <n v="2015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d v="2015-07-27T22:59:00"/>
    <d v="2015-07-08T18:30:56"/>
    <b v="0"/>
    <n v="44"/>
    <b v="1"/>
    <x v="1"/>
    <x v="6"/>
    <n v="100"/>
    <n v="125.09"/>
    <x v="903"/>
    <s v="7/27/2015"/>
    <x v="3"/>
    <x v="0"/>
    <n v="7"/>
    <n v="2015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d v="2015-09-13T00:00:00"/>
    <d v="2015-08-23T22:59:28"/>
    <b v="0"/>
    <n v="72"/>
    <b v="1"/>
    <x v="1"/>
    <x v="6"/>
    <n v="102"/>
    <n v="141.29"/>
    <x v="132"/>
    <s v="9/13/2015"/>
    <x v="10"/>
    <x v="0"/>
    <n v="9"/>
    <n v="2015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d v="2015-10-14T22:01:03"/>
    <d v="2015-09-14T22:01:03"/>
    <b v="0"/>
    <n v="63"/>
    <b v="1"/>
    <x v="1"/>
    <x v="6"/>
    <n v="116"/>
    <n v="55.33"/>
    <x v="310"/>
    <s v="10/14/2015"/>
    <x v="8"/>
    <x v="0"/>
    <n v="10"/>
    <n v="2015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d v="2015-04-29T17:51:02"/>
    <d v="2015-04-08T17:51:02"/>
    <b v="0"/>
    <n v="88"/>
    <b v="1"/>
    <x v="1"/>
    <x v="6"/>
    <n v="136"/>
    <n v="46.42"/>
    <x v="510"/>
    <s v="4/29/2015"/>
    <x v="6"/>
    <x v="0"/>
    <n v="4"/>
    <n v="2015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d v="2016-08-01T06:59:00"/>
    <d v="2016-06-17T17:39:36"/>
    <b v="0"/>
    <n v="70"/>
    <b v="1"/>
    <x v="1"/>
    <x v="6"/>
    <n v="133"/>
    <n v="57.2"/>
    <x v="784"/>
    <s v="8/1/2016"/>
    <x v="0"/>
    <x v="2"/>
    <n v="8"/>
    <n v="2016"/>
  </r>
  <r>
    <n v="3302"/>
    <s v="El muro de BorÃ­s KiÃ©n"/>
    <s v="FilosofÃ­a de los anÃ³nimos"/>
    <x v="33"/>
    <x v="2186"/>
    <x v="0"/>
    <x v="3"/>
    <s v="EUR"/>
    <d v="2016-12-07T08:26:16"/>
    <d v="2016-11-07T08:26:16"/>
    <b v="0"/>
    <n v="50"/>
    <b v="1"/>
    <x v="1"/>
    <x v="6"/>
    <n v="103"/>
    <n v="173.7"/>
    <x v="1524"/>
    <s v="12/7/2016"/>
    <x v="4"/>
    <x v="2"/>
    <n v="12"/>
    <n v="201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d v="2015-03-28T14:38:04"/>
    <d v="2015-02-21T15:38:04"/>
    <b v="0"/>
    <n v="35"/>
    <b v="1"/>
    <x v="1"/>
    <x v="6"/>
    <n v="116"/>
    <n v="59.6"/>
    <x v="1451"/>
    <s v="3/28/2015"/>
    <x v="2"/>
    <x v="0"/>
    <n v="3"/>
    <n v="2015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d v="2016-12-22T14:59:12"/>
    <d v="2016-11-22T14:59:12"/>
    <b v="0"/>
    <n v="175"/>
    <b v="1"/>
    <x v="1"/>
    <x v="6"/>
    <n v="105"/>
    <n v="89.59"/>
    <x v="572"/>
    <s v="12/22/2016"/>
    <x v="4"/>
    <x v="2"/>
    <n v="12"/>
    <n v="201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d v="2015-07-31T20:32:28"/>
    <d v="2015-07-01T20:32:28"/>
    <b v="0"/>
    <n v="20"/>
    <b v="1"/>
    <x v="1"/>
    <x v="6"/>
    <n v="102"/>
    <n v="204.05"/>
    <x v="133"/>
    <s v="7/31/2015"/>
    <x v="3"/>
    <x v="0"/>
    <n v="7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d v="2016-06-10T03:00:00"/>
    <d v="2016-05-03T05:15:42"/>
    <b v="0"/>
    <n v="54"/>
    <b v="1"/>
    <x v="1"/>
    <x v="6"/>
    <n v="175"/>
    <n v="48.7"/>
    <x v="1037"/>
    <s v="6/10/2016"/>
    <x v="5"/>
    <x v="2"/>
    <n v="6"/>
    <n v="201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d v="2016-05-15T01:22:19"/>
    <d v="2016-04-15T01:22:19"/>
    <b v="0"/>
    <n v="20"/>
    <b v="1"/>
    <x v="1"/>
    <x v="6"/>
    <n v="107"/>
    <n v="53.34"/>
    <x v="1525"/>
    <s v="5/15/2016"/>
    <x v="6"/>
    <x v="2"/>
    <n v="5"/>
    <n v="201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d v="2016-04-13T21:02:45"/>
    <d v="2016-03-23T21:02:45"/>
    <b v="0"/>
    <n v="57"/>
    <b v="1"/>
    <x v="1"/>
    <x v="6"/>
    <n v="122"/>
    <n v="75.09"/>
    <x v="680"/>
    <s v="4/13/2016"/>
    <x v="7"/>
    <x v="2"/>
    <n v="4"/>
    <n v="2016"/>
  </r>
  <r>
    <n v="3309"/>
    <s v="Collision Course"/>
    <s v="Two unlikely friends, a garage, tinned beans &amp; the end of the world."/>
    <x v="18"/>
    <x v="2191"/>
    <x v="0"/>
    <x v="1"/>
    <s v="GBP"/>
    <d v="2016-10-16T15:36:18"/>
    <d v="2016-09-15T15:36:18"/>
    <b v="0"/>
    <n v="31"/>
    <b v="1"/>
    <x v="1"/>
    <x v="6"/>
    <n v="159"/>
    <n v="18"/>
    <x v="124"/>
    <s v="10/16/2016"/>
    <x v="8"/>
    <x v="2"/>
    <n v="10"/>
    <n v="2016"/>
  </r>
  <r>
    <n v="3310"/>
    <s v="The Island Boys: A New Play"/>
    <s v="A new play about coming coming home, recovery, and trying to find God in the process."/>
    <x v="115"/>
    <x v="2192"/>
    <x v="0"/>
    <x v="0"/>
    <s v="USD"/>
    <d v="2015-10-06T22:17:05"/>
    <d v="2015-09-06T22:17:05"/>
    <b v="0"/>
    <n v="31"/>
    <b v="1"/>
    <x v="1"/>
    <x v="6"/>
    <n v="100"/>
    <n v="209.84"/>
    <x v="1492"/>
    <s v="10/6/2015"/>
    <x v="8"/>
    <x v="0"/>
    <n v="10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d v="2015-10-17T07:00:10"/>
    <d v="2015-09-17T07:00:10"/>
    <b v="0"/>
    <n v="45"/>
    <b v="1"/>
    <x v="1"/>
    <x v="6"/>
    <n v="110"/>
    <n v="61.02"/>
    <x v="1186"/>
    <s v="10/17/2015"/>
    <x v="8"/>
    <x v="0"/>
    <n v="10"/>
    <n v="2015"/>
  </r>
  <r>
    <n v="3312"/>
    <s v="Richard III"/>
    <s v="Bare Theatre presents one of Shakespeare's most notorious characters in the final chapter of the War of the Roses saga."/>
    <x v="30"/>
    <x v="1676"/>
    <x v="0"/>
    <x v="0"/>
    <s v="USD"/>
    <d v="2016-11-11T22:00:00"/>
    <d v="2016-10-21T19:25:46"/>
    <b v="0"/>
    <n v="41"/>
    <b v="1"/>
    <x v="1"/>
    <x v="6"/>
    <n v="100"/>
    <n v="61"/>
    <x v="1287"/>
    <s v="11/11/2016"/>
    <x v="9"/>
    <x v="2"/>
    <n v="11"/>
    <n v="201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d v="2016-01-27T01:00:00"/>
    <d v="2016-01-13T05:51:57"/>
    <b v="0"/>
    <n v="29"/>
    <b v="1"/>
    <x v="1"/>
    <x v="6"/>
    <n v="116"/>
    <n v="80.03"/>
    <x v="747"/>
    <s v="1/27/2016"/>
    <x v="1"/>
    <x v="2"/>
    <n v="1"/>
    <n v="201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d v="2015-05-08T20:05:00"/>
    <d v="2015-04-11T06:25:11"/>
    <b v="0"/>
    <n v="58"/>
    <b v="1"/>
    <x v="1"/>
    <x v="6"/>
    <n v="211"/>
    <n v="29.07"/>
    <x v="1383"/>
    <s v="5/8/2015"/>
    <x v="6"/>
    <x v="0"/>
    <n v="5"/>
    <n v="2015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d v="2016-05-06T07:17:21"/>
    <d v="2016-04-06T07:17:21"/>
    <b v="0"/>
    <n v="89"/>
    <b v="1"/>
    <x v="1"/>
    <x v="6"/>
    <n v="110"/>
    <n v="49.44"/>
    <x v="1245"/>
    <s v="5/6/2016"/>
    <x v="6"/>
    <x v="2"/>
    <n v="5"/>
    <n v="201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d v="2014-08-08T13:54:00"/>
    <d v="2014-07-06T20:54:35"/>
    <b v="0"/>
    <n v="125"/>
    <b v="1"/>
    <x v="1"/>
    <x v="6"/>
    <n v="100"/>
    <n v="93.98"/>
    <x v="1474"/>
    <s v="8/8/2014"/>
    <x v="3"/>
    <x v="3"/>
    <n v="8"/>
    <n v="2014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d v="2016-06-08T00:57:04"/>
    <d v="2016-05-09T00:57:04"/>
    <b v="0"/>
    <n v="18"/>
    <b v="1"/>
    <x v="1"/>
    <x v="6"/>
    <n v="106"/>
    <n v="61.94"/>
    <x v="1224"/>
    <s v="6/8/2016"/>
    <x v="5"/>
    <x v="2"/>
    <n v="6"/>
    <n v="2016"/>
  </r>
  <r>
    <n v="3318"/>
    <s v="ROOMIES - Atlantic Canada Tour 2016-17"/>
    <s v="Help us strengthen and inspire disability arts in Atlantic Canada"/>
    <x v="13"/>
    <x v="2197"/>
    <x v="0"/>
    <x v="5"/>
    <s v="CAD"/>
    <d v="2016-04-11T02:30:00"/>
    <d v="2016-03-02T07:14:53"/>
    <b v="0"/>
    <n v="32"/>
    <b v="1"/>
    <x v="1"/>
    <x v="6"/>
    <n v="126"/>
    <n v="78.5"/>
    <x v="1481"/>
    <s v="4/11/2016"/>
    <x v="7"/>
    <x v="2"/>
    <n v="4"/>
    <n v="201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d v="2015-01-31T14:03:06"/>
    <d v="2014-12-17T14:03:06"/>
    <b v="0"/>
    <n v="16"/>
    <b v="1"/>
    <x v="1"/>
    <x v="6"/>
    <n v="108"/>
    <n v="33.75"/>
    <x v="553"/>
    <s v="1/31/2015"/>
    <x v="11"/>
    <x v="3"/>
    <n v="1"/>
    <n v="2015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d v="2016-06-22T01:05:57"/>
    <d v="2016-05-23T01:05:57"/>
    <b v="0"/>
    <n v="38"/>
    <b v="1"/>
    <x v="1"/>
    <x v="6"/>
    <n v="101"/>
    <n v="66.45"/>
    <x v="1526"/>
    <s v="6/22/2016"/>
    <x v="5"/>
    <x v="2"/>
    <n v="6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d v="2014-10-16T03:59:00"/>
    <d v="2014-10-02T02:24:25"/>
    <b v="0"/>
    <n v="15"/>
    <b v="1"/>
    <x v="1"/>
    <x v="6"/>
    <n v="107"/>
    <n v="35.799999999999997"/>
    <x v="471"/>
    <s v="10/16/2014"/>
    <x v="9"/>
    <x v="3"/>
    <n v="10"/>
    <n v="2014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d v="2016-06-22T03:55:00"/>
    <d v="2016-05-31T00:14:56"/>
    <b v="0"/>
    <n v="23"/>
    <b v="1"/>
    <x v="1"/>
    <x v="6"/>
    <n v="102"/>
    <n v="145.65"/>
    <x v="1527"/>
    <s v="6/22/2016"/>
    <x v="5"/>
    <x v="2"/>
    <n v="6"/>
    <n v="201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d v="2016-09-25T08:46:48"/>
    <d v="2016-08-26T08:46:48"/>
    <b v="0"/>
    <n v="49"/>
    <b v="1"/>
    <x v="1"/>
    <x v="6"/>
    <n v="126"/>
    <n v="25.69"/>
    <x v="1528"/>
    <s v="9/25/2016"/>
    <x v="10"/>
    <x v="2"/>
    <n v="9"/>
    <n v="2016"/>
  </r>
  <r>
    <n v="3324"/>
    <s v="At Swim, Two Boys"/>
    <s v="The play tells the story of Jim and Doyler and their friendship on the brink of Irish independence."/>
    <x v="15"/>
    <x v="2201"/>
    <x v="0"/>
    <x v="17"/>
    <s v="EUR"/>
    <d v="2016-06-05T13:59:50"/>
    <d v="2016-05-22T13:59:50"/>
    <b v="0"/>
    <n v="10"/>
    <b v="1"/>
    <x v="1"/>
    <x v="6"/>
    <n v="102"/>
    <n v="152.5"/>
    <x v="1432"/>
    <s v="6/5/2016"/>
    <x v="5"/>
    <x v="2"/>
    <n v="6"/>
    <n v="201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d v="2015-04-05T17:51:17"/>
    <d v="2015-03-01T18:51:17"/>
    <b v="0"/>
    <n v="15"/>
    <b v="1"/>
    <x v="1"/>
    <x v="6"/>
    <n v="113"/>
    <n v="30"/>
    <x v="936"/>
    <s v="4/5/2015"/>
    <x v="7"/>
    <x v="0"/>
    <n v="4"/>
    <n v="2015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d v="2015-03-08T16:08:25"/>
    <d v="2015-02-06T17:08:25"/>
    <b v="0"/>
    <n v="57"/>
    <b v="1"/>
    <x v="1"/>
    <x v="6"/>
    <n v="101"/>
    <n v="142.28"/>
    <x v="1352"/>
    <s v="3/8/2015"/>
    <x v="2"/>
    <x v="0"/>
    <n v="3"/>
    <n v="2015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d v="2016-05-08T08:59:26"/>
    <d v="2016-04-08T08:59:26"/>
    <b v="0"/>
    <n v="33"/>
    <b v="1"/>
    <x v="1"/>
    <x v="6"/>
    <n v="101"/>
    <n v="24.55"/>
    <x v="8"/>
    <s v="5/8/2016"/>
    <x v="6"/>
    <x v="2"/>
    <n v="5"/>
    <n v="201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d v="2014-07-05T01:00:00"/>
    <d v="2014-07-02T13:48:03"/>
    <b v="0"/>
    <n v="9"/>
    <b v="1"/>
    <x v="1"/>
    <x v="6"/>
    <n v="146"/>
    <n v="292.77999999999997"/>
    <x v="1403"/>
    <s v="7/5/2014"/>
    <x v="3"/>
    <x v="3"/>
    <n v="7"/>
    <n v="2014"/>
  </r>
  <r>
    <n v="3329"/>
    <s v="Jestia and Raedon"/>
    <s v="Jestia and Raedon is a brand new romantic comedy play going to the Edinburgh Fringe Festival this summer."/>
    <x v="28"/>
    <x v="2205"/>
    <x v="0"/>
    <x v="1"/>
    <s v="GBP"/>
    <d v="2014-07-27T23:00:00"/>
    <d v="2014-07-17T07:45:08"/>
    <b v="0"/>
    <n v="26"/>
    <b v="1"/>
    <x v="1"/>
    <x v="6"/>
    <n v="117"/>
    <n v="44.92"/>
    <x v="323"/>
    <s v="7/27/2014"/>
    <x v="3"/>
    <x v="3"/>
    <n v="7"/>
    <n v="2014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d v="2015-04-01T20:17:48"/>
    <d v="2015-03-02T21:17:48"/>
    <b v="0"/>
    <n v="69"/>
    <b v="1"/>
    <x v="1"/>
    <x v="6"/>
    <n v="106"/>
    <n v="23.1"/>
    <x v="422"/>
    <s v="4/1/2015"/>
    <x v="7"/>
    <x v="0"/>
    <n v="4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d v="2015-10-06T16:44:46"/>
    <d v="2015-09-01T16:44:46"/>
    <b v="0"/>
    <n v="65"/>
    <b v="1"/>
    <x v="1"/>
    <x v="6"/>
    <n v="105"/>
    <n v="80.400000000000006"/>
    <x v="187"/>
    <s v="10/6/2015"/>
    <x v="8"/>
    <x v="0"/>
    <n v="10"/>
    <n v="2015"/>
  </r>
  <r>
    <n v="3332"/>
    <s v="Cortez"/>
    <s v="Two marine biologists are at odds during an important expedition. When a stranded shark refuses to die, things get weird."/>
    <x v="12"/>
    <x v="44"/>
    <x v="0"/>
    <x v="0"/>
    <s v="USD"/>
    <d v="2014-07-19T20:38:50"/>
    <d v="2014-06-19T20:38:50"/>
    <b v="0"/>
    <n v="83"/>
    <b v="1"/>
    <x v="1"/>
    <x v="6"/>
    <n v="100"/>
    <n v="72.290000000000006"/>
    <x v="567"/>
    <s v="7/19/2014"/>
    <x v="0"/>
    <x v="3"/>
    <n v="7"/>
    <n v="2014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d v="2015-06-15T16:14:40"/>
    <d v="2015-05-24T16:14:40"/>
    <b v="0"/>
    <n v="111"/>
    <b v="1"/>
    <x v="1"/>
    <x v="6"/>
    <n v="105"/>
    <n v="32.97"/>
    <x v="1529"/>
    <s v="6/15/2015"/>
    <x v="5"/>
    <x v="0"/>
    <n v="6"/>
    <n v="2015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d v="2015-07-30T12:30:22"/>
    <d v="2015-06-30T12:30:22"/>
    <b v="0"/>
    <n v="46"/>
    <b v="1"/>
    <x v="1"/>
    <x v="6"/>
    <n v="139"/>
    <n v="116.65"/>
    <x v="773"/>
    <s v="7/30/2015"/>
    <x v="0"/>
    <x v="0"/>
    <n v="7"/>
    <n v="2015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d v="2014-08-03T23:00:00"/>
    <d v="2014-07-07T16:10:46"/>
    <b v="0"/>
    <n v="63"/>
    <b v="1"/>
    <x v="1"/>
    <x v="6"/>
    <n v="100"/>
    <n v="79.62"/>
    <x v="415"/>
    <s v="8/3/2014"/>
    <x v="3"/>
    <x v="3"/>
    <n v="8"/>
    <n v="2014"/>
  </r>
  <r>
    <n v="3336"/>
    <s v="WILDE TALES"/>
    <s v="A theatrical adaptation of Oscar Wilde's short stories, presented by Suitcase Civilians at The Space, April 5-10 2016."/>
    <x v="49"/>
    <x v="156"/>
    <x v="0"/>
    <x v="1"/>
    <s v="GBP"/>
    <d v="2016-04-05T08:34:06"/>
    <d v="2016-03-08T09:34:06"/>
    <b v="0"/>
    <n v="9"/>
    <b v="1"/>
    <x v="1"/>
    <x v="6"/>
    <n v="100"/>
    <n v="27.78"/>
    <x v="302"/>
    <s v="4/5/2016"/>
    <x v="7"/>
    <x v="2"/>
    <n v="4"/>
    <n v="201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d v="2014-10-10T21:00:00"/>
    <d v="2014-09-19T06:46:07"/>
    <b v="0"/>
    <n v="34"/>
    <b v="1"/>
    <x v="1"/>
    <x v="6"/>
    <n v="110"/>
    <n v="81.03"/>
    <x v="477"/>
    <s v="10/10/2014"/>
    <x v="8"/>
    <x v="3"/>
    <n v="10"/>
    <n v="2014"/>
  </r>
  <r>
    <n v="3338"/>
    <s v="The Last Days of Judas Iscariot"/>
    <s v="Join Estelle Parsons in support of Theater That Looks and Sounds Like America"/>
    <x v="36"/>
    <x v="2211"/>
    <x v="0"/>
    <x v="0"/>
    <s v="USD"/>
    <d v="2017-02-24T13:48:00"/>
    <d v="2017-02-03T13:48:00"/>
    <b v="0"/>
    <n v="112"/>
    <b v="1"/>
    <x v="1"/>
    <x v="6"/>
    <n v="102"/>
    <n v="136.85"/>
    <x v="1398"/>
    <s v="2/24/2017"/>
    <x v="2"/>
    <x v="1"/>
    <n v="2"/>
    <n v="2017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d v="2016-07-28T15:58:38"/>
    <d v="2016-06-28T15:58:38"/>
    <b v="0"/>
    <n v="47"/>
    <b v="1"/>
    <x v="1"/>
    <x v="6"/>
    <n v="104"/>
    <n v="177.62"/>
    <x v="345"/>
    <s v="7/28/2016"/>
    <x v="0"/>
    <x v="2"/>
    <n v="7"/>
    <n v="201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d v="2016-12-06T23:22:34"/>
    <d v="2016-11-11T23:22:34"/>
    <b v="0"/>
    <n v="38"/>
    <b v="1"/>
    <x v="1"/>
    <x v="6"/>
    <n v="138"/>
    <n v="109.08"/>
    <x v="1215"/>
    <s v="12/6/2016"/>
    <x v="4"/>
    <x v="2"/>
    <n v="12"/>
    <n v="201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d v="2016-06-12T17:00:00"/>
    <d v="2016-05-20T19:10:21"/>
    <b v="0"/>
    <n v="28"/>
    <b v="1"/>
    <x v="1"/>
    <x v="6"/>
    <n v="100"/>
    <n v="119.64"/>
    <x v="795"/>
    <s v="6/12/2016"/>
    <x v="5"/>
    <x v="2"/>
    <n v="6"/>
    <n v="201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d v="2015-04-01T04:59:00"/>
    <d v="2015-02-27T07:06:50"/>
    <b v="0"/>
    <n v="78"/>
    <b v="1"/>
    <x v="1"/>
    <x v="6"/>
    <n v="102"/>
    <n v="78.209999999999994"/>
    <x v="1302"/>
    <s v="4/1/2015"/>
    <x v="2"/>
    <x v="0"/>
    <n v="4"/>
    <n v="2015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d v="2016-04-13T13:18:00"/>
    <d v="2016-03-23T21:59:44"/>
    <b v="0"/>
    <n v="23"/>
    <b v="1"/>
    <x v="1"/>
    <x v="6"/>
    <n v="171"/>
    <n v="52.17"/>
    <x v="680"/>
    <s v="4/13/2016"/>
    <x v="7"/>
    <x v="2"/>
    <n v="4"/>
    <n v="201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d v="2014-08-30T04:48:13"/>
    <d v="2014-07-31T04:48:13"/>
    <b v="0"/>
    <n v="40"/>
    <b v="1"/>
    <x v="1"/>
    <x v="6"/>
    <n v="101"/>
    <n v="114.13"/>
    <x v="808"/>
    <s v="8/30/2014"/>
    <x v="3"/>
    <x v="3"/>
    <n v="8"/>
    <n v="2014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d v="2015-04-18T00:37:00"/>
    <d v="2015-02-18T02:32:48"/>
    <b v="0"/>
    <n v="13"/>
    <b v="1"/>
    <x v="1"/>
    <x v="6"/>
    <n v="130"/>
    <n v="50"/>
    <x v="135"/>
    <s v="4/18/2015"/>
    <x v="2"/>
    <x v="0"/>
    <n v="4"/>
    <n v="2015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d v="2015-02-26T00:35:10"/>
    <d v="2015-02-19T00:35:10"/>
    <b v="0"/>
    <n v="18"/>
    <b v="1"/>
    <x v="1"/>
    <x v="6"/>
    <n v="110"/>
    <n v="91.67"/>
    <x v="1457"/>
    <s v="2/26/2015"/>
    <x v="2"/>
    <x v="0"/>
    <n v="2"/>
    <n v="2015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d v="2016-05-08T21:00:00"/>
    <d v="2016-04-24T13:14:14"/>
    <b v="0"/>
    <n v="22"/>
    <b v="1"/>
    <x v="1"/>
    <x v="6"/>
    <n v="119"/>
    <n v="108.59"/>
    <x v="1041"/>
    <s v="5/8/2016"/>
    <x v="6"/>
    <x v="2"/>
    <n v="5"/>
    <n v="201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d v="2016-04-30T03:59:00"/>
    <d v="2016-04-06T13:24:40"/>
    <b v="0"/>
    <n v="79"/>
    <b v="1"/>
    <x v="1"/>
    <x v="6"/>
    <n v="100"/>
    <n v="69.819999999999993"/>
    <x v="1245"/>
    <s v="4/30/2016"/>
    <x v="6"/>
    <x v="2"/>
    <n v="4"/>
    <n v="201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d v="2016-06-13T17:00:00"/>
    <d v="2016-05-23T02:39:32"/>
    <b v="0"/>
    <n v="14"/>
    <b v="1"/>
    <x v="1"/>
    <x v="6"/>
    <n v="153"/>
    <n v="109.57"/>
    <x v="1526"/>
    <s v="6/13/2016"/>
    <x v="5"/>
    <x v="2"/>
    <n v="6"/>
    <n v="201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d v="2015-11-29T23:00:00"/>
    <d v="2015-10-25T16:50:11"/>
    <b v="0"/>
    <n v="51"/>
    <b v="1"/>
    <x v="1"/>
    <x v="6"/>
    <n v="104"/>
    <n v="71.67"/>
    <x v="1530"/>
    <s v="11/29/2015"/>
    <x v="9"/>
    <x v="0"/>
    <n v="11"/>
    <n v="2015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d v="2014-07-23T11:00:00"/>
    <d v="2014-06-16T09:29:25"/>
    <b v="0"/>
    <n v="54"/>
    <b v="1"/>
    <x v="1"/>
    <x v="6"/>
    <n v="101"/>
    <n v="93.61"/>
    <x v="951"/>
    <s v="7/23/2014"/>
    <x v="0"/>
    <x v="3"/>
    <n v="7"/>
    <n v="2014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d v="2016-07-01T23:00:00"/>
    <d v="2016-05-05T23:49:38"/>
    <b v="0"/>
    <n v="70"/>
    <b v="1"/>
    <x v="1"/>
    <x v="6"/>
    <n v="108"/>
    <n v="76.8"/>
    <x v="1356"/>
    <s v="7/1/2016"/>
    <x v="5"/>
    <x v="2"/>
    <n v="7"/>
    <n v="201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d v="2016-05-02T23:00:00"/>
    <d v="2016-04-19T10:22:30"/>
    <b v="0"/>
    <n v="44"/>
    <b v="1"/>
    <x v="1"/>
    <x v="6"/>
    <n v="315"/>
    <n v="35.799999999999997"/>
    <x v="233"/>
    <s v="5/2/2016"/>
    <x v="6"/>
    <x v="2"/>
    <n v="5"/>
    <n v="2016"/>
  </r>
  <r>
    <n v="3354"/>
    <s v="Strangeloop Theatre - A Focus on New Works"/>
    <s v="Help Strangeloop Theatre create and support new work by sponsoring our 2015-2016 season."/>
    <x v="9"/>
    <x v="2221"/>
    <x v="0"/>
    <x v="0"/>
    <s v="USD"/>
    <d v="2015-10-29T04:01:00"/>
    <d v="2015-09-23T17:26:46"/>
    <b v="0"/>
    <n v="55"/>
    <b v="1"/>
    <x v="1"/>
    <x v="6"/>
    <n v="102"/>
    <n v="55.6"/>
    <x v="465"/>
    <s v="10/29/2015"/>
    <x v="8"/>
    <x v="0"/>
    <n v="10"/>
    <n v="2015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d v="2016-05-10T11:17:00"/>
    <d v="2016-04-29T14:52:07"/>
    <b v="0"/>
    <n v="15"/>
    <b v="1"/>
    <x v="1"/>
    <x v="6"/>
    <n v="126"/>
    <n v="147.33000000000001"/>
    <x v="534"/>
    <s v="5/10/2016"/>
    <x v="6"/>
    <x v="2"/>
    <n v="5"/>
    <n v="201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d v="2016-07-15T19:34:32"/>
    <d v="2016-06-15T19:34:32"/>
    <b v="0"/>
    <n v="27"/>
    <b v="1"/>
    <x v="1"/>
    <x v="6"/>
    <n v="101"/>
    <n v="56.33"/>
    <x v="889"/>
    <s v="7/15/2016"/>
    <x v="0"/>
    <x v="2"/>
    <n v="7"/>
    <n v="201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d v="2014-08-01T10:01:50"/>
    <d v="2014-07-02T10:01:50"/>
    <b v="0"/>
    <n v="21"/>
    <b v="1"/>
    <x v="1"/>
    <x v="6"/>
    <n v="101"/>
    <n v="96.19"/>
    <x v="1403"/>
    <s v="8/1/2014"/>
    <x v="3"/>
    <x v="3"/>
    <n v="8"/>
    <n v="2014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d v="2014-11-19T08:27:59"/>
    <d v="2014-10-20T07:27:59"/>
    <b v="0"/>
    <n v="162"/>
    <b v="1"/>
    <x v="1"/>
    <x v="6"/>
    <n v="103"/>
    <n v="63.57"/>
    <x v="46"/>
    <s v="11/19/2014"/>
    <x v="9"/>
    <x v="3"/>
    <n v="11"/>
    <n v="2014"/>
  </r>
  <r>
    <n v="3359"/>
    <s v="BEIRUT, LADY OF LEBANON"/>
    <s v="A Theatrical Production Celebrating the Lebanese Culture and the Human Spirit in Time of War."/>
    <x v="23"/>
    <x v="2224"/>
    <x v="0"/>
    <x v="0"/>
    <s v="USD"/>
    <d v="2017-02-25T01:22:14"/>
    <d v="2017-01-11T01:22:14"/>
    <b v="0"/>
    <n v="23"/>
    <b v="1"/>
    <x v="1"/>
    <x v="6"/>
    <n v="106"/>
    <n v="184.78"/>
    <x v="746"/>
    <s v="2/25/2017"/>
    <x v="1"/>
    <x v="1"/>
    <n v="2"/>
    <n v="2017"/>
  </r>
  <r>
    <n v="3360"/>
    <s v="Pretty Butch"/>
    <s v="World Premiere, an M1 Singapore Fringe Festival 2017 commission."/>
    <x v="7"/>
    <x v="2225"/>
    <x v="0"/>
    <x v="20"/>
    <s v="SGD"/>
    <d v="2016-12-14T15:59:00"/>
    <d v="2016-11-23T01:59:03"/>
    <b v="0"/>
    <n v="72"/>
    <b v="1"/>
    <x v="1"/>
    <x v="6"/>
    <n v="101"/>
    <n v="126.72"/>
    <x v="294"/>
    <s v="12/14/2016"/>
    <x v="4"/>
    <x v="2"/>
    <n v="12"/>
    <n v="201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d v="2014-09-01T15:59:00"/>
    <d v="2014-08-15T00:36:30"/>
    <b v="0"/>
    <n v="68"/>
    <b v="1"/>
    <x v="1"/>
    <x v="6"/>
    <n v="113"/>
    <n v="83.43"/>
    <x v="577"/>
    <s v="9/1/2014"/>
    <x v="10"/>
    <x v="3"/>
    <n v="9"/>
    <n v="2014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d v="2015-03-07T04:55:00"/>
    <d v="2015-02-21T02:11:57"/>
    <b v="0"/>
    <n v="20"/>
    <b v="1"/>
    <x v="1"/>
    <x v="6"/>
    <n v="218"/>
    <n v="54.5"/>
    <x v="1451"/>
    <s v="3/7/2015"/>
    <x v="2"/>
    <x v="0"/>
    <n v="3"/>
    <n v="2015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d v="2014-08-19T16:00:00"/>
    <d v="2014-07-31T18:30:45"/>
    <b v="0"/>
    <n v="26"/>
    <b v="1"/>
    <x v="1"/>
    <x v="6"/>
    <n v="101"/>
    <n v="302.31"/>
    <x v="808"/>
    <s v="8/19/2014"/>
    <x v="3"/>
    <x v="3"/>
    <n v="8"/>
    <n v="2014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d v="2016-03-15T21:00:00"/>
    <d v="2016-02-22T23:27:29"/>
    <b v="0"/>
    <n v="72"/>
    <b v="1"/>
    <x v="1"/>
    <x v="6"/>
    <n v="106"/>
    <n v="44.14"/>
    <x v="767"/>
    <s v="3/15/2016"/>
    <x v="2"/>
    <x v="2"/>
    <n v="3"/>
    <n v="201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d v="2015-12-13T02:26:32"/>
    <d v="2015-11-13T02:26:32"/>
    <b v="0"/>
    <n v="3"/>
    <b v="1"/>
    <x v="1"/>
    <x v="6"/>
    <n v="104"/>
    <n v="866.67"/>
    <x v="212"/>
    <s v="12/13/2015"/>
    <x v="4"/>
    <x v="0"/>
    <n v="12"/>
    <n v="2015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d v="2015-05-13T01:37:17"/>
    <d v="2015-04-13T01:37:17"/>
    <b v="0"/>
    <n v="18"/>
    <b v="1"/>
    <x v="1"/>
    <x v="6"/>
    <n v="221"/>
    <n v="61.39"/>
    <x v="400"/>
    <s v="5/13/2015"/>
    <x v="6"/>
    <x v="0"/>
    <n v="5"/>
    <n v="2015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d v="2015-08-01T22:24:54"/>
    <d v="2015-07-07T22:24:54"/>
    <b v="0"/>
    <n v="30"/>
    <b v="1"/>
    <x v="1"/>
    <x v="6"/>
    <n v="119"/>
    <n v="29.67"/>
    <x v="460"/>
    <s v="8/1/2015"/>
    <x v="3"/>
    <x v="0"/>
    <n v="8"/>
    <n v="2015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d v="2015-01-01T05:00:00"/>
    <d v="2014-11-26T04:47:39"/>
    <b v="0"/>
    <n v="23"/>
    <b v="1"/>
    <x v="1"/>
    <x v="6"/>
    <n v="105"/>
    <n v="45.48"/>
    <x v="141"/>
    <s v="1/1/2015"/>
    <x v="4"/>
    <x v="3"/>
    <n v="1"/>
    <n v="2015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d v="2017-01-15T00:59:40"/>
    <d v="2016-11-16T00:59:40"/>
    <b v="0"/>
    <n v="54"/>
    <b v="1"/>
    <x v="1"/>
    <x v="6"/>
    <n v="104"/>
    <n v="96.2"/>
    <x v="619"/>
    <s v="1/15/2017"/>
    <x v="4"/>
    <x v="2"/>
    <n v="1"/>
    <n v="2017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d v="2016-12-17T08:00:00"/>
    <d v="2016-11-16T08:01:25"/>
    <b v="0"/>
    <n v="26"/>
    <b v="1"/>
    <x v="1"/>
    <x v="6"/>
    <n v="118"/>
    <n v="67.92"/>
    <x v="619"/>
    <s v="12/17/2016"/>
    <x v="4"/>
    <x v="2"/>
    <n v="12"/>
    <n v="201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d v="2015-12-02T20:59:25"/>
    <d v="2015-11-04T20:59:25"/>
    <b v="0"/>
    <n v="9"/>
    <b v="1"/>
    <x v="1"/>
    <x v="6"/>
    <n v="139"/>
    <n v="30.78"/>
    <x v="1008"/>
    <s v="12/2/2015"/>
    <x v="4"/>
    <x v="0"/>
    <n v="12"/>
    <n v="2015"/>
  </r>
  <r>
    <n v="3372"/>
    <s v="All the Best, Jack"/>
    <s v="This play tells the story of the toxicity of sensationalism shown through one man's struggle with notoriety."/>
    <x v="28"/>
    <x v="831"/>
    <x v="0"/>
    <x v="0"/>
    <s v="USD"/>
    <d v="2014-08-25T04:59:00"/>
    <d v="2014-08-04T13:09:16"/>
    <b v="0"/>
    <n v="27"/>
    <b v="1"/>
    <x v="1"/>
    <x v="6"/>
    <n v="104"/>
    <n v="38.33"/>
    <x v="162"/>
    <s v="8/25/2014"/>
    <x v="10"/>
    <x v="3"/>
    <n v="8"/>
    <n v="2014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d v="2015-07-18T16:00:00"/>
    <d v="2015-06-24T20:30:40"/>
    <b v="0"/>
    <n v="30"/>
    <b v="1"/>
    <x v="1"/>
    <x v="6"/>
    <n v="100"/>
    <n v="66.83"/>
    <x v="466"/>
    <s v="7/18/2015"/>
    <x v="0"/>
    <x v="0"/>
    <n v="7"/>
    <n v="2015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d v="2015-10-28T17:33:36"/>
    <d v="2015-09-28T17:33:36"/>
    <b v="0"/>
    <n v="52"/>
    <b v="1"/>
    <x v="1"/>
    <x v="6"/>
    <n v="107"/>
    <n v="71.73"/>
    <x v="375"/>
    <s v="10/28/2015"/>
    <x v="8"/>
    <x v="0"/>
    <n v="10"/>
    <n v="2015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d v="2014-05-18T14:39:33"/>
    <d v="2014-05-06T14:39:33"/>
    <b v="0"/>
    <n v="17"/>
    <b v="1"/>
    <x v="1"/>
    <x v="6"/>
    <n v="100"/>
    <n v="176.47"/>
    <x v="1531"/>
    <s v="5/18/2014"/>
    <x v="5"/>
    <x v="3"/>
    <n v="5"/>
    <n v="2014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d v="2015-04-25T15:49:54"/>
    <d v="2015-02-24T16:49:54"/>
    <b v="0"/>
    <n v="19"/>
    <b v="1"/>
    <x v="1"/>
    <x v="6"/>
    <n v="100"/>
    <n v="421.11"/>
    <x v="1519"/>
    <s v="4/25/2015"/>
    <x v="2"/>
    <x v="0"/>
    <n v="4"/>
    <n v="2015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d v="2015-03-20T16:56:00"/>
    <d v="2015-02-18T17:34:59"/>
    <b v="0"/>
    <n v="77"/>
    <b v="1"/>
    <x v="1"/>
    <x v="6"/>
    <n v="101"/>
    <n v="104.99"/>
    <x v="135"/>
    <s v="3/20/2015"/>
    <x v="2"/>
    <x v="0"/>
    <n v="3"/>
    <n v="2015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d v="2014-08-31T13:08:00"/>
    <d v="2014-08-07T08:31:46"/>
    <b v="0"/>
    <n v="21"/>
    <b v="1"/>
    <x v="1"/>
    <x v="6"/>
    <n v="108"/>
    <n v="28.19"/>
    <x v="1382"/>
    <s v="8/31/2014"/>
    <x v="10"/>
    <x v="3"/>
    <n v="8"/>
    <n v="2014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d v="2015-08-26T23:00:00"/>
    <d v="2015-08-09T12:20:00"/>
    <b v="0"/>
    <n v="38"/>
    <b v="1"/>
    <x v="1"/>
    <x v="6"/>
    <n v="104"/>
    <n v="54.55"/>
    <x v="1480"/>
    <s v="8/26/2015"/>
    <x v="10"/>
    <x v="0"/>
    <n v="8"/>
    <n v="2015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d v="2014-11-29T23:52:58"/>
    <d v="2014-10-25T22:52:58"/>
    <b v="0"/>
    <n v="28"/>
    <b v="1"/>
    <x v="1"/>
    <x v="6"/>
    <n v="104"/>
    <n v="111.89"/>
    <x v="1532"/>
    <s v="11/29/2014"/>
    <x v="9"/>
    <x v="3"/>
    <n v="11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d v="2015-03-11T03:26:23"/>
    <d v="2015-02-09T04:26:23"/>
    <b v="0"/>
    <n v="48"/>
    <b v="1"/>
    <x v="1"/>
    <x v="6"/>
    <n v="102"/>
    <n v="85.21"/>
    <x v="803"/>
    <s v="3/11/2015"/>
    <x v="2"/>
    <x v="0"/>
    <n v="3"/>
    <n v="2015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d v="2016-08-01T22:59:00"/>
    <d v="2016-07-08T10:20:56"/>
    <b v="0"/>
    <n v="46"/>
    <b v="1"/>
    <x v="1"/>
    <x v="6"/>
    <n v="101"/>
    <n v="76.650000000000006"/>
    <x v="138"/>
    <s v="8/1/2016"/>
    <x v="3"/>
    <x v="2"/>
    <n v="8"/>
    <n v="201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d v="2016-06-23T18:47:00"/>
    <d v="2016-06-03T18:47:00"/>
    <b v="0"/>
    <n v="30"/>
    <b v="1"/>
    <x v="1"/>
    <x v="6"/>
    <n v="112"/>
    <n v="65.17"/>
    <x v="993"/>
    <s v="6/23/2016"/>
    <x v="0"/>
    <x v="2"/>
    <n v="6"/>
    <n v="201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d v="2015-11-21T03:00:00"/>
    <d v="2015-10-15T02:06:08"/>
    <b v="0"/>
    <n v="64"/>
    <b v="1"/>
    <x v="1"/>
    <x v="6"/>
    <n v="100"/>
    <n v="93.76"/>
    <x v="311"/>
    <s v="11/21/2015"/>
    <x v="9"/>
    <x v="0"/>
    <n v="11"/>
    <n v="2015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d v="2014-12-10T20:49:12"/>
    <d v="2014-11-10T20:49:12"/>
    <b v="0"/>
    <n v="15"/>
    <b v="1"/>
    <x v="1"/>
    <x v="6"/>
    <n v="100"/>
    <n v="133.33000000000001"/>
    <x v="1387"/>
    <s v="12/10/2014"/>
    <x v="4"/>
    <x v="3"/>
    <n v="12"/>
    <n v="2014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d v="2014-12-03T15:28:26"/>
    <d v="2014-11-03T15:28:26"/>
    <b v="0"/>
    <n v="41"/>
    <b v="1"/>
    <x v="1"/>
    <x v="6"/>
    <n v="105"/>
    <n v="51.22"/>
    <x v="501"/>
    <s v="12/3/2014"/>
    <x v="4"/>
    <x v="3"/>
    <n v="12"/>
    <n v="2014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d v="2014-12-14T18:18:08"/>
    <d v="2014-11-04T18:18:08"/>
    <b v="0"/>
    <n v="35"/>
    <b v="1"/>
    <x v="1"/>
    <x v="6"/>
    <n v="117"/>
    <n v="100.17"/>
    <x v="787"/>
    <s v="12/14/2014"/>
    <x v="4"/>
    <x v="3"/>
    <n v="12"/>
    <n v="2014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d v="2015-06-18T11:04:01"/>
    <d v="2015-05-19T11:04:01"/>
    <b v="0"/>
    <n v="45"/>
    <b v="1"/>
    <x v="1"/>
    <x v="6"/>
    <n v="104"/>
    <n v="34.6"/>
    <x v="507"/>
    <s v="6/18/2015"/>
    <x v="5"/>
    <x v="0"/>
    <n v="6"/>
    <n v="2015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d v="2016-06-03T13:31:22"/>
    <d v="2016-05-04T13:31:22"/>
    <b v="0"/>
    <n v="62"/>
    <b v="1"/>
    <x v="1"/>
    <x v="6"/>
    <n v="115"/>
    <n v="184.68"/>
    <x v="1419"/>
    <s v="6/3/2016"/>
    <x v="5"/>
    <x v="2"/>
    <n v="6"/>
    <n v="201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d v="2014-07-10T18:35:45"/>
    <d v="2014-06-25T18:35:45"/>
    <b v="0"/>
    <n v="22"/>
    <b v="1"/>
    <x v="1"/>
    <x v="6"/>
    <n v="102"/>
    <n v="69.819999999999993"/>
    <x v="576"/>
    <s v="7/10/2014"/>
    <x v="0"/>
    <x v="3"/>
    <n v="7"/>
    <n v="2014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d v="2014-08-08T22:28:00"/>
    <d v="2014-07-10T13:05:48"/>
    <b v="0"/>
    <n v="18"/>
    <b v="1"/>
    <x v="1"/>
    <x v="6"/>
    <n v="223"/>
    <n v="61.94"/>
    <x v="451"/>
    <s v="8/8/2014"/>
    <x v="3"/>
    <x v="3"/>
    <n v="8"/>
    <n v="2014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d v="2016-05-06T20:17:35"/>
    <d v="2016-03-17T20:17:35"/>
    <b v="0"/>
    <n v="12"/>
    <b v="1"/>
    <x v="1"/>
    <x v="6"/>
    <n v="100"/>
    <n v="41.67"/>
    <x v="502"/>
    <s v="5/6/2016"/>
    <x v="7"/>
    <x v="2"/>
    <n v="5"/>
    <n v="201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d v="2014-11-06T00:46:00"/>
    <d v="2014-10-11T22:07:10"/>
    <b v="0"/>
    <n v="44"/>
    <b v="1"/>
    <x v="1"/>
    <x v="6"/>
    <n v="106"/>
    <n v="36.07"/>
    <x v="675"/>
    <s v="11/6/2014"/>
    <x v="9"/>
    <x v="3"/>
    <n v="11"/>
    <n v="2014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d v="2014-07-27T14:17:25"/>
    <d v="2014-06-27T14:17:25"/>
    <b v="0"/>
    <n v="27"/>
    <b v="1"/>
    <x v="1"/>
    <x v="6"/>
    <n v="142"/>
    <n v="29"/>
    <x v="788"/>
    <s v="7/27/2014"/>
    <x v="0"/>
    <x v="3"/>
    <n v="7"/>
    <n v="2014"/>
  </r>
  <r>
    <n v="3395"/>
    <s v="MIRAMAR"/>
    <s v="Miramar is a a darkly funny play exploring what it is we call â€˜homeâ€™."/>
    <x v="2"/>
    <x v="1622"/>
    <x v="0"/>
    <x v="1"/>
    <s v="GBP"/>
    <d v="2015-05-30T18:10:00"/>
    <d v="2015-05-16T17:05:44"/>
    <b v="0"/>
    <n v="38"/>
    <b v="1"/>
    <x v="1"/>
    <x v="6"/>
    <n v="184"/>
    <n v="24.21"/>
    <x v="512"/>
    <s v="5/30/2015"/>
    <x v="5"/>
    <x v="0"/>
    <n v="5"/>
    <n v="2015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d v="2014-06-01T03:59:00"/>
    <d v="2014-05-05T10:43:09"/>
    <b v="0"/>
    <n v="28"/>
    <b v="1"/>
    <x v="1"/>
    <x v="6"/>
    <n v="104"/>
    <n v="55.89"/>
    <x v="1533"/>
    <s v="6/1/2014"/>
    <x v="5"/>
    <x v="3"/>
    <n v="6"/>
    <n v="2014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d v="2016-02-18T22:00:00"/>
    <d v="2016-01-09T11:28:49"/>
    <b v="0"/>
    <n v="24"/>
    <b v="1"/>
    <x v="1"/>
    <x v="6"/>
    <n v="112"/>
    <n v="11.67"/>
    <x v="1534"/>
    <s v="2/18/2016"/>
    <x v="1"/>
    <x v="2"/>
    <n v="2"/>
    <n v="201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d v="2014-11-21T17:00:00"/>
    <d v="2014-10-29T18:02:56"/>
    <b v="0"/>
    <n v="65"/>
    <b v="1"/>
    <x v="1"/>
    <x v="6"/>
    <n v="111"/>
    <n v="68.349999999999994"/>
    <x v="789"/>
    <s v="11/21/2014"/>
    <x v="9"/>
    <x v="3"/>
    <n v="11"/>
    <n v="2014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d v="2015-02-21T22:05:25"/>
    <d v="2015-01-22T22:05:25"/>
    <b v="0"/>
    <n v="46"/>
    <b v="1"/>
    <x v="1"/>
    <x v="6"/>
    <n v="104"/>
    <n v="27.07"/>
    <x v="1133"/>
    <s v="2/21/2015"/>
    <x v="1"/>
    <x v="0"/>
    <n v="2"/>
    <n v="2015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d v="2014-08-28T22:53:34"/>
    <d v="2014-07-14T22:53:34"/>
    <b v="0"/>
    <n v="85"/>
    <b v="1"/>
    <x v="1"/>
    <x v="6"/>
    <n v="100"/>
    <n v="118.13"/>
    <x v="1140"/>
    <s v="8/28/2014"/>
    <x v="3"/>
    <x v="3"/>
    <n v="8"/>
    <n v="2014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d v="2015-08-07T17:22:26"/>
    <d v="2015-07-08T17:22:26"/>
    <b v="0"/>
    <n v="66"/>
    <b v="1"/>
    <x v="1"/>
    <x v="6"/>
    <n v="102"/>
    <n v="44.76"/>
    <x v="903"/>
    <s v="8/7/2015"/>
    <x v="3"/>
    <x v="0"/>
    <n v="8"/>
    <n v="2015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d v="2015-11-12T02:31:00"/>
    <d v="2015-10-13T14:50:43"/>
    <b v="0"/>
    <n v="165"/>
    <b v="1"/>
    <x v="1"/>
    <x v="6"/>
    <n v="110"/>
    <n v="99.79"/>
    <x v="1213"/>
    <s v="11/12/2015"/>
    <x v="9"/>
    <x v="0"/>
    <n v="11"/>
    <n v="2015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d v="2015-06-25T11:05:24"/>
    <d v="2015-05-26T11:05:24"/>
    <b v="0"/>
    <n v="17"/>
    <b v="1"/>
    <x v="1"/>
    <x v="6"/>
    <n v="100"/>
    <n v="117.65"/>
    <x v="874"/>
    <s v="6/25/2015"/>
    <x v="5"/>
    <x v="0"/>
    <n v="6"/>
    <n v="2015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d v="2015-06-17T12:05:02"/>
    <d v="2015-05-28T12:05:02"/>
    <b v="0"/>
    <n v="3"/>
    <b v="1"/>
    <x v="1"/>
    <x v="6"/>
    <n v="122"/>
    <n v="203.33"/>
    <x v="890"/>
    <s v="6/17/2015"/>
    <x v="5"/>
    <x v="0"/>
    <n v="6"/>
    <n v="2015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d v="2016-03-01T23:59:00"/>
    <d v="2016-02-10T00:24:46"/>
    <b v="0"/>
    <n v="17"/>
    <b v="1"/>
    <x v="1"/>
    <x v="6"/>
    <n v="138"/>
    <n v="28.32"/>
    <x v="952"/>
    <s v="3/1/2016"/>
    <x v="2"/>
    <x v="2"/>
    <n v="3"/>
    <n v="2016"/>
  </r>
  <r>
    <n v="3406"/>
    <s v="Voices of Swords"/>
    <s v="A funny and moving new play about two families dealing with aging parents in very different ways!"/>
    <x v="3"/>
    <x v="2255"/>
    <x v="0"/>
    <x v="0"/>
    <s v="USD"/>
    <d v="2014-07-16T11:49:36"/>
    <d v="2014-06-01T11:49:36"/>
    <b v="0"/>
    <n v="91"/>
    <b v="1"/>
    <x v="1"/>
    <x v="6"/>
    <n v="100"/>
    <n v="110.23"/>
    <x v="12"/>
    <s v="7/16/2014"/>
    <x v="0"/>
    <x v="3"/>
    <n v="7"/>
    <n v="2014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d v="2014-07-06T10:08:09"/>
    <d v="2014-06-06T10:08:09"/>
    <b v="0"/>
    <n v="67"/>
    <b v="1"/>
    <x v="1"/>
    <x v="6"/>
    <n v="107"/>
    <n v="31.97"/>
    <x v="1000"/>
    <s v="7/6/2014"/>
    <x v="0"/>
    <x v="3"/>
    <n v="7"/>
    <n v="2014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d v="2014-07-18T23:48:24"/>
    <d v="2014-06-18T23:48:24"/>
    <b v="0"/>
    <n v="18"/>
    <b v="1"/>
    <x v="1"/>
    <x v="6"/>
    <n v="211"/>
    <n v="58.61"/>
    <x v="14"/>
    <s v="7/18/2014"/>
    <x v="0"/>
    <x v="3"/>
    <n v="7"/>
    <n v="2014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d v="2016-07-31T20:58:00"/>
    <d v="2016-06-23T19:32:38"/>
    <b v="0"/>
    <n v="21"/>
    <b v="1"/>
    <x v="1"/>
    <x v="6"/>
    <n v="124"/>
    <n v="29.43"/>
    <x v="1535"/>
    <s v="7/31/2016"/>
    <x v="0"/>
    <x v="2"/>
    <n v="7"/>
    <n v="201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d v="2016-06-06T07:00:00"/>
    <d v="2016-05-10T00:59:50"/>
    <b v="0"/>
    <n v="40"/>
    <b v="1"/>
    <x v="1"/>
    <x v="6"/>
    <n v="109"/>
    <n v="81.38"/>
    <x v="1536"/>
    <s v="6/6/2016"/>
    <x v="5"/>
    <x v="2"/>
    <n v="6"/>
    <n v="201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d v="2015-10-08T00:32:52"/>
    <d v="2015-09-18T00:32:52"/>
    <b v="0"/>
    <n v="78"/>
    <b v="1"/>
    <x v="1"/>
    <x v="6"/>
    <n v="104"/>
    <n v="199.17"/>
    <x v="1353"/>
    <s v="10/8/2015"/>
    <x v="8"/>
    <x v="0"/>
    <n v="10"/>
    <n v="2015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d v="2014-09-27T23:01:02"/>
    <d v="2014-08-28T23:01:02"/>
    <b v="0"/>
    <n v="26"/>
    <b v="1"/>
    <x v="1"/>
    <x v="6"/>
    <n v="100"/>
    <n v="115.38"/>
    <x v="1196"/>
    <s v="9/27/2014"/>
    <x v="10"/>
    <x v="3"/>
    <n v="9"/>
    <n v="2014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d v="2015-02-28T04:59:00"/>
    <d v="2015-02-18T17:35:38"/>
    <b v="0"/>
    <n v="14"/>
    <b v="1"/>
    <x v="1"/>
    <x v="6"/>
    <n v="130"/>
    <n v="46.43"/>
    <x v="135"/>
    <s v="2/28/2015"/>
    <x v="2"/>
    <x v="0"/>
    <n v="2"/>
    <n v="2015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d v="2016-12-01T07:59:00"/>
    <d v="2016-11-01T19:58:45"/>
    <b v="0"/>
    <n v="44"/>
    <b v="1"/>
    <x v="1"/>
    <x v="6"/>
    <n v="104"/>
    <n v="70.569999999999993"/>
    <x v="548"/>
    <s v="12/1/2016"/>
    <x v="4"/>
    <x v="2"/>
    <n v="12"/>
    <n v="2016"/>
  </r>
  <r>
    <n v="3415"/>
    <s v="Balm in Gilead at Columbia"/>
    <s v="We are raising funds to allow for enhanced scenic, costume, and lighting design. Every dollar helps!"/>
    <x v="48"/>
    <x v="148"/>
    <x v="0"/>
    <x v="0"/>
    <s v="USD"/>
    <d v="2016-04-17T23:30:00"/>
    <d v="2016-04-07T03:27:36"/>
    <b v="0"/>
    <n v="9"/>
    <b v="1"/>
    <x v="1"/>
    <x v="6"/>
    <n v="100"/>
    <n v="22.22"/>
    <x v="1244"/>
    <s v="4/17/2016"/>
    <x v="6"/>
    <x v="2"/>
    <n v="4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d v="2015-04-23T18:30:00"/>
    <d v="2015-03-26T09:54:05"/>
    <b v="0"/>
    <n v="30"/>
    <b v="1"/>
    <x v="1"/>
    <x v="6"/>
    <n v="120"/>
    <n v="159.47"/>
    <x v="56"/>
    <s v="4/23/2015"/>
    <x v="7"/>
    <x v="0"/>
    <n v="4"/>
    <n v="2015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d v="2014-10-26T00:43:00"/>
    <d v="2014-09-12T21:55:48"/>
    <b v="0"/>
    <n v="45"/>
    <b v="1"/>
    <x v="1"/>
    <x v="6"/>
    <n v="100"/>
    <n v="37.78"/>
    <x v="306"/>
    <s v="10/26/2014"/>
    <x v="8"/>
    <x v="3"/>
    <n v="10"/>
    <n v="2014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d v="2014-05-23T20:01:47"/>
    <d v="2014-04-23T20:01:47"/>
    <b v="0"/>
    <n v="56"/>
    <b v="1"/>
    <x v="1"/>
    <x v="6"/>
    <n v="101"/>
    <n v="72.05"/>
    <x v="1537"/>
    <s v="5/23/2014"/>
    <x v="6"/>
    <x v="3"/>
    <n v="5"/>
    <n v="2014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d v="2016-04-06T21:30:00"/>
    <d v="2016-03-19T19:43:05"/>
    <b v="0"/>
    <n v="46"/>
    <b v="1"/>
    <x v="1"/>
    <x v="6"/>
    <n v="107"/>
    <n v="63.7"/>
    <x v="1538"/>
    <s v="4/6/2016"/>
    <x v="7"/>
    <x v="2"/>
    <n v="4"/>
    <n v="201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d v="2016-02-14T00:00:00"/>
    <d v="2016-02-05T02:10:02"/>
    <b v="0"/>
    <n v="34"/>
    <b v="1"/>
    <x v="1"/>
    <x v="6"/>
    <n v="138"/>
    <n v="28.41"/>
    <x v="2"/>
    <s v="2/14/2016"/>
    <x v="2"/>
    <x v="2"/>
    <n v="2"/>
    <n v="201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d v="2015-03-04T18:59:23"/>
    <d v="2015-02-02T18:59:23"/>
    <b v="0"/>
    <n v="98"/>
    <b v="1"/>
    <x v="1"/>
    <x v="6"/>
    <n v="101"/>
    <n v="103.21"/>
    <x v="394"/>
    <s v="3/4/2015"/>
    <x v="2"/>
    <x v="0"/>
    <n v="3"/>
    <n v="2015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d v="2015-12-14T00:00:00"/>
    <d v="2015-11-15T13:29:36"/>
    <b v="0"/>
    <n v="46"/>
    <b v="1"/>
    <x v="1"/>
    <x v="6"/>
    <n v="109"/>
    <n v="71.150000000000006"/>
    <x v="45"/>
    <s v="12/14/2015"/>
    <x v="4"/>
    <x v="0"/>
    <n v="12"/>
    <n v="2015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d v="2015-04-24T21:52:21"/>
    <d v="2015-03-25T21:52:21"/>
    <b v="0"/>
    <n v="10"/>
    <b v="1"/>
    <x v="1"/>
    <x v="6"/>
    <n v="140"/>
    <n v="35"/>
    <x v="1339"/>
    <s v="4/24/2015"/>
    <x v="7"/>
    <x v="0"/>
    <n v="4"/>
    <n v="2015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d v="2015-02-05T06:59:00"/>
    <d v="2015-01-14T16:14:44"/>
    <b v="0"/>
    <n v="76"/>
    <b v="1"/>
    <x v="1"/>
    <x v="6"/>
    <n v="104"/>
    <n v="81.78"/>
    <x v="982"/>
    <s v="2/5/2015"/>
    <x v="1"/>
    <x v="0"/>
    <n v="2"/>
    <n v="2015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d v="2014-10-04T14:48:56"/>
    <d v="2014-09-02T14:48:56"/>
    <b v="0"/>
    <n v="104"/>
    <b v="1"/>
    <x v="1"/>
    <x v="6"/>
    <n v="103"/>
    <n v="297.02999999999997"/>
    <x v="1129"/>
    <s v="10/4/2014"/>
    <x v="8"/>
    <x v="3"/>
    <n v="10"/>
    <n v="2014"/>
  </r>
  <r>
    <n v="3426"/>
    <s v="Holocene"/>
    <s v="Part ghost story, part cautionary tale, Holocene is a play about the end of our world, and the beginning of another."/>
    <x v="192"/>
    <x v="1959"/>
    <x v="0"/>
    <x v="0"/>
    <s v="USD"/>
    <d v="2014-09-21T02:00:00"/>
    <d v="2014-09-02T01:21:43"/>
    <b v="0"/>
    <n v="87"/>
    <b v="1"/>
    <x v="1"/>
    <x v="6"/>
    <n v="108"/>
    <n v="46.61"/>
    <x v="1129"/>
    <s v="9/21/2014"/>
    <x v="8"/>
    <x v="3"/>
    <n v="9"/>
    <n v="2014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d v="2014-07-02T15:29:12"/>
    <d v="2014-06-02T15:29:12"/>
    <b v="0"/>
    <n v="29"/>
    <b v="1"/>
    <x v="1"/>
    <x v="6"/>
    <n v="100"/>
    <n v="51.72"/>
    <x v="153"/>
    <s v="7/2/2014"/>
    <x v="0"/>
    <x v="3"/>
    <n v="7"/>
    <n v="2014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d v="2015-02-28T17:00:00"/>
    <d v="2015-02-03T17:17:27"/>
    <b v="0"/>
    <n v="51"/>
    <b v="1"/>
    <x v="1"/>
    <x v="6"/>
    <n v="103"/>
    <n v="40.29"/>
    <x v="401"/>
    <s v="2/28/2015"/>
    <x v="2"/>
    <x v="0"/>
    <n v="2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d v="2016-11-02T00:31:01"/>
    <d v="2016-10-19T00:31:01"/>
    <b v="0"/>
    <n v="12"/>
    <b v="1"/>
    <x v="1"/>
    <x v="6"/>
    <n v="130"/>
    <n v="16.25"/>
    <x v="755"/>
    <s v="11/2/2016"/>
    <x v="9"/>
    <x v="2"/>
    <n v="11"/>
    <n v="201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d v="2014-07-30T22:41:41"/>
    <d v="2014-06-30T22:41:41"/>
    <b v="0"/>
    <n v="72"/>
    <b v="1"/>
    <x v="1"/>
    <x v="6"/>
    <n v="109"/>
    <n v="30.15"/>
    <x v="1152"/>
    <s v="7/30/2014"/>
    <x v="0"/>
    <x v="3"/>
    <n v="7"/>
    <n v="2014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d v="2014-08-18T17:32:33"/>
    <d v="2014-07-19T17:32:33"/>
    <b v="0"/>
    <n v="21"/>
    <b v="1"/>
    <x v="1"/>
    <x v="6"/>
    <n v="100"/>
    <n v="95.24"/>
    <x v="1044"/>
    <s v="8/18/2014"/>
    <x v="3"/>
    <x v="3"/>
    <n v="8"/>
    <n v="2014"/>
  </r>
  <r>
    <n v="3432"/>
    <s v="Love Letters"/>
    <s v="Bare Theatre stages A.R. Gurney's Pulitzer Finalist script about a relationship spanning a lifetime and long distance."/>
    <x v="13"/>
    <x v="2271"/>
    <x v="0"/>
    <x v="0"/>
    <s v="USD"/>
    <d v="2016-02-05T22:00:00"/>
    <d v="2016-01-11T13:56:54"/>
    <b v="0"/>
    <n v="42"/>
    <b v="1"/>
    <x v="1"/>
    <x v="6"/>
    <n v="110"/>
    <n v="52.21"/>
    <x v="474"/>
    <s v="2/5/2016"/>
    <x v="1"/>
    <x v="2"/>
    <n v="2"/>
    <n v="2016"/>
  </r>
  <r>
    <n v="3433"/>
    <s v="The Dybbuk"/>
    <s v="death&amp;pretzels presents their first Chicago based project:_x000a_The Dybbuk by S. Ansky"/>
    <x v="196"/>
    <x v="2272"/>
    <x v="0"/>
    <x v="0"/>
    <s v="USD"/>
    <d v="2014-06-17T03:00:00"/>
    <d v="2014-05-17T01:30:55"/>
    <b v="0"/>
    <n v="71"/>
    <b v="1"/>
    <x v="1"/>
    <x v="6"/>
    <n v="100"/>
    <n v="134.15"/>
    <x v="1175"/>
    <s v="6/17/2014"/>
    <x v="5"/>
    <x v="3"/>
    <n v="6"/>
    <n v="2014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d v="2014-07-10T09:07:49"/>
    <d v="2014-06-10T09:07:49"/>
    <b v="0"/>
    <n v="168"/>
    <b v="1"/>
    <x v="1"/>
    <x v="6"/>
    <n v="106"/>
    <n v="62.83"/>
    <x v="1165"/>
    <s v="7/10/2014"/>
    <x v="0"/>
    <x v="3"/>
    <n v="7"/>
    <n v="2014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d v="2016-08-07T03:00:00"/>
    <d v="2016-07-21T14:48:13"/>
    <b v="0"/>
    <n v="19"/>
    <b v="1"/>
    <x v="1"/>
    <x v="6"/>
    <n v="112"/>
    <n v="58.95"/>
    <x v="11"/>
    <s v="8/7/2016"/>
    <x v="3"/>
    <x v="2"/>
    <n v="8"/>
    <n v="201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d v="2014-08-21T16:28:00"/>
    <d v="2014-07-31T12:59:53"/>
    <b v="0"/>
    <n v="37"/>
    <b v="1"/>
    <x v="1"/>
    <x v="6"/>
    <n v="106"/>
    <n v="143.11000000000001"/>
    <x v="808"/>
    <s v="8/21/2014"/>
    <x v="3"/>
    <x v="3"/>
    <n v="8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d v="2015-08-19T17:03:40"/>
    <d v="2015-07-20T17:03:40"/>
    <b v="0"/>
    <n v="36"/>
    <b v="1"/>
    <x v="1"/>
    <x v="6"/>
    <n v="101"/>
    <n v="84.17"/>
    <x v="1294"/>
    <s v="8/19/2015"/>
    <x v="3"/>
    <x v="0"/>
    <n v="8"/>
    <n v="2015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d v="2015-05-02T21:00:00"/>
    <d v="2015-04-06T22:16:07"/>
    <b v="0"/>
    <n v="14"/>
    <b v="1"/>
    <x v="1"/>
    <x v="6"/>
    <n v="104"/>
    <n v="186.07"/>
    <x v="420"/>
    <s v="5/2/2015"/>
    <x v="6"/>
    <x v="0"/>
    <n v="5"/>
    <n v="2015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d v="2016-01-19T04:59:00"/>
    <d v="2016-01-05T21:52:10"/>
    <b v="0"/>
    <n v="18"/>
    <b v="1"/>
    <x v="1"/>
    <x v="6"/>
    <n v="135"/>
    <n v="89.79"/>
    <x v="1344"/>
    <s v="1/19/2016"/>
    <x v="1"/>
    <x v="2"/>
    <n v="1"/>
    <n v="201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d v="2014-07-11T16:15:00"/>
    <d v="2014-06-19T02:57:08"/>
    <b v="0"/>
    <n v="82"/>
    <b v="1"/>
    <x v="1"/>
    <x v="6"/>
    <n v="105"/>
    <n v="64.16"/>
    <x v="567"/>
    <s v="7/11/2014"/>
    <x v="0"/>
    <x v="3"/>
    <n v="7"/>
    <n v="2014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d v="2015-11-13T20:17:00"/>
    <d v="2015-10-17T10:18:41"/>
    <b v="0"/>
    <n v="43"/>
    <b v="1"/>
    <x v="1"/>
    <x v="6"/>
    <n v="103"/>
    <n v="59.65"/>
    <x v="1408"/>
    <s v="11/13/2015"/>
    <x v="9"/>
    <x v="0"/>
    <n v="11"/>
    <n v="2015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d v="2015-05-30T20:11:12"/>
    <d v="2015-04-30T20:11:12"/>
    <b v="0"/>
    <n v="8"/>
    <b v="1"/>
    <x v="1"/>
    <x v="6"/>
    <n v="100"/>
    <n v="31.25"/>
    <x v="876"/>
    <s v="5/30/2015"/>
    <x v="6"/>
    <x v="0"/>
    <n v="5"/>
    <n v="2015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d v="2014-09-09T12:35:46"/>
    <d v="2014-08-10T12:35:46"/>
    <b v="0"/>
    <n v="45"/>
    <b v="1"/>
    <x v="1"/>
    <x v="6"/>
    <n v="186"/>
    <n v="41.22"/>
    <x v="1227"/>
    <s v="9/9/2014"/>
    <x v="10"/>
    <x v="3"/>
    <n v="9"/>
    <n v="2014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d v="2016-06-08T13:59:00"/>
    <d v="2016-05-31T06:59:46"/>
    <b v="0"/>
    <n v="20"/>
    <b v="1"/>
    <x v="1"/>
    <x v="6"/>
    <n v="289"/>
    <n v="43.35"/>
    <x v="1527"/>
    <s v="6/8/2016"/>
    <x v="5"/>
    <x v="2"/>
    <n v="6"/>
    <n v="201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d v="2015-10-23T12:43:56"/>
    <d v="2015-09-25T12:43:56"/>
    <b v="0"/>
    <n v="31"/>
    <b v="1"/>
    <x v="1"/>
    <x v="6"/>
    <n v="100"/>
    <n v="64.52"/>
    <x v="426"/>
    <s v="10/23/2015"/>
    <x v="8"/>
    <x v="0"/>
    <n v="10"/>
    <n v="2015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d v="2015-02-05T12:20:00"/>
    <d v="2015-01-12T19:58:45"/>
    <b v="0"/>
    <n v="25"/>
    <b v="1"/>
    <x v="1"/>
    <x v="6"/>
    <n v="108"/>
    <n v="43.28"/>
    <x v="805"/>
    <s v="2/5/2015"/>
    <x v="1"/>
    <x v="0"/>
    <n v="2"/>
    <n v="2015"/>
  </r>
  <r>
    <n v="3447"/>
    <s v="The Vagabond Halfback"/>
    <s v="&quot;He was a poet, a vagrant, a philosopher, a lady's man and a hard drinker&quot;"/>
    <x v="28"/>
    <x v="2280"/>
    <x v="0"/>
    <x v="0"/>
    <s v="USD"/>
    <d v="2016-03-18T20:20:12"/>
    <d v="2016-02-02T21:20:12"/>
    <b v="0"/>
    <n v="14"/>
    <b v="1"/>
    <x v="1"/>
    <x v="6"/>
    <n v="108"/>
    <n v="77"/>
    <x v="941"/>
    <s v="3/18/2016"/>
    <x v="2"/>
    <x v="2"/>
    <n v="3"/>
    <n v="201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d v="2014-12-17T02:51:29"/>
    <d v="2014-11-17T02:51:29"/>
    <b v="0"/>
    <n v="45"/>
    <b v="1"/>
    <x v="1"/>
    <x v="6"/>
    <n v="110"/>
    <n v="51.22"/>
    <x v="481"/>
    <s v="12/17/2014"/>
    <x v="4"/>
    <x v="3"/>
    <n v="12"/>
    <n v="2014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d v="2016-07-09T04:00:00"/>
    <d v="2016-06-11T01:15:38"/>
    <b v="0"/>
    <n v="20"/>
    <b v="1"/>
    <x v="1"/>
    <x v="6"/>
    <n v="171"/>
    <n v="68.25"/>
    <x v="526"/>
    <s v="7/9/2016"/>
    <x v="0"/>
    <x v="2"/>
    <n v="7"/>
    <n v="201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d v="2015-04-02T15:54:31"/>
    <d v="2015-02-01T16:54:31"/>
    <b v="0"/>
    <n v="39"/>
    <b v="1"/>
    <x v="1"/>
    <x v="6"/>
    <n v="152"/>
    <n v="19.489999999999998"/>
    <x v="1479"/>
    <s v="4/2/2015"/>
    <x v="2"/>
    <x v="0"/>
    <n v="4"/>
    <n v="2015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d v="2015-04-21T17:22:07"/>
    <d v="2015-03-25T17:22:07"/>
    <b v="0"/>
    <n v="16"/>
    <b v="1"/>
    <x v="1"/>
    <x v="6"/>
    <n v="101"/>
    <n v="41.13"/>
    <x v="1339"/>
    <s v="4/21/2015"/>
    <x v="7"/>
    <x v="0"/>
    <n v="4"/>
    <n v="2015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d v="2014-07-23T03:59:00"/>
    <d v="2014-06-30T15:20:26"/>
    <b v="0"/>
    <n v="37"/>
    <b v="1"/>
    <x v="1"/>
    <x v="6"/>
    <n v="153"/>
    <n v="41.41"/>
    <x v="1152"/>
    <s v="7/23/2014"/>
    <x v="0"/>
    <x v="3"/>
    <n v="7"/>
    <n v="2014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d v="2016-08-13T23:29:16"/>
    <d v="2016-06-14T23:29:16"/>
    <b v="0"/>
    <n v="14"/>
    <b v="1"/>
    <x v="1"/>
    <x v="6"/>
    <n v="128"/>
    <n v="27.5"/>
    <x v="468"/>
    <s v="8/13/2016"/>
    <x v="0"/>
    <x v="2"/>
    <n v="8"/>
    <n v="201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d v="2014-07-31T16:45:59"/>
    <d v="2014-07-01T16:45:59"/>
    <b v="0"/>
    <n v="21"/>
    <b v="1"/>
    <x v="1"/>
    <x v="6"/>
    <n v="101"/>
    <n v="33.57"/>
    <x v="860"/>
    <s v="7/31/2014"/>
    <x v="3"/>
    <x v="3"/>
    <n v="7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d v="2016-10-13T18:00:27"/>
    <d v="2016-09-13T18:00:27"/>
    <b v="0"/>
    <n v="69"/>
    <b v="1"/>
    <x v="1"/>
    <x v="6"/>
    <n v="101"/>
    <n v="145.87"/>
    <x v="948"/>
    <s v="10/13/2016"/>
    <x v="8"/>
    <x v="2"/>
    <n v="10"/>
    <n v="201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d v="2014-08-01T06:59:00"/>
    <d v="2014-07-01T04:56:07"/>
    <b v="0"/>
    <n v="16"/>
    <b v="1"/>
    <x v="1"/>
    <x v="6"/>
    <n v="191"/>
    <n v="358.69"/>
    <x v="860"/>
    <s v="8/1/2014"/>
    <x v="3"/>
    <x v="3"/>
    <n v="8"/>
    <n v="2014"/>
  </r>
  <r>
    <n v="3457"/>
    <s v="The Impossible Adventures Of Supernova Jones"/>
    <s v="Robots, Space Battles, Mystery, and Intrigue. Nothing is Impossible..."/>
    <x v="13"/>
    <x v="2289"/>
    <x v="0"/>
    <x v="0"/>
    <s v="USD"/>
    <d v="2015-02-12T05:59:00"/>
    <d v="2015-01-12T16:57:37"/>
    <b v="0"/>
    <n v="55"/>
    <b v="1"/>
    <x v="1"/>
    <x v="6"/>
    <n v="140"/>
    <n v="50.98"/>
    <x v="805"/>
    <s v="2/12/2015"/>
    <x v="1"/>
    <x v="0"/>
    <n v="2"/>
    <n v="2015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d v="2015-02-03T04:27:00"/>
    <d v="2015-01-07T04:51:43"/>
    <b v="0"/>
    <n v="27"/>
    <b v="1"/>
    <x v="1"/>
    <x v="6"/>
    <n v="124"/>
    <n v="45.04"/>
    <x v="809"/>
    <s v="2/3/2015"/>
    <x v="1"/>
    <x v="0"/>
    <n v="2"/>
    <n v="2015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d v="2016-05-20T11:31:00"/>
    <d v="2016-04-20T11:31:00"/>
    <b v="0"/>
    <n v="36"/>
    <b v="1"/>
    <x v="1"/>
    <x v="6"/>
    <n v="126"/>
    <n v="17.53"/>
    <x v="754"/>
    <s v="5/20/2016"/>
    <x v="6"/>
    <x v="2"/>
    <n v="5"/>
    <n v="2016"/>
  </r>
  <r>
    <n v="3460"/>
    <s v="Pushers"/>
    <s v="'Pushers' is an exciting new play and the first project for brand new theatre company, Ain't Got No Home Productions."/>
    <x v="2"/>
    <x v="2292"/>
    <x v="0"/>
    <x v="1"/>
    <s v="GBP"/>
    <d v="2014-08-15T12:39:12"/>
    <d v="2014-08-01T12:39:12"/>
    <b v="0"/>
    <n v="19"/>
    <b v="1"/>
    <x v="1"/>
    <x v="6"/>
    <n v="190"/>
    <n v="50"/>
    <x v="883"/>
    <s v="8/15/2014"/>
    <x v="10"/>
    <x v="3"/>
    <n v="8"/>
    <n v="2014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d v="2016-10-29T03:00:00"/>
    <d v="2016-09-30T15:11:19"/>
    <b v="0"/>
    <n v="12"/>
    <b v="1"/>
    <x v="1"/>
    <x v="6"/>
    <n v="139"/>
    <n v="57.92"/>
    <x v="1334"/>
    <s v="10/29/2016"/>
    <x v="8"/>
    <x v="2"/>
    <n v="10"/>
    <n v="201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d v="2015-07-10T18:00:00"/>
    <d v="2015-06-24T21:33:48"/>
    <b v="0"/>
    <n v="17"/>
    <b v="1"/>
    <x v="1"/>
    <x v="6"/>
    <n v="202"/>
    <n v="29.71"/>
    <x v="466"/>
    <s v="7/10/2015"/>
    <x v="0"/>
    <x v="0"/>
    <n v="7"/>
    <n v="2015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d v="2016-10-11T03:59:00"/>
    <d v="2016-08-30T22:03:05"/>
    <b v="0"/>
    <n v="114"/>
    <b v="1"/>
    <x v="1"/>
    <x v="6"/>
    <n v="103"/>
    <n v="90.68"/>
    <x v="210"/>
    <s v="10/11/2016"/>
    <x v="10"/>
    <x v="2"/>
    <n v="10"/>
    <n v="201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d v="2016-08-23T03:07:17"/>
    <d v="2016-07-24T03:07:17"/>
    <b v="0"/>
    <n v="93"/>
    <b v="1"/>
    <x v="1"/>
    <x v="6"/>
    <n v="102"/>
    <n v="55.01"/>
    <x v="1539"/>
    <s v="8/23/2016"/>
    <x v="3"/>
    <x v="2"/>
    <n v="8"/>
    <n v="201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d v="2015-08-09T16:00:00"/>
    <d v="2015-07-15T15:01:12"/>
    <b v="0"/>
    <n v="36"/>
    <b v="1"/>
    <x v="1"/>
    <x v="6"/>
    <n v="103"/>
    <n v="57.22"/>
    <x v="20"/>
    <s v="8/9/2015"/>
    <x v="3"/>
    <x v="0"/>
    <n v="8"/>
    <n v="2015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d v="2016-04-19T23:27:30"/>
    <d v="2016-02-20T00:27:30"/>
    <b v="0"/>
    <n v="61"/>
    <b v="1"/>
    <x v="1"/>
    <x v="6"/>
    <n v="127"/>
    <n v="72.95"/>
    <x v="1136"/>
    <s v="4/19/2016"/>
    <x v="2"/>
    <x v="2"/>
    <n v="4"/>
    <n v="2016"/>
  </r>
  <r>
    <n v="3467"/>
    <s v="Venus in Fur, Los Angeles."/>
    <s v="Venus in Fur, By David Ives."/>
    <x v="9"/>
    <x v="168"/>
    <x v="0"/>
    <x v="0"/>
    <s v="USD"/>
    <d v="2015-03-20T15:07:12"/>
    <d v="2015-02-18T16:07:12"/>
    <b v="0"/>
    <n v="47"/>
    <b v="1"/>
    <x v="1"/>
    <x v="6"/>
    <n v="101"/>
    <n v="64.47"/>
    <x v="135"/>
    <s v="3/20/2015"/>
    <x v="2"/>
    <x v="0"/>
    <n v="3"/>
    <n v="2015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d v="2016-09-21T03:00:00"/>
    <d v="2016-08-23T18:22:09"/>
    <b v="0"/>
    <n v="17"/>
    <b v="1"/>
    <x v="1"/>
    <x v="6"/>
    <n v="122"/>
    <n v="716.35"/>
    <x v="494"/>
    <s v="9/21/2016"/>
    <x v="10"/>
    <x v="2"/>
    <n v="9"/>
    <n v="201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d v="2016-04-28T15:24:05"/>
    <d v="2016-03-29T15:24:05"/>
    <b v="0"/>
    <n v="63"/>
    <b v="1"/>
    <x v="1"/>
    <x v="6"/>
    <n v="113"/>
    <n v="50.4"/>
    <x v="937"/>
    <s v="4/28/2016"/>
    <x v="7"/>
    <x v="2"/>
    <n v="4"/>
    <n v="2016"/>
  </r>
  <r>
    <n v="3470"/>
    <s v="She Kills Monsters"/>
    <s v="The New Artist's Circle is a theatre company dedicated to bringing the arts to young people."/>
    <x v="49"/>
    <x v="672"/>
    <x v="0"/>
    <x v="0"/>
    <s v="USD"/>
    <d v="2016-07-15T21:38:00"/>
    <d v="2016-06-08T00:31:42"/>
    <b v="0"/>
    <n v="9"/>
    <b v="1"/>
    <x v="1"/>
    <x v="6"/>
    <n v="150"/>
    <n v="41.67"/>
    <x v="882"/>
    <s v="7/15/2016"/>
    <x v="0"/>
    <x v="2"/>
    <n v="7"/>
    <n v="201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d v="2014-08-31T20:00:00"/>
    <d v="2014-07-21T19:41:30"/>
    <b v="0"/>
    <n v="30"/>
    <b v="1"/>
    <x v="1"/>
    <x v="6"/>
    <n v="215"/>
    <n v="35.770000000000003"/>
    <x v="33"/>
    <s v="8/31/2014"/>
    <x v="3"/>
    <x v="3"/>
    <n v="8"/>
    <n v="2014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d v="2014-11-06T05:59:00"/>
    <d v="2014-10-16T04:05:31"/>
    <b v="0"/>
    <n v="23"/>
    <b v="1"/>
    <x v="1"/>
    <x v="6"/>
    <n v="102"/>
    <n v="88.74"/>
    <x v="776"/>
    <s v="11/6/2014"/>
    <x v="9"/>
    <x v="3"/>
    <n v="11"/>
    <n v="2014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d v="2015-03-20T20:27:00"/>
    <d v="2015-02-27T20:01:36"/>
    <b v="0"/>
    <n v="33"/>
    <b v="1"/>
    <x v="1"/>
    <x v="6"/>
    <n v="100"/>
    <n v="148.47999999999999"/>
    <x v="1302"/>
    <s v="3/20/2015"/>
    <x v="2"/>
    <x v="0"/>
    <n v="3"/>
    <n v="2015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d v="2016-07-20T12:02:11"/>
    <d v="2016-06-20T12:02:11"/>
    <b v="0"/>
    <n v="39"/>
    <b v="1"/>
    <x v="1"/>
    <x v="6"/>
    <n v="101"/>
    <n v="51.79"/>
    <x v="127"/>
    <s v="7/20/2016"/>
    <x v="0"/>
    <x v="2"/>
    <n v="7"/>
    <n v="2016"/>
  </r>
  <r>
    <n v="3475"/>
    <s v="Score"/>
    <s v="Score is a musical play inspired by true stories of parents who have recovered from addiction and regained their children."/>
    <x v="43"/>
    <x v="2303"/>
    <x v="0"/>
    <x v="1"/>
    <s v="GBP"/>
    <d v="2014-11-03T00:00:00"/>
    <d v="2014-10-06T21:08:24"/>
    <b v="0"/>
    <n v="17"/>
    <b v="1"/>
    <x v="1"/>
    <x v="6"/>
    <n v="113"/>
    <n v="20"/>
    <x v="811"/>
    <s v="11/3/2014"/>
    <x v="9"/>
    <x v="3"/>
    <n v="11"/>
    <n v="2014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d v="2014-10-27T03:00:00"/>
    <d v="2014-10-09T06:43:10"/>
    <b v="0"/>
    <n v="6"/>
    <b v="1"/>
    <x v="1"/>
    <x v="6"/>
    <n v="104"/>
    <n v="52"/>
    <x v="786"/>
    <s v="10/27/2014"/>
    <x v="9"/>
    <x v="3"/>
    <n v="10"/>
    <n v="2014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d v="2015-05-17T03:00:00"/>
    <d v="2015-05-04T17:40:43"/>
    <b v="0"/>
    <n v="39"/>
    <b v="1"/>
    <x v="1"/>
    <x v="6"/>
    <n v="115"/>
    <n v="53.23"/>
    <x v="685"/>
    <s v="5/17/2015"/>
    <x v="5"/>
    <x v="0"/>
    <n v="5"/>
    <n v="2015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d v="2015-03-16T21:00:00"/>
    <d v="2015-02-18T22:00:22"/>
    <b v="0"/>
    <n v="57"/>
    <b v="1"/>
    <x v="1"/>
    <x v="6"/>
    <n v="113"/>
    <n v="39.6"/>
    <x v="135"/>
    <s v="3/16/2015"/>
    <x v="2"/>
    <x v="0"/>
    <n v="3"/>
    <n v="2015"/>
  </r>
  <r>
    <n v="3479"/>
    <s v="Civil Rogues"/>
    <s v="A new comedy about what happened to a band of foolhardy actors when the Puritans closed the theatres in the 1640s."/>
    <x v="15"/>
    <x v="2306"/>
    <x v="0"/>
    <x v="1"/>
    <s v="GBP"/>
    <d v="2014-06-21T20:31:20"/>
    <d v="2014-05-22T20:31:20"/>
    <b v="0"/>
    <n v="56"/>
    <b v="1"/>
    <x v="1"/>
    <x v="6"/>
    <n v="128"/>
    <n v="34.25"/>
    <x v="879"/>
    <s v="6/21/2014"/>
    <x v="5"/>
    <x v="3"/>
    <n v="6"/>
    <n v="2014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d v="2015-07-10T21:00:00"/>
    <d v="2015-06-16T07:37:07"/>
    <b v="0"/>
    <n v="13"/>
    <b v="1"/>
    <x v="1"/>
    <x v="6"/>
    <n v="143"/>
    <n v="164.62"/>
    <x v="152"/>
    <s v="7/10/2015"/>
    <x v="0"/>
    <x v="0"/>
    <n v="7"/>
    <n v="2015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d v="2015-01-02T05:56:28"/>
    <d v="2014-12-16T05:56:28"/>
    <b v="0"/>
    <n v="95"/>
    <b v="1"/>
    <x v="1"/>
    <x v="6"/>
    <n v="119"/>
    <n v="125.05"/>
    <x v="22"/>
    <s v="1/2/2015"/>
    <x v="11"/>
    <x v="3"/>
    <n v="1"/>
    <n v="2015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d v="2014-07-06T18:31:06"/>
    <d v="2014-06-06T18:31:06"/>
    <b v="0"/>
    <n v="80"/>
    <b v="1"/>
    <x v="1"/>
    <x v="6"/>
    <n v="138"/>
    <n v="51.88"/>
    <x v="1000"/>
    <s v="7/6/2014"/>
    <x v="0"/>
    <x v="3"/>
    <n v="7"/>
    <n v="2014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d v="2014-07-03T16:03:01"/>
    <d v="2014-06-03T16:03:01"/>
    <b v="0"/>
    <n v="133"/>
    <b v="1"/>
    <x v="1"/>
    <x v="6"/>
    <n v="160"/>
    <n v="40.29"/>
    <x v="835"/>
    <s v="7/3/2014"/>
    <x v="0"/>
    <x v="3"/>
    <n v="7"/>
    <n v="2014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d v="2016-06-15T18:14:59"/>
    <d v="2016-05-16T18:14:59"/>
    <b v="0"/>
    <n v="44"/>
    <b v="1"/>
    <x v="1"/>
    <x v="6"/>
    <n v="114"/>
    <n v="64.91"/>
    <x v="557"/>
    <s v="6/15/2016"/>
    <x v="5"/>
    <x v="2"/>
    <n v="6"/>
    <n v="201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d v="2016-02-02T16:38:00"/>
    <d v="2016-01-03T16:38:00"/>
    <b v="0"/>
    <n v="30"/>
    <b v="1"/>
    <x v="1"/>
    <x v="6"/>
    <n v="101"/>
    <n v="55.33"/>
    <x v="1540"/>
    <s v="2/2/2016"/>
    <x v="1"/>
    <x v="2"/>
    <n v="2"/>
    <n v="201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d v="2015-06-03T06:59:00"/>
    <d v="2015-05-02T21:00:01"/>
    <b v="0"/>
    <n v="56"/>
    <b v="1"/>
    <x v="1"/>
    <x v="6"/>
    <n v="155"/>
    <n v="83.14"/>
    <x v="977"/>
    <s v="6/3/2015"/>
    <x v="5"/>
    <x v="0"/>
    <n v="6"/>
    <n v="2015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d v="2015-06-24T22:34:12"/>
    <d v="2015-05-25T22:34:12"/>
    <b v="0"/>
    <n v="66"/>
    <b v="1"/>
    <x v="1"/>
    <x v="6"/>
    <n v="128"/>
    <n v="38.71"/>
    <x v="55"/>
    <s v="6/24/2015"/>
    <x v="5"/>
    <x v="0"/>
    <n v="6"/>
    <n v="2015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d v="2015-04-17T16:00:00"/>
    <d v="2015-03-24T18:26:00"/>
    <b v="0"/>
    <n v="29"/>
    <b v="1"/>
    <x v="1"/>
    <x v="6"/>
    <n v="121"/>
    <n v="125.38"/>
    <x v="521"/>
    <s v="4/17/2015"/>
    <x v="7"/>
    <x v="0"/>
    <n v="4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d v="2014-05-24T21:00:00"/>
    <d v="2014-04-24T15:15:31"/>
    <b v="0"/>
    <n v="72"/>
    <b v="1"/>
    <x v="1"/>
    <x v="6"/>
    <n v="113"/>
    <n v="78.260000000000005"/>
    <x v="396"/>
    <s v="5/24/2014"/>
    <x v="6"/>
    <x v="3"/>
    <n v="5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d v="2016-04-13T19:15:24"/>
    <d v="2016-03-14T19:15:24"/>
    <b v="0"/>
    <n v="27"/>
    <b v="1"/>
    <x v="1"/>
    <x v="6"/>
    <n v="128"/>
    <n v="47.22"/>
    <x v="1040"/>
    <s v="4/13/2016"/>
    <x v="7"/>
    <x v="2"/>
    <n v="4"/>
    <n v="201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d v="2015-05-18T05:59:44"/>
    <d v="2015-04-27T05:59:44"/>
    <b v="0"/>
    <n v="10"/>
    <b v="1"/>
    <x v="1"/>
    <x v="6"/>
    <n v="158"/>
    <n v="79.099999999999994"/>
    <x v="1048"/>
    <s v="5/18/2015"/>
    <x v="6"/>
    <x v="0"/>
    <n v="5"/>
    <n v="2015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d v="2015-10-26T00:13:17"/>
    <d v="2015-09-21T00:13:17"/>
    <b v="0"/>
    <n v="35"/>
    <b v="1"/>
    <x v="1"/>
    <x v="6"/>
    <n v="105"/>
    <n v="114.29"/>
    <x v="482"/>
    <s v="10/26/2015"/>
    <x v="8"/>
    <x v="0"/>
    <n v="10"/>
    <n v="2015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d v="2014-08-17T05:11:00"/>
    <d v="2014-07-28T20:47:16"/>
    <b v="0"/>
    <n v="29"/>
    <b v="1"/>
    <x v="1"/>
    <x v="6"/>
    <n v="100"/>
    <n v="51.72"/>
    <x v="1230"/>
    <s v="8/17/2014"/>
    <x v="3"/>
    <x v="3"/>
    <n v="8"/>
    <n v="2014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d v="2016-11-26T06:00:00"/>
    <d v="2016-11-15T05:09:35"/>
    <b v="0"/>
    <n v="13"/>
    <b v="1"/>
    <x v="1"/>
    <x v="6"/>
    <n v="100"/>
    <n v="30.77"/>
    <x v="296"/>
    <s v="11/26/2016"/>
    <x v="4"/>
    <x v="2"/>
    <n v="11"/>
    <n v="201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d v="2014-11-01T17:18:00"/>
    <d v="2014-10-03T18:18:29"/>
    <b v="0"/>
    <n v="72"/>
    <b v="1"/>
    <x v="1"/>
    <x v="6"/>
    <n v="107"/>
    <n v="74.209999999999994"/>
    <x v="1009"/>
    <s v="11/1/2014"/>
    <x v="9"/>
    <x v="3"/>
    <n v="11"/>
    <n v="2014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d v="2016-09-11T20:19:26"/>
    <d v="2016-08-02T20:19:26"/>
    <b v="0"/>
    <n v="78"/>
    <b v="1"/>
    <x v="1"/>
    <x v="6"/>
    <n v="124"/>
    <n v="47.85"/>
    <x v="182"/>
    <s v="9/11/2016"/>
    <x v="10"/>
    <x v="2"/>
    <n v="9"/>
    <n v="201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d v="2016-06-02T22:00:00"/>
    <d v="2016-05-21T17:48:24"/>
    <b v="0"/>
    <n v="49"/>
    <b v="1"/>
    <x v="1"/>
    <x v="6"/>
    <n v="109"/>
    <n v="34.409999999999997"/>
    <x v="1482"/>
    <s v="6/2/2016"/>
    <x v="5"/>
    <x v="2"/>
    <n v="6"/>
    <n v="201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d v="2016-05-28T21:44:00"/>
    <d v="2016-03-30T03:48:24"/>
    <b v="0"/>
    <n v="42"/>
    <b v="1"/>
    <x v="1"/>
    <x v="6"/>
    <n v="102"/>
    <n v="40.24"/>
    <x v="307"/>
    <s v="5/28/2016"/>
    <x v="7"/>
    <x v="2"/>
    <n v="5"/>
    <n v="201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d v="2015-07-01T06:59:00"/>
    <d v="2015-05-08T00:52:05"/>
    <b v="0"/>
    <n v="35"/>
    <b v="1"/>
    <x v="1"/>
    <x v="6"/>
    <n v="106"/>
    <n v="60.29"/>
    <x v="891"/>
    <s v="7/1/2015"/>
    <x v="5"/>
    <x v="0"/>
    <n v="7"/>
    <n v="2015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d v="2016-03-07T04:59:00"/>
    <d v="2016-02-19T22:03:58"/>
    <b v="0"/>
    <n v="42"/>
    <b v="1"/>
    <x v="1"/>
    <x v="6"/>
    <n v="106"/>
    <n v="25.31"/>
    <x v="884"/>
    <s v="3/7/2016"/>
    <x v="2"/>
    <x v="2"/>
    <n v="3"/>
    <n v="201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d v="2015-09-11T18:19:55"/>
    <d v="2015-08-17T18:19:55"/>
    <b v="0"/>
    <n v="42"/>
    <b v="1"/>
    <x v="1"/>
    <x v="6"/>
    <n v="101"/>
    <n v="35.950000000000003"/>
    <x v="1462"/>
    <s v="9/11/2015"/>
    <x v="10"/>
    <x v="0"/>
    <n v="9"/>
    <n v="2015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d v="2016-03-16T03:59:00"/>
    <d v="2016-03-01T20:08:44"/>
    <b v="0"/>
    <n v="31"/>
    <b v="1"/>
    <x v="1"/>
    <x v="6"/>
    <n v="105"/>
    <n v="136"/>
    <x v="457"/>
    <s v="3/16/2016"/>
    <x v="7"/>
    <x v="2"/>
    <n v="3"/>
    <n v="2016"/>
  </r>
  <r>
    <n v="3503"/>
    <s v="Tarantella"/>
    <s v="A group of Sicilian immigrants in New York struggle to deal with conflict from both within the family and from without."/>
    <x v="30"/>
    <x v="2324"/>
    <x v="0"/>
    <x v="1"/>
    <s v="GBP"/>
    <d v="2016-07-24T11:28:48"/>
    <d v="2016-06-24T11:28:48"/>
    <b v="0"/>
    <n v="38"/>
    <b v="1"/>
    <x v="1"/>
    <x v="6"/>
    <n v="108"/>
    <n v="70.760000000000005"/>
    <x v="504"/>
    <s v="7/24/2016"/>
    <x v="0"/>
    <x v="2"/>
    <n v="7"/>
    <n v="201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d v="2015-11-19T18:58:11"/>
    <d v="2015-10-20T17:58:11"/>
    <b v="0"/>
    <n v="8"/>
    <b v="1"/>
    <x v="1"/>
    <x v="6"/>
    <n v="100"/>
    <n v="125"/>
    <x v="215"/>
    <s v="11/19/2015"/>
    <x v="9"/>
    <x v="0"/>
    <n v="11"/>
    <n v="2015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d v="2014-05-13T04:00:00"/>
    <d v="2014-05-01T22:27:25"/>
    <b v="0"/>
    <n v="39"/>
    <b v="1"/>
    <x v="1"/>
    <x v="6"/>
    <n v="104"/>
    <n v="66.510000000000005"/>
    <x v="16"/>
    <s v="5/13/2014"/>
    <x v="5"/>
    <x v="3"/>
    <n v="5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d v="2014-08-23T17:37:20"/>
    <d v="2014-07-09T17:37:20"/>
    <b v="0"/>
    <n v="29"/>
    <b v="1"/>
    <x v="1"/>
    <x v="6"/>
    <n v="102"/>
    <n v="105"/>
    <x v="601"/>
    <s v="8/23/2014"/>
    <x v="3"/>
    <x v="3"/>
    <n v="8"/>
    <n v="2014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d v="2016-05-31T22:08:57"/>
    <d v="2016-05-01T22:08:57"/>
    <b v="0"/>
    <n v="72"/>
    <b v="1"/>
    <x v="1"/>
    <x v="6"/>
    <n v="104"/>
    <n v="145"/>
    <x v="129"/>
    <s v="5/31/2016"/>
    <x v="5"/>
    <x v="2"/>
    <n v="5"/>
    <n v="201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d v="2016-05-10T21:00:00"/>
    <d v="2016-04-17T17:30:53"/>
    <b v="0"/>
    <n v="15"/>
    <b v="1"/>
    <x v="1"/>
    <x v="6"/>
    <n v="180"/>
    <n v="12"/>
    <x v="1541"/>
    <s v="5/10/2016"/>
    <x v="6"/>
    <x v="2"/>
    <n v="5"/>
    <n v="201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d v="2014-11-21T04:55:00"/>
    <d v="2014-11-07T20:37:46"/>
    <b v="0"/>
    <n v="33"/>
    <b v="1"/>
    <x v="1"/>
    <x v="6"/>
    <n v="106"/>
    <n v="96.67"/>
    <x v="287"/>
    <s v="11/21/2014"/>
    <x v="4"/>
    <x v="3"/>
    <n v="11"/>
    <n v="2014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d v="2014-07-02T14:54:06"/>
    <d v="2014-06-12T14:54:06"/>
    <b v="0"/>
    <n v="15"/>
    <b v="1"/>
    <x v="1"/>
    <x v="6"/>
    <n v="101"/>
    <n v="60.33"/>
    <x v="42"/>
    <s v="7/2/2014"/>
    <x v="0"/>
    <x v="3"/>
    <n v="7"/>
    <n v="2014"/>
  </r>
  <r>
    <n v="3511"/>
    <s v="Silent Planet"/>
    <s v="The world premiere of the first full-length play by Eve Leigh, at the intimate Finborough Theatre in London."/>
    <x v="15"/>
    <x v="2328"/>
    <x v="0"/>
    <x v="1"/>
    <s v="GBP"/>
    <d v="2014-11-07T18:30:00"/>
    <d v="2014-10-15T20:58:15"/>
    <b v="0"/>
    <n v="19"/>
    <b v="1"/>
    <x v="1"/>
    <x v="6"/>
    <n v="101"/>
    <n v="79.89"/>
    <x v="476"/>
    <s v="11/7/2014"/>
    <x v="9"/>
    <x v="3"/>
    <n v="11"/>
    <n v="2014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d v="2015-04-23T11:53:12"/>
    <d v="2015-02-22T12:53:12"/>
    <b v="0"/>
    <n v="17"/>
    <b v="1"/>
    <x v="1"/>
    <x v="6"/>
    <n v="100"/>
    <n v="58.82"/>
    <x v="480"/>
    <s v="4/23/2015"/>
    <x v="2"/>
    <x v="0"/>
    <n v="4"/>
    <n v="2015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d v="2014-06-04T04:59:00"/>
    <d v="2014-05-22T02:18:32"/>
    <b v="0"/>
    <n v="44"/>
    <b v="1"/>
    <x v="1"/>
    <x v="6"/>
    <n v="118"/>
    <n v="75.34"/>
    <x v="879"/>
    <s v="6/4/2014"/>
    <x v="5"/>
    <x v="3"/>
    <n v="6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d v="2015-02-02T04:59:00"/>
    <d v="2015-01-16T20:19:12"/>
    <b v="0"/>
    <n v="10"/>
    <b v="1"/>
    <x v="1"/>
    <x v="6"/>
    <n v="110"/>
    <n v="55"/>
    <x v="498"/>
    <s v="2/2/2015"/>
    <x v="1"/>
    <x v="0"/>
    <n v="2"/>
    <n v="2015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d v="2015-05-31T18:32:51"/>
    <d v="2015-05-01T18:32:51"/>
    <b v="0"/>
    <n v="46"/>
    <b v="1"/>
    <x v="1"/>
    <x v="6"/>
    <n v="103"/>
    <n v="66.959999999999994"/>
    <x v="107"/>
    <s v="5/31/2015"/>
    <x v="5"/>
    <x v="0"/>
    <n v="5"/>
    <n v="2015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d v="2014-09-08T03:00:00"/>
    <d v="2014-08-05T00:14:30"/>
    <b v="0"/>
    <n v="11"/>
    <b v="1"/>
    <x v="1"/>
    <x v="6"/>
    <n v="100"/>
    <n v="227.27"/>
    <x v="770"/>
    <s v="9/8/2014"/>
    <x v="10"/>
    <x v="3"/>
    <n v="9"/>
    <n v="2014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d v="2014-07-04T11:00:00"/>
    <d v="2014-06-04T19:37:14"/>
    <b v="0"/>
    <n v="13"/>
    <b v="1"/>
    <x v="1"/>
    <x v="6"/>
    <n v="100"/>
    <n v="307.69"/>
    <x v="6"/>
    <s v="7/4/2014"/>
    <x v="0"/>
    <x v="3"/>
    <n v="7"/>
    <n v="2014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d v="2014-10-02T14:21:00"/>
    <d v="2014-09-11T18:48:19"/>
    <b v="0"/>
    <n v="33"/>
    <b v="1"/>
    <x v="1"/>
    <x v="6"/>
    <n v="110"/>
    <n v="50.02"/>
    <x v="1350"/>
    <s v="10/2/2014"/>
    <x v="8"/>
    <x v="3"/>
    <n v="10"/>
    <n v="2014"/>
  </r>
  <r>
    <n v="3519"/>
    <s v="Bookstory"/>
    <s v="Bookstory is a tiny puppet musical with some very big ideas that tells the story of the story in the digital age"/>
    <x v="13"/>
    <x v="40"/>
    <x v="0"/>
    <x v="1"/>
    <s v="GBP"/>
    <d v="2015-03-04T14:22:30"/>
    <d v="2015-02-02T14:22:30"/>
    <b v="0"/>
    <n v="28"/>
    <b v="1"/>
    <x v="1"/>
    <x v="6"/>
    <n v="101"/>
    <n v="72.39"/>
    <x v="394"/>
    <s v="3/4/2015"/>
    <x v="2"/>
    <x v="0"/>
    <n v="3"/>
    <n v="2015"/>
  </r>
  <r>
    <n v="3520"/>
    <s v="Protocols"/>
    <s v="Help us to bring &quot;Protocols&quot; at the 2015 Camden Fringe. The most controversial play of the year."/>
    <x v="13"/>
    <x v="1132"/>
    <x v="0"/>
    <x v="1"/>
    <s v="GBP"/>
    <d v="2015-09-06T13:47:00"/>
    <d v="2015-08-11T19:46:52"/>
    <b v="0"/>
    <n v="21"/>
    <b v="1"/>
    <x v="1"/>
    <x v="6"/>
    <n v="101"/>
    <n v="95.95"/>
    <x v="621"/>
    <s v="9/6/2015"/>
    <x v="10"/>
    <x v="0"/>
    <n v="9"/>
    <n v="2015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d v="2014-09-29T08:40:20"/>
    <d v="2014-08-30T08:40:20"/>
    <b v="0"/>
    <n v="13"/>
    <b v="1"/>
    <x v="1"/>
    <x v="6"/>
    <n v="169"/>
    <n v="45.62"/>
    <x v="1456"/>
    <s v="9/29/2014"/>
    <x v="10"/>
    <x v="3"/>
    <n v="9"/>
    <n v="2014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d v="2015-09-15T10:06:00"/>
    <d v="2015-08-18T18:57:26"/>
    <b v="0"/>
    <n v="34"/>
    <b v="1"/>
    <x v="1"/>
    <x v="6"/>
    <n v="100"/>
    <n v="41.03"/>
    <x v="1035"/>
    <s v="9/15/2015"/>
    <x v="10"/>
    <x v="0"/>
    <n v="9"/>
    <n v="2015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d v="2016-09-25T23:00:00"/>
    <d v="2016-07-30T09:32:28"/>
    <b v="0"/>
    <n v="80"/>
    <b v="1"/>
    <x v="1"/>
    <x v="6"/>
    <n v="114"/>
    <n v="56.83"/>
    <x v="1542"/>
    <s v="9/25/2016"/>
    <x v="3"/>
    <x v="2"/>
    <n v="9"/>
    <n v="201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d v="2014-09-13T04:00:00"/>
    <d v="2014-08-29T18:19:33"/>
    <b v="0"/>
    <n v="74"/>
    <b v="1"/>
    <x v="1"/>
    <x v="6"/>
    <n v="102"/>
    <n v="137.24"/>
    <x v="1150"/>
    <s v="9/13/2014"/>
    <x v="10"/>
    <x v="3"/>
    <n v="9"/>
    <n v="2014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d v="2015-08-09T16:00:00"/>
    <d v="2015-07-29T16:41:46"/>
    <b v="0"/>
    <n v="7"/>
    <b v="1"/>
    <x v="1"/>
    <x v="6"/>
    <n v="106"/>
    <n v="75.709999999999994"/>
    <x v="1543"/>
    <s v="8/9/2015"/>
    <x v="3"/>
    <x v="0"/>
    <n v="8"/>
    <n v="2015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d v="2016-04-28T05:59:00"/>
    <d v="2016-03-31T08:02:51"/>
    <b v="0"/>
    <n v="34"/>
    <b v="1"/>
    <x v="1"/>
    <x v="6"/>
    <n v="102"/>
    <n v="99"/>
    <x v="1126"/>
    <s v="4/28/2016"/>
    <x v="7"/>
    <x v="2"/>
    <n v="4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d v="2015-07-11T03:59:00"/>
    <d v="2015-06-12T00:33:25"/>
    <b v="0"/>
    <n v="86"/>
    <b v="1"/>
    <x v="1"/>
    <x v="6"/>
    <n v="117"/>
    <n v="81.569999999999993"/>
    <x v="1217"/>
    <s v="7/11/2015"/>
    <x v="0"/>
    <x v="0"/>
    <n v="7"/>
    <n v="2015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d v="2017-01-18T12:01:58"/>
    <d v="2016-12-29T12:01:58"/>
    <b v="0"/>
    <n v="37"/>
    <b v="1"/>
    <x v="1"/>
    <x v="6"/>
    <n v="101"/>
    <n v="45.11"/>
    <x v="608"/>
    <s v="1/18/2017"/>
    <x v="11"/>
    <x v="2"/>
    <n v="1"/>
    <n v="2017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d v="2015-07-13T01:00:00"/>
    <d v="2015-06-22T18:16:58"/>
    <b v="0"/>
    <n v="18"/>
    <b v="1"/>
    <x v="1"/>
    <x v="6"/>
    <n v="132"/>
    <n v="36.67"/>
    <x v="0"/>
    <s v="7/13/2015"/>
    <x v="0"/>
    <x v="0"/>
    <n v="7"/>
    <n v="2015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d v="2016-04-10T20:00:00"/>
    <d v="2016-03-13T14:57:37"/>
    <b v="0"/>
    <n v="22"/>
    <b v="1"/>
    <x v="1"/>
    <x v="6"/>
    <n v="100"/>
    <n v="125"/>
    <x v="1544"/>
    <s v="4/10/2016"/>
    <x v="7"/>
    <x v="2"/>
    <n v="4"/>
    <n v="2016"/>
  </r>
  <r>
    <n v="3531"/>
    <s v="The Reinvention of Lily Johnson"/>
    <s v="A political comedy for a crazy election year"/>
    <x v="28"/>
    <x v="1958"/>
    <x v="0"/>
    <x v="0"/>
    <s v="USD"/>
    <d v="2016-06-30T15:42:14"/>
    <d v="2016-05-31T15:42:14"/>
    <b v="0"/>
    <n v="26"/>
    <b v="1"/>
    <x v="1"/>
    <x v="6"/>
    <n v="128"/>
    <n v="49.23"/>
    <x v="1527"/>
    <s v="6/30/2016"/>
    <x v="5"/>
    <x v="2"/>
    <n v="6"/>
    <n v="201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d v="2014-09-18T03:59:00"/>
    <d v="2014-09-02T14:23:47"/>
    <b v="0"/>
    <n v="27"/>
    <b v="1"/>
    <x v="1"/>
    <x v="6"/>
    <n v="119"/>
    <n v="42.3"/>
    <x v="1129"/>
    <s v="9/18/2014"/>
    <x v="8"/>
    <x v="3"/>
    <n v="9"/>
    <n v="2014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d v="2015-11-11T19:16:07"/>
    <d v="2015-10-12T18:16:07"/>
    <b v="0"/>
    <n v="8"/>
    <b v="1"/>
    <x v="1"/>
    <x v="6"/>
    <n v="126"/>
    <n v="78.88"/>
    <x v="798"/>
    <s v="11/11/2015"/>
    <x v="9"/>
    <x v="0"/>
    <n v="11"/>
    <n v="2015"/>
  </r>
  <r>
    <n v="3534"/>
    <s v="Night of Ashes"/>
    <s v="A Theatrical Prequel to Hell's Rebels, the current Pathfinder Adventure Path from Paizo Publishing"/>
    <x v="10"/>
    <x v="2339"/>
    <x v="0"/>
    <x v="0"/>
    <s v="USD"/>
    <d v="2015-10-01T15:00:23"/>
    <d v="2015-08-27T15:00:23"/>
    <b v="0"/>
    <n v="204"/>
    <b v="1"/>
    <x v="1"/>
    <x v="6"/>
    <n v="156"/>
    <n v="38.28"/>
    <x v="154"/>
    <s v="10/1/2015"/>
    <x v="10"/>
    <x v="0"/>
    <n v="10"/>
    <n v="2015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d v="2015-10-02T18:00:00"/>
    <d v="2015-09-01T15:21:50"/>
    <b v="0"/>
    <n v="46"/>
    <b v="1"/>
    <x v="1"/>
    <x v="6"/>
    <n v="103"/>
    <n v="44.85"/>
    <x v="187"/>
    <s v="10/2/2015"/>
    <x v="8"/>
    <x v="0"/>
    <n v="10"/>
    <n v="2015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d v="2015-12-20T11:59:00"/>
    <d v="2015-11-20T17:27:05"/>
    <b v="0"/>
    <n v="17"/>
    <b v="1"/>
    <x v="1"/>
    <x v="6"/>
    <n v="153"/>
    <n v="13.53"/>
    <x v="515"/>
    <s v="12/20/2015"/>
    <x v="4"/>
    <x v="0"/>
    <n v="12"/>
    <n v="2015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d v="2014-11-17T07:59:00"/>
    <d v="2014-10-11T08:30:16"/>
    <b v="0"/>
    <n v="28"/>
    <b v="1"/>
    <x v="1"/>
    <x v="6"/>
    <n v="180"/>
    <n v="43.5"/>
    <x v="675"/>
    <s v="11/17/2014"/>
    <x v="9"/>
    <x v="3"/>
    <n v="11"/>
    <n v="2014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d v="2016-08-17T10:05:40"/>
    <d v="2016-07-20T10:05:40"/>
    <b v="0"/>
    <n v="83"/>
    <b v="1"/>
    <x v="1"/>
    <x v="6"/>
    <n v="128"/>
    <n v="30.95"/>
    <x v="1138"/>
    <s v="8/17/2016"/>
    <x v="3"/>
    <x v="2"/>
    <n v="8"/>
    <n v="201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d v="2016-09-08T18:08:42"/>
    <d v="2016-08-18T18:08:42"/>
    <b v="0"/>
    <n v="13"/>
    <b v="1"/>
    <x v="1"/>
    <x v="6"/>
    <n v="120"/>
    <n v="55.23"/>
    <x v="1243"/>
    <s v="9/8/2016"/>
    <x v="10"/>
    <x v="2"/>
    <n v="9"/>
    <n v="201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d v="2016-06-26T00:04:51"/>
    <d v="2016-05-27T00:04:51"/>
    <b v="0"/>
    <n v="8"/>
    <b v="1"/>
    <x v="1"/>
    <x v="6"/>
    <n v="123"/>
    <n v="46.13"/>
    <x v="1545"/>
    <s v="6/26/2016"/>
    <x v="5"/>
    <x v="2"/>
    <n v="6"/>
    <n v="201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d v="2015-08-31T17:31:15"/>
    <d v="2015-08-06T17:31:15"/>
    <b v="0"/>
    <n v="32"/>
    <b v="1"/>
    <x v="1"/>
    <x v="6"/>
    <n v="105"/>
    <n v="39.380000000000003"/>
    <x v="1424"/>
    <s v="8/31/2015"/>
    <x v="10"/>
    <x v="0"/>
    <n v="8"/>
    <n v="2015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d v="2014-09-07T14:23:42"/>
    <d v="2014-07-09T14:23:42"/>
    <b v="0"/>
    <n v="85"/>
    <b v="1"/>
    <x v="1"/>
    <x v="6"/>
    <n v="102"/>
    <n v="66.150000000000006"/>
    <x v="601"/>
    <s v="9/7/2014"/>
    <x v="3"/>
    <x v="3"/>
    <n v="9"/>
    <n v="2014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d v="2015-06-25T18:07:39"/>
    <d v="2015-05-26T18:07:39"/>
    <b v="0"/>
    <n v="29"/>
    <b v="1"/>
    <x v="1"/>
    <x v="6"/>
    <n v="105"/>
    <n v="54.14"/>
    <x v="874"/>
    <s v="6/25/2015"/>
    <x v="5"/>
    <x v="0"/>
    <n v="6"/>
    <n v="2015"/>
  </r>
  <r>
    <n v="3544"/>
    <s v="Gruoch, or Lady Macbeth"/>
    <s v="Death &amp; Pretzels presents the world premiere of Paul Pasulka's Gruoch, or Lady Macbeth"/>
    <x v="30"/>
    <x v="911"/>
    <x v="0"/>
    <x v="0"/>
    <s v="USD"/>
    <d v="2015-03-07T19:57:37"/>
    <d v="2015-02-05T19:57:37"/>
    <b v="0"/>
    <n v="24"/>
    <b v="1"/>
    <x v="1"/>
    <x v="6"/>
    <n v="100"/>
    <n v="104.17"/>
    <x v="956"/>
    <s v="3/7/2015"/>
    <x v="2"/>
    <x v="0"/>
    <n v="3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d v="2015-04-11T19:22:39"/>
    <d v="2015-03-12T19:22:39"/>
    <b v="0"/>
    <n v="8"/>
    <b v="1"/>
    <x v="1"/>
    <x v="6"/>
    <n v="100"/>
    <n v="31.38"/>
    <x v="1282"/>
    <s v="4/11/2015"/>
    <x v="7"/>
    <x v="0"/>
    <n v="4"/>
    <n v="2015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d v="2015-04-01T03:59:00"/>
    <d v="2015-03-10T15:51:24"/>
    <b v="0"/>
    <n v="19"/>
    <b v="1"/>
    <x v="1"/>
    <x v="6"/>
    <n v="102"/>
    <n v="59.21"/>
    <x v="506"/>
    <s v="4/1/2015"/>
    <x v="7"/>
    <x v="0"/>
    <n v="4"/>
    <n v="2015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d v="2016-05-14T03:59:00"/>
    <d v="2016-04-20T01:53:21"/>
    <b v="0"/>
    <n v="336"/>
    <b v="1"/>
    <x v="1"/>
    <x v="6"/>
    <n v="114"/>
    <n v="119.18"/>
    <x v="754"/>
    <s v="5/14/2016"/>
    <x v="6"/>
    <x v="2"/>
    <n v="5"/>
    <n v="201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d v="2016-03-05T01:00:00"/>
    <d v="2016-02-11T22:36:54"/>
    <b v="0"/>
    <n v="13"/>
    <b v="1"/>
    <x v="1"/>
    <x v="6"/>
    <n v="102"/>
    <n v="164.62"/>
    <x v="485"/>
    <s v="3/5/2016"/>
    <x v="2"/>
    <x v="2"/>
    <n v="3"/>
    <n v="201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d v="2015-09-04T09:27:53"/>
    <d v="2015-08-07T09:27:53"/>
    <b v="0"/>
    <n v="42"/>
    <b v="1"/>
    <x v="1"/>
    <x v="6"/>
    <n v="102"/>
    <n v="24.29"/>
    <x v="454"/>
    <s v="9/4/2015"/>
    <x v="10"/>
    <x v="0"/>
    <n v="9"/>
    <n v="2015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d v="2016-05-02T21:26:38"/>
    <d v="2016-04-02T21:26:38"/>
    <b v="0"/>
    <n v="64"/>
    <b v="1"/>
    <x v="1"/>
    <x v="6"/>
    <n v="105"/>
    <n v="40.94"/>
    <x v="1546"/>
    <s v="5/2/2016"/>
    <x v="6"/>
    <x v="2"/>
    <n v="5"/>
    <n v="201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d v="2014-05-22T22:07:00"/>
    <d v="2014-04-24T12:22:50"/>
    <b v="0"/>
    <n v="25"/>
    <b v="1"/>
    <x v="1"/>
    <x v="6"/>
    <n v="102"/>
    <n v="61.1"/>
    <x v="396"/>
    <s v="5/22/2014"/>
    <x v="6"/>
    <x v="3"/>
    <n v="5"/>
    <n v="2014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d v="2014-06-28T14:05:24"/>
    <d v="2014-05-29T14:05:24"/>
    <b v="0"/>
    <n v="20"/>
    <b v="1"/>
    <x v="1"/>
    <x v="6"/>
    <n v="100"/>
    <n v="38.65"/>
    <x v="131"/>
    <s v="6/28/2014"/>
    <x v="5"/>
    <x v="3"/>
    <n v="6"/>
    <n v="2014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d v="2015-08-12T00:00:00"/>
    <d v="2015-07-11T00:41:20"/>
    <b v="0"/>
    <n v="104"/>
    <b v="1"/>
    <x v="1"/>
    <x v="6"/>
    <n v="106"/>
    <n v="56.2"/>
    <x v="50"/>
    <s v="8/12/2015"/>
    <x v="3"/>
    <x v="0"/>
    <n v="8"/>
    <n v="2015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d v="2015-02-11T17:00:00"/>
    <d v="2015-01-12T01:12:39"/>
    <b v="0"/>
    <n v="53"/>
    <b v="1"/>
    <x v="1"/>
    <x v="6"/>
    <n v="113"/>
    <n v="107"/>
    <x v="805"/>
    <s v="2/11/2015"/>
    <x v="1"/>
    <x v="0"/>
    <n v="2"/>
    <n v="2015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d v="2016-11-17T11:36:34"/>
    <d v="2016-10-18T10:36:34"/>
    <b v="0"/>
    <n v="14"/>
    <b v="1"/>
    <x v="1"/>
    <x v="6"/>
    <n v="100"/>
    <n v="171.43"/>
    <x v="1223"/>
    <s v="11/17/2016"/>
    <x v="9"/>
    <x v="2"/>
    <n v="11"/>
    <n v="201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d v="2014-08-17T15:35:24"/>
    <d v="2014-06-18T15:35:24"/>
    <b v="0"/>
    <n v="20"/>
    <b v="1"/>
    <x v="1"/>
    <x v="6"/>
    <n v="100"/>
    <n v="110.5"/>
    <x v="14"/>
    <s v="8/17/2014"/>
    <x v="0"/>
    <x v="3"/>
    <n v="8"/>
    <n v="2014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d v="2014-05-05T06:38:31"/>
    <d v="2014-04-01T06:38:31"/>
    <b v="0"/>
    <n v="558"/>
    <b v="1"/>
    <x v="1"/>
    <x v="6"/>
    <n v="100"/>
    <n v="179.28"/>
    <x v="672"/>
    <s v="5/5/2014"/>
    <x v="6"/>
    <x v="3"/>
    <n v="5"/>
    <n v="2014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d v="2015-06-26T21:00:00"/>
    <d v="2015-05-15T19:36:15"/>
    <b v="0"/>
    <n v="22"/>
    <b v="1"/>
    <x v="1"/>
    <x v="6"/>
    <n v="144"/>
    <n v="22.91"/>
    <x v="1002"/>
    <s v="6/26/2015"/>
    <x v="5"/>
    <x v="0"/>
    <n v="6"/>
    <n v="2015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d v="2015-07-31T08:58:00"/>
    <d v="2015-07-09T02:18:28"/>
    <b v="0"/>
    <n v="24"/>
    <b v="1"/>
    <x v="1"/>
    <x v="6"/>
    <n v="104"/>
    <n v="43.13"/>
    <x v="509"/>
    <s v="7/31/2015"/>
    <x v="3"/>
    <x v="0"/>
    <n v="7"/>
    <n v="2015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d v="2015-05-27T02:45:00"/>
    <d v="2015-04-21T21:21:06"/>
    <b v="0"/>
    <n v="74"/>
    <b v="1"/>
    <x v="1"/>
    <x v="6"/>
    <n v="108"/>
    <n v="46.89"/>
    <x v="148"/>
    <s v="5/27/2015"/>
    <x v="6"/>
    <x v="0"/>
    <n v="5"/>
    <n v="2015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d v="2015-08-05T18:36:00"/>
    <d v="2015-07-18T16:19:38"/>
    <b v="0"/>
    <n v="54"/>
    <b v="1"/>
    <x v="1"/>
    <x v="6"/>
    <n v="102"/>
    <n v="47.41"/>
    <x v="1547"/>
    <s v="8/5/2015"/>
    <x v="3"/>
    <x v="0"/>
    <n v="8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d v="2016-03-13T22:00:00"/>
    <d v="2016-03-04T18:17:07"/>
    <b v="0"/>
    <n v="31"/>
    <b v="1"/>
    <x v="1"/>
    <x v="6"/>
    <n v="149"/>
    <n v="15.13"/>
    <x v="470"/>
    <s v="3/13/2016"/>
    <x v="7"/>
    <x v="2"/>
    <n v="3"/>
    <n v="201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d v="2016-08-01T19:00:00"/>
    <d v="2016-07-04T16:07:36"/>
    <b v="0"/>
    <n v="25"/>
    <b v="1"/>
    <x v="1"/>
    <x v="6"/>
    <n v="105"/>
    <n v="21.1"/>
    <x v="804"/>
    <s v="8/1/2016"/>
    <x v="3"/>
    <x v="2"/>
    <n v="8"/>
    <n v="2016"/>
  </r>
  <r>
    <n v="3564"/>
    <s v="The Pillowman Aberdeen"/>
    <s v="Multi Award-Winng play THE PILLOWMAN coming to the Arts Centre Theatre, Aberdeen"/>
    <x v="28"/>
    <x v="2025"/>
    <x v="0"/>
    <x v="1"/>
    <s v="GBP"/>
    <d v="2015-10-05T16:00:00"/>
    <d v="2015-08-20T14:57:29"/>
    <b v="0"/>
    <n v="17"/>
    <b v="1"/>
    <x v="1"/>
    <x v="6"/>
    <n v="101"/>
    <n v="59.12"/>
    <x v="193"/>
    <s v="10/5/2015"/>
    <x v="10"/>
    <x v="0"/>
    <n v="10"/>
    <n v="2015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d v="2014-12-31T17:50:08"/>
    <d v="2014-12-01T17:50:08"/>
    <b v="0"/>
    <n v="12"/>
    <b v="1"/>
    <x v="1"/>
    <x v="6"/>
    <n v="131"/>
    <n v="97.92"/>
    <x v="559"/>
    <s v="12/31/2014"/>
    <x v="11"/>
    <x v="3"/>
    <n v="12"/>
    <n v="2014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d v="2015-01-23T12:11:23"/>
    <d v="2014-12-24T12:11:23"/>
    <b v="0"/>
    <n v="38"/>
    <b v="1"/>
    <x v="1"/>
    <x v="6"/>
    <n v="105"/>
    <n v="55.13"/>
    <x v="1548"/>
    <s v="1/23/2015"/>
    <x v="11"/>
    <x v="3"/>
    <n v="1"/>
    <n v="2015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d v="2015-06-10T19:27:24"/>
    <d v="2015-05-11T19:27:24"/>
    <b v="0"/>
    <n v="41"/>
    <b v="1"/>
    <x v="1"/>
    <x v="6"/>
    <n v="109"/>
    <n v="26.54"/>
    <x v="122"/>
    <s v="6/10/2015"/>
    <x v="5"/>
    <x v="0"/>
    <n v="6"/>
    <n v="2015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d v="2014-09-17T17:46:34"/>
    <d v="2014-08-18T17:46:34"/>
    <b v="0"/>
    <n v="19"/>
    <b v="1"/>
    <x v="1"/>
    <x v="6"/>
    <n v="111"/>
    <n v="58.42"/>
    <x v="18"/>
    <s v="9/17/2014"/>
    <x v="10"/>
    <x v="3"/>
    <n v="9"/>
    <n v="2014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d v="2015-01-08T16:31:36"/>
    <d v="2014-12-09T16:31:36"/>
    <b v="0"/>
    <n v="41"/>
    <b v="1"/>
    <x v="1"/>
    <x v="6"/>
    <n v="100"/>
    <n v="122.54"/>
    <x v="1415"/>
    <s v="1/8/2015"/>
    <x v="11"/>
    <x v="3"/>
    <n v="1"/>
    <n v="2015"/>
  </r>
  <r>
    <n v="3570"/>
    <s v="The Lower Depths"/>
    <s v="Theatre Machine presents an all-new adaptation of Maxim Gorky's classic of Russian theatre, The Lower Depths."/>
    <x v="13"/>
    <x v="2361"/>
    <x v="0"/>
    <x v="0"/>
    <s v="USD"/>
    <d v="2014-12-31T07:00:00"/>
    <d v="2014-12-03T07:58:03"/>
    <b v="0"/>
    <n v="26"/>
    <b v="1"/>
    <x v="1"/>
    <x v="6"/>
    <n v="114"/>
    <n v="87.96"/>
    <x v="1343"/>
    <s v="12/31/2014"/>
    <x v="11"/>
    <x v="3"/>
    <n v="12"/>
    <n v="2014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d v="2014-10-30T20:36:53"/>
    <d v="2014-09-30T20:36:53"/>
    <b v="0"/>
    <n v="25"/>
    <b v="1"/>
    <x v="1"/>
    <x v="6"/>
    <n v="122"/>
    <n v="73.239999999999995"/>
    <x v="1127"/>
    <s v="10/30/2014"/>
    <x v="8"/>
    <x v="3"/>
    <n v="10"/>
    <n v="2014"/>
  </r>
  <r>
    <n v="3572"/>
    <s v="Monster"/>
    <s v="A darkly comic one woman show by Abram Rooney as part of The Camden Fringe 2015."/>
    <x v="2"/>
    <x v="83"/>
    <x v="0"/>
    <x v="1"/>
    <s v="GBP"/>
    <d v="2015-06-21T13:41:22"/>
    <d v="2015-05-22T13:41:22"/>
    <b v="0"/>
    <n v="9"/>
    <b v="1"/>
    <x v="1"/>
    <x v="6"/>
    <n v="100"/>
    <n v="55.56"/>
    <x v="968"/>
    <s v="6/21/2015"/>
    <x v="5"/>
    <x v="0"/>
    <n v="6"/>
    <n v="2015"/>
  </r>
  <r>
    <n v="3573"/>
    <s v="Licensed To Ill"/>
    <s v="London based theatre makers collaborating to create a new show about the history of HipHop."/>
    <x v="9"/>
    <x v="2363"/>
    <x v="0"/>
    <x v="1"/>
    <s v="GBP"/>
    <d v="2014-11-08T10:00:46"/>
    <d v="2014-10-09T09:00:46"/>
    <b v="0"/>
    <n v="78"/>
    <b v="1"/>
    <x v="1"/>
    <x v="6"/>
    <n v="103"/>
    <n v="39.54"/>
    <x v="786"/>
    <s v="11/8/2014"/>
    <x v="9"/>
    <x v="3"/>
    <n v="11"/>
    <n v="2014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d v="2014-11-13T23:37:28"/>
    <d v="2014-10-14T22:37:28"/>
    <b v="0"/>
    <n v="45"/>
    <b v="1"/>
    <x v="1"/>
    <x v="6"/>
    <n v="106"/>
    <n v="136.78"/>
    <x v="308"/>
    <s v="11/13/2014"/>
    <x v="9"/>
    <x v="3"/>
    <n v="11"/>
    <n v="2014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d v="2016-08-11T03:59:00"/>
    <d v="2016-07-10T18:48:47"/>
    <b v="0"/>
    <n v="102"/>
    <b v="1"/>
    <x v="1"/>
    <x v="6"/>
    <n v="101"/>
    <n v="99.34"/>
    <x v="796"/>
    <s v="8/11/2016"/>
    <x v="3"/>
    <x v="2"/>
    <n v="8"/>
    <n v="201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d v="2016-12-05T14:10:54"/>
    <d v="2016-10-06T13:10:54"/>
    <b v="0"/>
    <n v="5"/>
    <b v="1"/>
    <x v="1"/>
    <x v="6"/>
    <n v="100"/>
    <n v="20"/>
    <x v="449"/>
    <s v="12/5/2016"/>
    <x v="9"/>
    <x v="2"/>
    <n v="12"/>
    <n v="201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d v="2015-04-26T06:28:00"/>
    <d v="2015-03-30T18:53:03"/>
    <b v="0"/>
    <n v="27"/>
    <b v="1"/>
    <x v="1"/>
    <x v="6"/>
    <n v="130"/>
    <n v="28.89"/>
    <x v="304"/>
    <s v="4/26/2015"/>
    <x v="7"/>
    <x v="0"/>
    <n v="4"/>
    <n v="2015"/>
  </r>
  <r>
    <n v="3578"/>
    <s v="Home"/>
    <s v="An unsparing, slightly surreal look at the effects of the private rented sector on two young women. Based on real events."/>
    <x v="15"/>
    <x v="2366"/>
    <x v="0"/>
    <x v="1"/>
    <s v="GBP"/>
    <d v="2016-04-30T17:36:17"/>
    <d v="2016-03-31T17:36:17"/>
    <b v="0"/>
    <n v="37"/>
    <b v="1"/>
    <x v="1"/>
    <x v="6"/>
    <n v="100"/>
    <n v="40.549999999999997"/>
    <x v="1126"/>
    <s v="4/30/2016"/>
    <x v="7"/>
    <x v="2"/>
    <n v="4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d v="2016-03-31T17:17:36"/>
    <d v="2016-03-01T18:17:36"/>
    <b v="0"/>
    <n v="14"/>
    <b v="1"/>
    <x v="1"/>
    <x v="6"/>
    <n v="100"/>
    <n v="35.71"/>
    <x v="457"/>
    <s v="3/31/2016"/>
    <x v="7"/>
    <x v="2"/>
    <n v="3"/>
    <n v="2016"/>
  </r>
  <r>
    <n v="3580"/>
    <s v="Annabel Lost"/>
    <s v="Annabel Lost combines visual art and performance poetry to tell the story of two orphaned refugees, Quetzal and Rhime."/>
    <x v="42"/>
    <x v="581"/>
    <x v="0"/>
    <x v="0"/>
    <s v="USD"/>
    <d v="2015-03-01T04:59:00"/>
    <d v="2015-01-22T04:13:42"/>
    <b v="0"/>
    <n v="27"/>
    <b v="1"/>
    <x v="1"/>
    <x v="6"/>
    <n v="114"/>
    <n v="37.96"/>
    <x v="1133"/>
    <s v="3/1/2015"/>
    <x v="1"/>
    <x v="0"/>
    <n v="3"/>
    <n v="2015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d v="2014-07-30T11:18:30"/>
    <d v="2014-07-16T11:18:30"/>
    <b v="0"/>
    <n v="45"/>
    <b v="1"/>
    <x v="1"/>
    <x v="6"/>
    <n v="100"/>
    <n v="33.33"/>
    <x v="768"/>
    <s v="7/30/2014"/>
    <x v="3"/>
    <x v="3"/>
    <n v="7"/>
    <n v="2014"/>
  </r>
  <r>
    <n v="3582"/>
    <s v="REALLY REALLY"/>
    <s v="A contemporary American play touching on the scorching realities of growing up in the Millennial generation."/>
    <x v="28"/>
    <x v="2367"/>
    <x v="0"/>
    <x v="0"/>
    <s v="USD"/>
    <d v="2016-04-05T02:18:02"/>
    <d v="2016-03-22T02:18:02"/>
    <b v="0"/>
    <n v="49"/>
    <b v="1"/>
    <x v="1"/>
    <x v="6"/>
    <n v="287"/>
    <n v="58.57"/>
    <x v="947"/>
    <s v="4/5/2016"/>
    <x v="7"/>
    <x v="2"/>
    <n v="4"/>
    <n v="201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d v="2016-04-18T09:13:25"/>
    <d v="2016-02-18T10:13:25"/>
    <b v="0"/>
    <n v="24"/>
    <b v="1"/>
    <x v="1"/>
    <x v="6"/>
    <n v="109"/>
    <n v="135.63"/>
    <x v="807"/>
    <s v="4/18/2016"/>
    <x v="2"/>
    <x v="2"/>
    <n v="4"/>
    <n v="201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d v="2015-07-13T07:35:44"/>
    <d v="2015-06-13T07:35:44"/>
    <b v="0"/>
    <n v="112"/>
    <b v="1"/>
    <x v="1"/>
    <x v="6"/>
    <n v="116"/>
    <n v="30.94"/>
    <x v="149"/>
    <s v="7/13/2015"/>
    <x v="0"/>
    <x v="0"/>
    <n v="7"/>
    <n v="2015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d v="2014-12-21T17:11:30"/>
    <d v="2014-11-21T17:11:30"/>
    <b v="0"/>
    <n v="23"/>
    <b v="1"/>
    <x v="1"/>
    <x v="6"/>
    <n v="119"/>
    <n v="176.09"/>
    <x v="1038"/>
    <s v="12/21/2014"/>
    <x v="4"/>
    <x v="3"/>
    <n v="12"/>
    <n v="2014"/>
  </r>
  <r>
    <n v="3586"/>
    <s v="Actors &amp; Musicians who are Blind or Autistic"/>
    <s v="See Theatre In A New Light"/>
    <x v="51"/>
    <x v="2369"/>
    <x v="0"/>
    <x v="0"/>
    <s v="USD"/>
    <d v="2016-09-23T16:44:30"/>
    <d v="2016-07-25T16:44:30"/>
    <b v="0"/>
    <n v="54"/>
    <b v="1"/>
    <x v="1"/>
    <x v="6"/>
    <n v="109"/>
    <n v="151.97999999999999"/>
    <x v="336"/>
    <s v="9/23/2016"/>
    <x v="3"/>
    <x v="2"/>
    <n v="9"/>
    <n v="201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d v="2016-06-27T19:00:00"/>
    <d v="2016-05-13T12:57:34"/>
    <b v="0"/>
    <n v="28"/>
    <b v="1"/>
    <x v="1"/>
    <x v="6"/>
    <n v="127"/>
    <n v="22.61"/>
    <x v="478"/>
    <s v="6/27/2016"/>
    <x v="5"/>
    <x v="2"/>
    <n v="6"/>
    <n v="201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d v="2015-04-29T23:00:00"/>
    <d v="2015-04-07T19:53:30"/>
    <b v="0"/>
    <n v="11"/>
    <b v="1"/>
    <x v="1"/>
    <x v="6"/>
    <n v="101"/>
    <n v="18.27"/>
    <x v="303"/>
    <s v="4/29/2015"/>
    <x v="6"/>
    <x v="0"/>
    <n v="4"/>
    <n v="2015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d v="2015-05-26T15:32:27"/>
    <d v="2015-05-01T15:32:27"/>
    <b v="0"/>
    <n v="62"/>
    <b v="1"/>
    <x v="1"/>
    <x v="6"/>
    <n v="128"/>
    <n v="82.26"/>
    <x v="107"/>
    <s v="5/26/2015"/>
    <x v="5"/>
    <x v="0"/>
    <n v="5"/>
    <n v="2015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d v="2014-10-20T08:00:34"/>
    <d v="2014-09-20T08:00:34"/>
    <b v="0"/>
    <n v="73"/>
    <b v="1"/>
    <x v="1"/>
    <x v="6"/>
    <n v="100"/>
    <n v="68.53"/>
    <x v="1354"/>
    <s v="10/20/2014"/>
    <x v="8"/>
    <x v="3"/>
    <n v="10"/>
    <n v="2014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d v="2015-01-24T04:59:00"/>
    <d v="2014-12-30T22:45:44"/>
    <b v="0"/>
    <n v="18"/>
    <b v="1"/>
    <x v="1"/>
    <x v="6"/>
    <n v="175"/>
    <n v="68.06"/>
    <x v="1145"/>
    <s v="1/24/2015"/>
    <x v="11"/>
    <x v="3"/>
    <n v="1"/>
    <n v="2015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d v="2015-02-11T04:59:00"/>
    <d v="2014-12-15T19:55:07"/>
    <b v="0"/>
    <n v="35"/>
    <b v="1"/>
    <x v="1"/>
    <x v="6"/>
    <n v="127"/>
    <n v="72.709999999999994"/>
    <x v="607"/>
    <s v="2/11/2015"/>
    <x v="11"/>
    <x v="3"/>
    <n v="2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d v="2015-01-05T20:26:00"/>
    <d v="2014-12-01T21:33:59"/>
    <b v="0"/>
    <n v="43"/>
    <b v="1"/>
    <x v="1"/>
    <x v="6"/>
    <n v="111"/>
    <n v="77.19"/>
    <x v="559"/>
    <s v="1/5/2015"/>
    <x v="11"/>
    <x v="3"/>
    <n v="1"/>
    <n v="2015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d v="2016-09-04T01:36:22"/>
    <d v="2016-08-10T01:36:22"/>
    <b v="0"/>
    <n v="36"/>
    <b v="1"/>
    <x v="1"/>
    <x v="6"/>
    <n v="126"/>
    <n v="55.97"/>
    <x v="751"/>
    <s v="9/4/2016"/>
    <x v="10"/>
    <x v="2"/>
    <n v="9"/>
    <n v="2016"/>
  </r>
  <r>
    <n v="3595"/>
    <s v="The Flu Season"/>
    <s v="A new theatre company staging Will Eno's The Flu Season in Seattle"/>
    <x v="27"/>
    <x v="2372"/>
    <x v="0"/>
    <x v="0"/>
    <s v="USD"/>
    <d v="2015-03-13T06:59:00"/>
    <d v="2015-02-15T00:12:03"/>
    <b v="0"/>
    <n v="62"/>
    <b v="1"/>
    <x v="1"/>
    <x v="6"/>
    <n v="119"/>
    <n v="49.69"/>
    <x v="1513"/>
    <s v="3/13/2015"/>
    <x v="2"/>
    <x v="0"/>
    <n v="3"/>
    <n v="2015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d v="2014-08-26T17:09:42"/>
    <d v="2014-08-05T17:09:42"/>
    <b v="0"/>
    <n v="15"/>
    <b v="1"/>
    <x v="1"/>
    <x v="6"/>
    <n v="108"/>
    <n v="79"/>
    <x v="770"/>
    <s v="8/26/2014"/>
    <x v="10"/>
    <x v="3"/>
    <n v="8"/>
    <n v="2014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d v="2016-03-03T05:59:00"/>
    <d v="2016-02-17T14:03:10"/>
    <b v="0"/>
    <n v="33"/>
    <b v="1"/>
    <x v="1"/>
    <x v="6"/>
    <n v="103"/>
    <n v="77.73"/>
    <x v="351"/>
    <s v="3/3/2016"/>
    <x v="2"/>
    <x v="2"/>
    <n v="3"/>
    <n v="2016"/>
  </r>
  <r>
    <n v="3598"/>
    <s v="Cinderella"/>
    <s v="River City Theatre Company needs your support as we embark on our thirteenth production, CINDERELLA!"/>
    <x v="28"/>
    <x v="1666"/>
    <x v="0"/>
    <x v="0"/>
    <s v="USD"/>
    <d v="2014-09-03T04:59:00"/>
    <d v="2014-08-15T19:10:22"/>
    <b v="0"/>
    <n v="27"/>
    <b v="1"/>
    <x v="1"/>
    <x v="6"/>
    <n v="110"/>
    <n v="40.78"/>
    <x v="577"/>
    <s v="9/3/2014"/>
    <x v="10"/>
    <x v="3"/>
    <n v="9"/>
    <n v="2014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d v="2015-08-30T00:00:00"/>
    <d v="2015-08-04T19:04:37"/>
    <b v="0"/>
    <n v="17"/>
    <b v="1"/>
    <x v="1"/>
    <x v="6"/>
    <n v="202"/>
    <n v="59.41"/>
    <x v="1549"/>
    <s v="8/30/2015"/>
    <x v="10"/>
    <x v="0"/>
    <n v="8"/>
    <n v="2015"/>
  </r>
  <r>
    <n v="3600"/>
    <s v="Pariah"/>
    <s v="The First Play From The Man Who Brought You The Black James Bond!"/>
    <x v="185"/>
    <x v="31"/>
    <x v="0"/>
    <x v="0"/>
    <s v="USD"/>
    <d v="2016-10-13T20:22:44"/>
    <d v="2016-09-15T20:22:44"/>
    <b v="0"/>
    <n v="4"/>
    <b v="1"/>
    <x v="1"/>
    <x v="6"/>
    <n v="130"/>
    <n v="3.25"/>
    <x v="124"/>
    <s v="10/13/2016"/>
    <x v="8"/>
    <x v="2"/>
    <n v="10"/>
    <n v="201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d v="2015-01-16T23:58:02"/>
    <d v="2014-12-17T23:58:02"/>
    <b v="0"/>
    <n v="53"/>
    <b v="1"/>
    <x v="1"/>
    <x v="6"/>
    <n v="104"/>
    <n v="39.380000000000003"/>
    <x v="553"/>
    <s v="1/16/2015"/>
    <x v="11"/>
    <x v="3"/>
    <n v="1"/>
    <n v="2015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d v="2016-05-17T21:27:59"/>
    <d v="2016-03-18T21:27:59"/>
    <b v="0"/>
    <n v="49"/>
    <b v="1"/>
    <x v="1"/>
    <x v="6"/>
    <n v="100"/>
    <n v="81.67"/>
    <x v="9"/>
    <s v="5/17/2016"/>
    <x v="7"/>
    <x v="2"/>
    <n v="5"/>
    <n v="201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d v="2015-11-05T21:44:40"/>
    <d v="2015-10-06T20:44:40"/>
    <b v="0"/>
    <n v="57"/>
    <b v="1"/>
    <x v="1"/>
    <x v="6"/>
    <n v="171"/>
    <n v="44.91"/>
    <x v="473"/>
    <s v="11/5/2015"/>
    <x v="9"/>
    <x v="0"/>
    <n v="11"/>
    <n v="2015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d v="2016-04-29T06:59:00"/>
    <d v="2016-04-23T00:22:36"/>
    <b v="0"/>
    <n v="69"/>
    <b v="1"/>
    <x v="1"/>
    <x v="6"/>
    <n v="113"/>
    <n v="49.06"/>
    <x v="814"/>
    <s v="4/29/2016"/>
    <x v="6"/>
    <x v="2"/>
    <n v="4"/>
    <n v="201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d v="2016-02-13T19:02:06"/>
    <d v="2016-01-14T19:02:06"/>
    <b v="0"/>
    <n v="15"/>
    <b v="1"/>
    <x v="1"/>
    <x v="6"/>
    <n v="184"/>
    <n v="30.67"/>
    <x v="207"/>
    <s v="2/13/2016"/>
    <x v="1"/>
    <x v="2"/>
    <n v="2"/>
    <n v="201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d v="2016-08-14T14:30:57"/>
    <d v="2016-07-15T14:30:57"/>
    <b v="0"/>
    <n v="64"/>
    <b v="1"/>
    <x v="1"/>
    <x v="6"/>
    <n v="130"/>
    <n v="61.06"/>
    <x v="939"/>
    <s v="8/14/2016"/>
    <x v="3"/>
    <x v="2"/>
    <n v="8"/>
    <n v="2016"/>
  </r>
  <r>
    <n v="3607"/>
    <s v="E15 at The Pleasance and CPT"/>
    <s v="'E15' is a verbatim project that looks at the story of the Focus E15 Campaign"/>
    <x v="131"/>
    <x v="2377"/>
    <x v="0"/>
    <x v="1"/>
    <s v="GBP"/>
    <d v="2015-12-15T00:00:00"/>
    <d v="2015-11-30T23:08:02"/>
    <b v="0"/>
    <n v="20"/>
    <b v="1"/>
    <x v="1"/>
    <x v="6"/>
    <n v="105"/>
    <n v="29"/>
    <x v="1317"/>
    <s v="12/15/2015"/>
    <x v="4"/>
    <x v="0"/>
    <n v="12"/>
    <n v="2015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d v="2016-06-17T14:00:00"/>
    <d v="2016-05-16T17:01:30"/>
    <b v="0"/>
    <n v="27"/>
    <b v="1"/>
    <x v="1"/>
    <x v="6"/>
    <n v="100"/>
    <n v="29.63"/>
    <x v="557"/>
    <s v="6/17/2016"/>
    <x v="5"/>
    <x v="2"/>
    <n v="6"/>
    <n v="201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d v="2016-03-30T22:48:05"/>
    <d v="2016-02-29T23:48:05"/>
    <b v="0"/>
    <n v="21"/>
    <b v="1"/>
    <x v="1"/>
    <x v="6"/>
    <n v="153"/>
    <n v="143.1"/>
    <x v="200"/>
    <s v="3/30/2016"/>
    <x v="2"/>
    <x v="2"/>
    <n v="3"/>
    <n v="201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d v="2015-08-17T10:22:16"/>
    <d v="2015-07-18T10:22:16"/>
    <b v="0"/>
    <n v="31"/>
    <b v="1"/>
    <x v="1"/>
    <x v="6"/>
    <n v="162"/>
    <n v="52.35"/>
    <x v="1547"/>
    <s v="8/17/2015"/>
    <x v="3"/>
    <x v="0"/>
    <n v="8"/>
    <n v="2015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d v="2015-04-08T08:53:21"/>
    <d v="2015-03-09T08:53:21"/>
    <b v="0"/>
    <n v="51"/>
    <b v="1"/>
    <x v="1"/>
    <x v="6"/>
    <n v="136"/>
    <n v="66.67"/>
    <x v="161"/>
    <s v="4/8/2015"/>
    <x v="7"/>
    <x v="0"/>
    <n v="4"/>
    <n v="2015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d v="2014-06-09T17:26:51"/>
    <d v="2014-05-30T17:26:51"/>
    <b v="0"/>
    <n v="57"/>
    <b v="1"/>
    <x v="1"/>
    <x v="6"/>
    <n v="144"/>
    <n v="126.67"/>
    <x v="39"/>
    <s v="6/9/2014"/>
    <x v="5"/>
    <x v="3"/>
    <n v="6"/>
    <n v="2014"/>
  </r>
  <r>
    <n v="3613"/>
    <s v="HIS NAME IS ARTHUR HOLMBERG"/>
    <s v="a woman walks into a bar except she looks like a man and no one's serving drinks. one night only"/>
    <x v="21"/>
    <x v="380"/>
    <x v="0"/>
    <x v="0"/>
    <s v="USD"/>
    <d v="2014-06-28T14:09:34"/>
    <d v="2014-05-29T14:09:34"/>
    <b v="0"/>
    <n v="20"/>
    <b v="1"/>
    <x v="1"/>
    <x v="6"/>
    <n v="100"/>
    <n v="62.5"/>
    <x v="131"/>
    <s v="6/28/2014"/>
    <x v="5"/>
    <x v="3"/>
    <n v="6"/>
    <n v="2014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d v="2015-06-19T01:00:16"/>
    <d v="2015-05-20T01:00:16"/>
    <b v="0"/>
    <n v="71"/>
    <b v="1"/>
    <x v="1"/>
    <x v="6"/>
    <n v="101"/>
    <n v="35.49"/>
    <x v="1057"/>
    <s v="6/19/2015"/>
    <x v="5"/>
    <x v="0"/>
    <n v="6"/>
    <n v="2015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d v="2015-12-10T14:14:56"/>
    <d v="2015-11-10T14:14:56"/>
    <b v="0"/>
    <n v="72"/>
    <b v="1"/>
    <x v="1"/>
    <x v="6"/>
    <n v="107"/>
    <n v="37.08"/>
    <x v="25"/>
    <s v="12/10/2015"/>
    <x v="4"/>
    <x v="0"/>
    <n v="12"/>
    <n v="2015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d v="2015-03-19T21:47:44"/>
    <d v="2015-02-17T22:47:44"/>
    <b v="0"/>
    <n v="45"/>
    <b v="1"/>
    <x v="1"/>
    <x v="6"/>
    <n v="125"/>
    <n v="69.33"/>
    <x v="157"/>
    <s v="3/19/2015"/>
    <x v="2"/>
    <x v="0"/>
    <n v="3"/>
    <n v="2015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d v="2017-02-28T00:00:00"/>
    <d v="2017-02-13T14:38:49"/>
    <b v="0"/>
    <n v="51"/>
    <b v="1"/>
    <x v="1"/>
    <x v="6"/>
    <n v="119"/>
    <n v="17.25"/>
    <x v="1110"/>
    <s v="2/28/2017"/>
    <x v="2"/>
    <x v="1"/>
    <n v="2"/>
    <n v="2017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d v="2015-06-03T15:04:10"/>
    <d v="2015-05-04T15:04:10"/>
    <b v="0"/>
    <n v="56"/>
    <b v="1"/>
    <x v="1"/>
    <x v="6"/>
    <n v="101"/>
    <n v="36.07"/>
    <x v="685"/>
    <s v="6/3/2015"/>
    <x v="5"/>
    <x v="0"/>
    <n v="6"/>
    <n v="2015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d v="2016-11-19T22:00:00"/>
    <d v="2016-10-18T03:10:26"/>
    <b v="0"/>
    <n v="17"/>
    <b v="1"/>
    <x v="1"/>
    <x v="6"/>
    <n v="113"/>
    <n v="66.47"/>
    <x v="1223"/>
    <s v="11/19/2016"/>
    <x v="9"/>
    <x v="2"/>
    <n v="11"/>
    <n v="201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d v="2015-03-05T04:00:00"/>
    <d v="2015-02-02T22:31:01"/>
    <b v="0"/>
    <n v="197"/>
    <b v="1"/>
    <x v="1"/>
    <x v="6"/>
    <n v="105"/>
    <n v="56.07"/>
    <x v="394"/>
    <s v="3/5/2015"/>
    <x v="2"/>
    <x v="0"/>
    <n v="3"/>
    <n v="2015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d v="2016-09-30T21:00:00"/>
    <d v="2016-09-06T22:27:24"/>
    <b v="0"/>
    <n v="70"/>
    <b v="1"/>
    <x v="1"/>
    <x v="6"/>
    <n v="110"/>
    <n v="47.03"/>
    <x v="766"/>
    <s v="9/30/2016"/>
    <x v="8"/>
    <x v="2"/>
    <n v="9"/>
    <n v="2016"/>
  </r>
  <r>
    <n v="3622"/>
    <s v="Shakespeare's Pericles, Prince of Tyre"/>
    <s v="5 actors. 39 characters. 1 epic adventure. Presented by the Cradle Theatre Company."/>
    <x v="28"/>
    <x v="2385"/>
    <x v="0"/>
    <x v="0"/>
    <s v="USD"/>
    <d v="2014-09-28T03:23:00"/>
    <d v="2014-08-26T05:19:31"/>
    <b v="0"/>
    <n v="21"/>
    <b v="1"/>
    <x v="1"/>
    <x v="6"/>
    <n v="100"/>
    <n v="47.67"/>
    <x v="546"/>
    <s v="9/28/2014"/>
    <x v="10"/>
    <x v="3"/>
    <n v="9"/>
    <n v="2014"/>
  </r>
  <r>
    <n v="3623"/>
    <s v="Since I've Been Here"/>
    <s v="An original play exploring the complications of romantic relationships in all forms."/>
    <x v="30"/>
    <x v="142"/>
    <x v="0"/>
    <x v="0"/>
    <s v="USD"/>
    <d v="2014-07-26T07:00:00"/>
    <d v="2014-07-08T17:41:10"/>
    <b v="0"/>
    <n v="34"/>
    <b v="1"/>
    <x v="1"/>
    <x v="6"/>
    <n v="120"/>
    <n v="88.24"/>
    <x v="3"/>
    <s v="7/26/2014"/>
    <x v="3"/>
    <x v="3"/>
    <n v="7"/>
    <n v="2014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d v="2016-08-23T18:34:50"/>
    <d v="2016-06-24T18:34:50"/>
    <b v="0"/>
    <n v="39"/>
    <b v="1"/>
    <x v="1"/>
    <x v="6"/>
    <n v="105"/>
    <n v="80.72"/>
    <x v="504"/>
    <s v="8/23/2016"/>
    <x v="0"/>
    <x v="2"/>
    <n v="8"/>
    <n v="201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d v="2015-07-02T15:39:37"/>
    <d v="2015-06-02T15:39:37"/>
    <b v="0"/>
    <n v="78"/>
    <b v="1"/>
    <x v="1"/>
    <x v="6"/>
    <n v="103"/>
    <n v="39.49"/>
    <x v="463"/>
    <s v="7/2/2015"/>
    <x v="0"/>
    <x v="0"/>
    <n v="7"/>
    <n v="2015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d v="2014-08-16T16:00:57"/>
    <d v="2014-07-26T16:00:57"/>
    <b v="0"/>
    <n v="48"/>
    <b v="1"/>
    <x v="1"/>
    <x v="6"/>
    <n v="102"/>
    <n v="84.85"/>
    <x v="1305"/>
    <s v="8/16/2014"/>
    <x v="3"/>
    <x v="3"/>
    <n v="8"/>
    <n v="2014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d v="2016-05-21T03:59:00"/>
    <d v="2016-03-31T17:48:07"/>
    <b v="0"/>
    <n v="29"/>
    <b v="1"/>
    <x v="1"/>
    <x v="6"/>
    <n v="100"/>
    <n v="68.97"/>
    <x v="1126"/>
    <s v="5/21/2016"/>
    <x v="7"/>
    <x v="2"/>
    <n v="5"/>
    <n v="201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d v="2015-12-13T20:59:56"/>
    <d v="2015-10-14T19:59:56"/>
    <b v="0"/>
    <n v="0"/>
    <b v="0"/>
    <x v="1"/>
    <x v="40"/>
    <n v="0"/>
    <n v="0"/>
    <x v="83"/>
    <s v="12/13/2015"/>
    <x v="9"/>
    <x v="0"/>
    <n v="12"/>
    <n v="2015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d v="2016-05-05T17:00:00"/>
    <d v="2016-03-08T02:16:04"/>
    <b v="0"/>
    <n v="2"/>
    <b v="0"/>
    <x v="1"/>
    <x v="40"/>
    <n v="0"/>
    <n v="1"/>
    <x v="302"/>
    <s v="5/5/2016"/>
    <x v="7"/>
    <x v="2"/>
    <n v="5"/>
    <n v="2016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d v="2014-11-29T21:19:50"/>
    <d v="2014-10-30T20:19:50"/>
    <b v="0"/>
    <n v="1"/>
    <b v="0"/>
    <x v="1"/>
    <x v="40"/>
    <n v="0"/>
    <n v="1"/>
    <x v="1384"/>
    <s v="11/29/2014"/>
    <x v="9"/>
    <x v="3"/>
    <n v="11"/>
    <n v="2014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d v="2014-09-23T03:59:00"/>
    <d v="2014-08-29T18:04:57"/>
    <b v="0"/>
    <n v="59"/>
    <b v="0"/>
    <x v="1"/>
    <x v="40"/>
    <n v="51"/>
    <n v="147.88"/>
    <x v="1150"/>
    <s v="9/23/2014"/>
    <x v="10"/>
    <x v="3"/>
    <n v="9"/>
    <n v="2014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d v="2014-11-23T22:29:09"/>
    <d v="2014-11-03T22:29:09"/>
    <b v="0"/>
    <n v="1"/>
    <b v="0"/>
    <x v="1"/>
    <x v="40"/>
    <n v="20"/>
    <n v="100"/>
    <x v="501"/>
    <s v="11/23/2014"/>
    <x v="4"/>
    <x v="3"/>
    <n v="11"/>
    <n v="2014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d v="2016-11-19T01:00:00"/>
    <d v="2016-10-06T14:57:47"/>
    <b v="0"/>
    <n v="31"/>
    <b v="0"/>
    <x v="1"/>
    <x v="40"/>
    <n v="35"/>
    <n v="56.84"/>
    <x v="449"/>
    <s v="11/19/2016"/>
    <x v="9"/>
    <x v="2"/>
    <n v="11"/>
    <n v="2016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d v="2017-01-14T03:59:00"/>
    <d v="2016-11-27T03:59:34"/>
    <b v="0"/>
    <n v="18"/>
    <b v="0"/>
    <x v="1"/>
    <x v="40"/>
    <n v="4"/>
    <n v="176.94"/>
    <x v="1471"/>
    <s v="1/14/2017"/>
    <x v="4"/>
    <x v="2"/>
    <n v="1"/>
    <n v="2017"/>
  </r>
  <r>
    <n v="3635"/>
    <s v="Mary's Son"/>
    <s v="Mary's Son is a pop opera about Jesus and the hope he brings to all people."/>
    <x v="8"/>
    <x v="2391"/>
    <x v="2"/>
    <x v="0"/>
    <s v="USD"/>
    <d v="2016-04-20T21:11:16"/>
    <d v="2016-03-21T21:11:16"/>
    <b v="0"/>
    <n v="10"/>
    <b v="0"/>
    <x v="1"/>
    <x v="40"/>
    <n v="36"/>
    <n v="127.6"/>
    <x v="493"/>
    <s v="4/20/2016"/>
    <x v="7"/>
    <x v="2"/>
    <n v="4"/>
    <n v="2016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d v="2015-09-14T16:40:29"/>
    <d v="2015-08-10T16:40:29"/>
    <b v="0"/>
    <n v="0"/>
    <b v="0"/>
    <x v="1"/>
    <x v="40"/>
    <n v="0"/>
    <n v="0"/>
    <x v="1420"/>
    <s v="9/14/2015"/>
    <x v="10"/>
    <x v="0"/>
    <n v="9"/>
    <n v="2015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d v="2015-01-01T16:48:55"/>
    <d v="2014-12-02T16:48:55"/>
    <b v="0"/>
    <n v="14"/>
    <b v="0"/>
    <x v="1"/>
    <x v="40"/>
    <n v="31"/>
    <n v="66.14"/>
    <x v="486"/>
    <s v="1/1/2015"/>
    <x v="11"/>
    <x v="3"/>
    <n v="1"/>
    <n v="2015"/>
  </r>
  <r>
    <n v="3638"/>
    <s v="Project Hedwig and the Angry Inch"/>
    <s v="A rock and roll journey that explores love, loss, redemption, duality and ascension."/>
    <x v="126"/>
    <x v="1168"/>
    <x v="2"/>
    <x v="5"/>
    <s v="CAD"/>
    <d v="2015-04-19T15:08:52"/>
    <d v="2015-02-18T16:08:52"/>
    <b v="0"/>
    <n v="2"/>
    <b v="0"/>
    <x v="1"/>
    <x v="40"/>
    <n v="7"/>
    <n v="108"/>
    <x v="135"/>
    <s v="4/19/2015"/>
    <x v="2"/>
    <x v="0"/>
    <n v="4"/>
    <n v="2015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d v="2016-10-07T15:11:00"/>
    <d v="2016-08-08T16:15:06"/>
    <b v="0"/>
    <n v="1"/>
    <b v="0"/>
    <x v="1"/>
    <x v="40"/>
    <n v="0"/>
    <n v="1"/>
    <x v="1517"/>
    <s v="10/7/2016"/>
    <x v="10"/>
    <x v="2"/>
    <n v="10"/>
    <n v="2016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d v="2015-05-10T18:45:30"/>
    <d v="2015-04-10T18:45:30"/>
    <b v="0"/>
    <n v="3"/>
    <b v="0"/>
    <x v="1"/>
    <x v="40"/>
    <n v="6"/>
    <n v="18.329999999999998"/>
    <x v="893"/>
    <s v="5/10/2015"/>
    <x v="6"/>
    <x v="0"/>
    <n v="5"/>
    <n v="2015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d v="2014-10-05T05:00:00"/>
    <d v="2014-09-17T15:02:59"/>
    <b v="0"/>
    <n v="0"/>
    <b v="0"/>
    <x v="1"/>
    <x v="40"/>
    <n v="0"/>
    <n v="0"/>
    <x v="177"/>
    <s v="10/5/2014"/>
    <x v="8"/>
    <x v="3"/>
    <n v="10"/>
    <n v="2014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d v="2015-11-30T17:00:00"/>
    <d v="2015-10-20T19:35:27"/>
    <b v="0"/>
    <n v="2"/>
    <b v="0"/>
    <x v="1"/>
    <x v="40"/>
    <n v="2"/>
    <n v="7.5"/>
    <x v="215"/>
    <s v="11/30/2015"/>
    <x v="9"/>
    <x v="0"/>
    <n v="11"/>
    <n v="2015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d v="2015-11-17T04:27:19"/>
    <d v="2015-10-08T03:27:19"/>
    <b v="0"/>
    <n v="0"/>
    <b v="0"/>
    <x v="1"/>
    <x v="40"/>
    <n v="0"/>
    <n v="0"/>
    <x v="377"/>
    <s v="11/17/2015"/>
    <x v="9"/>
    <x v="0"/>
    <n v="11"/>
    <n v="2015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d v="2016-03-08T04:59:00"/>
    <d v="2016-02-09T05:48:07"/>
    <b v="0"/>
    <n v="12"/>
    <b v="0"/>
    <x v="1"/>
    <x v="40"/>
    <n v="16"/>
    <n v="68.42"/>
    <x v="588"/>
    <s v="3/8/2016"/>
    <x v="2"/>
    <x v="2"/>
    <n v="3"/>
    <n v="2016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d v="2016-11-22T00:17:18"/>
    <d v="2016-10-22T23:17:18"/>
    <b v="0"/>
    <n v="1"/>
    <b v="0"/>
    <x v="1"/>
    <x v="40"/>
    <n v="0"/>
    <n v="1"/>
    <x v="1496"/>
    <s v="11/22/2016"/>
    <x v="9"/>
    <x v="2"/>
    <n v="11"/>
    <n v="2016"/>
  </r>
  <r>
    <n v="3646"/>
    <s v="Our Sacred Honor"/>
    <s v="Develop demo materials for new, true story of teen Revolutionary War heroes - for hybrid film/live stage musical"/>
    <x v="3"/>
    <x v="517"/>
    <x v="2"/>
    <x v="0"/>
    <s v="USD"/>
    <d v="2015-06-16T23:30:00"/>
    <d v="2015-05-16T10:06:42"/>
    <b v="0"/>
    <n v="8"/>
    <b v="0"/>
    <x v="1"/>
    <x v="40"/>
    <n v="5"/>
    <n v="60.13"/>
    <x v="512"/>
    <s v="6/16/2015"/>
    <x v="5"/>
    <x v="0"/>
    <n v="6"/>
    <n v="2015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d v="2016-09-30T17:58:47"/>
    <d v="2016-08-16T17:58:47"/>
    <b v="0"/>
    <n v="2"/>
    <b v="0"/>
    <x v="1"/>
    <x v="40"/>
    <n v="6"/>
    <n v="15"/>
    <x v="812"/>
    <s v="9/30/2016"/>
    <x v="10"/>
    <x v="2"/>
    <n v="9"/>
    <n v="2016"/>
  </r>
  <r>
    <n v="3648"/>
    <s v="Moth Theater Lives"/>
    <s v="Help Moth Live! Support Moth and its artist collective to achieve its 2014/15 season."/>
    <x v="79"/>
    <x v="2392"/>
    <x v="0"/>
    <x v="0"/>
    <s v="USD"/>
    <d v="2014-10-05T07:00:45"/>
    <d v="2014-09-05T07:00:45"/>
    <b v="0"/>
    <n v="73"/>
    <b v="1"/>
    <x v="1"/>
    <x v="6"/>
    <n v="100"/>
    <n v="550.04"/>
    <x v="40"/>
    <s v="10/5/2014"/>
    <x v="8"/>
    <x v="3"/>
    <n v="10"/>
    <n v="2014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d v="2014-06-16T17:06:34"/>
    <d v="2014-05-21T17:06:34"/>
    <b v="0"/>
    <n v="8"/>
    <b v="1"/>
    <x v="1"/>
    <x v="6"/>
    <n v="104"/>
    <n v="97.5"/>
    <x v="10"/>
    <s v="6/16/2014"/>
    <x v="5"/>
    <x v="3"/>
    <n v="6"/>
    <n v="2014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d v="2016-02-02T11:29:44"/>
    <d v="2016-01-12T11:29:44"/>
    <b v="0"/>
    <n v="17"/>
    <b v="1"/>
    <x v="1"/>
    <x v="6"/>
    <n v="100"/>
    <n v="29.41"/>
    <x v="1299"/>
    <s v="2/2/2016"/>
    <x v="1"/>
    <x v="2"/>
    <n v="2"/>
    <n v="201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d v="2014-08-10T15:59:00"/>
    <d v="2014-07-08T15:30:42"/>
    <b v="0"/>
    <n v="9"/>
    <b v="1"/>
    <x v="1"/>
    <x v="6"/>
    <n v="104"/>
    <n v="57.78"/>
    <x v="3"/>
    <s v="8/10/2014"/>
    <x v="3"/>
    <x v="3"/>
    <n v="8"/>
    <n v="2014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d v="2016-08-25T03:59:00"/>
    <d v="2016-08-14T15:28:22"/>
    <b v="0"/>
    <n v="17"/>
    <b v="1"/>
    <x v="1"/>
    <x v="6"/>
    <n v="251"/>
    <n v="44.24"/>
    <x v="433"/>
    <s v="8/25/2016"/>
    <x v="10"/>
    <x v="2"/>
    <n v="8"/>
    <n v="201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d v="2015-08-05T08:43:27"/>
    <d v="2015-07-06T08:43:27"/>
    <b v="0"/>
    <n v="33"/>
    <b v="1"/>
    <x v="1"/>
    <x v="6"/>
    <n v="101"/>
    <n v="60.91"/>
    <x v="163"/>
    <s v="8/5/2015"/>
    <x v="3"/>
    <x v="0"/>
    <n v="8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d v="2016-04-03T17:00:00"/>
    <d v="2016-03-11T09:59:46"/>
    <b v="0"/>
    <n v="38"/>
    <b v="1"/>
    <x v="1"/>
    <x v="6"/>
    <n v="174"/>
    <n v="68.84"/>
    <x v="823"/>
    <s v="4/3/2016"/>
    <x v="7"/>
    <x v="2"/>
    <n v="4"/>
    <n v="201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d v="2015-07-18T06:59:00"/>
    <d v="2015-06-18T19:16:38"/>
    <b v="0"/>
    <n v="79"/>
    <b v="1"/>
    <x v="1"/>
    <x v="6"/>
    <n v="116"/>
    <n v="73.58"/>
    <x v="475"/>
    <s v="7/18/2015"/>
    <x v="0"/>
    <x v="0"/>
    <n v="7"/>
    <n v="2015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d v="2017-02-01T22:59:00"/>
    <d v="2017-01-02T21:50:36"/>
    <b v="0"/>
    <n v="46"/>
    <b v="1"/>
    <x v="1"/>
    <x v="6"/>
    <n v="106"/>
    <n v="115.02"/>
    <x v="574"/>
    <s v="2/1/2017"/>
    <x v="1"/>
    <x v="1"/>
    <n v="2"/>
    <n v="2017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d v="2016-06-01T21:42:00"/>
    <d v="2016-05-09T15:06:59"/>
    <b v="0"/>
    <n v="20"/>
    <b v="1"/>
    <x v="1"/>
    <x v="6"/>
    <n v="111"/>
    <n v="110.75"/>
    <x v="1224"/>
    <s v="6/1/2016"/>
    <x v="5"/>
    <x v="2"/>
    <n v="6"/>
    <n v="2016"/>
  </r>
  <r>
    <n v="3658"/>
    <s v="Mr. Marmalade"/>
    <s v="Life is hard when your own imaginary friend can't make time for you."/>
    <x v="15"/>
    <x v="17"/>
    <x v="0"/>
    <x v="0"/>
    <s v="USD"/>
    <d v="2014-07-02T03:59:00"/>
    <d v="2014-05-16T20:36:20"/>
    <b v="0"/>
    <n v="20"/>
    <b v="1"/>
    <x v="1"/>
    <x v="6"/>
    <n v="101"/>
    <n v="75.5"/>
    <x v="838"/>
    <s v="7/2/2014"/>
    <x v="5"/>
    <x v="3"/>
    <n v="7"/>
    <n v="2014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d v="2015-03-19T14:39:00"/>
    <d v="2015-02-20T06:39:10"/>
    <b v="0"/>
    <n v="13"/>
    <b v="1"/>
    <x v="1"/>
    <x v="6"/>
    <n v="102"/>
    <n v="235.46"/>
    <x v="496"/>
    <s v="3/19/2015"/>
    <x v="2"/>
    <x v="0"/>
    <n v="3"/>
    <n v="2015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d v="2014-12-23T21:08:45"/>
    <d v="2014-11-28T21:08:45"/>
    <b v="0"/>
    <n v="22"/>
    <b v="1"/>
    <x v="1"/>
    <x v="6"/>
    <n v="100"/>
    <n v="11.36"/>
    <x v="41"/>
    <s v="12/23/2014"/>
    <x v="4"/>
    <x v="3"/>
    <n v="12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d v="2016-04-10T04:00:00"/>
    <d v="2016-03-18T21:31:12"/>
    <b v="0"/>
    <n v="36"/>
    <b v="1"/>
    <x v="1"/>
    <x v="6"/>
    <n v="111"/>
    <n v="92.5"/>
    <x v="9"/>
    <s v="4/10/2016"/>
    <x v="7"/>
    <x v="2"/>
    <n v="4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d v="2015-03-31T04:16:54"/>
    <d v="2015-03-01T05:16:54"/>
    <b v="0"/>
    <n v="40"/>
    <b v="1"/>
    <x v="1"/>
    <x v="6"/>
    <n v="101"/>
    <n v="202.85"/>
    <x v="936"/>
    <s v="3/31/2015"/>
    <x v="7"/>
    <x v="0"/>
    <n v="3"/>
    <n v="2015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d v="2016-12-21T11:50:30"/>
    <d v="2016-10-22T10:50:30"/>
    <b v="0"/>
    <n v="9"/>
    <b v="1"/>
    <x v="1"/>
    <x v="6"/>
    <n v="104"/>
    <n v="26"/>
    <x v="1496"/>
    <s v="12/21/2016"/>
    <x v="9"/>
    <x v="2"/>
    <n v="12"/>
    <n v="201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d v="2016-06-16T05:58:09"/>
    <d v="2016-06-02T05:58:09"/>
    <b v="0"/>
    <n v="19"/>
    <b v="1"/>
    <x v="1"/>
    <x v="6"/>
    <n v="109"/>
    <n v="46.05"/>
    <x v="1162"/>
    <s v="6/16/2016"/>
    <x v="0"/>
    <x v="2"/>
    <n v="6"/>
    <n v="201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d v="2015-10-28T19:54:00"/>
    <d v="2015-10-17T19:23:42"/>
    <b v="0"/>
    <n v="14"/>
    <b v="1"/>
    <x v="1"/>
    <x v="6"/>
    <n v="115"/>
    <n v="51"/>
    <x v="1408"/>
    <s v="10/28/2015"/>
    <x v="9"/>
    <x v="0"/>
    <n v="10"/>
    <n v="2015"/>
  </r>
  <r>
    <n v="3666"/>
    <s v="Israel LÃ³pez @ Ojai Playwrights Conference"/>
    <s v="Artistic Internship @ Ojai Playwrights Conference"/>
    <x v="38"/>
    <x v="647"/>
    <x v="0"/>
    <x v="0"/>
    <s v="USD"/>
    <d v="2014-07-24T07:00:00"/>
    <d v="2014-07-02T21:43:02"/>
    <b v="0"/>
    <n v="38"/>
    <b v="1"/>
    <x v="1"/>
    <x v="6"/>
    <n v="100"/>
    <n v="31.58"/>
    <x v="1403"/>
    <s v="7/24/2014"/>
    <x v="3"/>
    <x v="3"/>
    <n v="7"/>
    <n v="2014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d v="2015-07-18T23:16:59"/>
    <d v="2015-06-18T23:16:59"/>
    <b v="0"/>
    <n v="58"/>
    <b v="1"/>
    <x v="1"/>
    <x v="6"/>
    <n v="103"/>
    <n v="53.36"/>
    <x v="475"/>
    <s v="7/18/2015"/>
    <x v="0"/>
    <x v="0"/>
    <n v="7"/>
    <n v="2015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d v="2015-07-23T18:33:00"/>
    <d v="2015-06-30T13:20:52"/>
    <b v="0"/>
    <n v="28"/>
    <b v="1"/>
    <x v="1"/>
    <x v="6"/>
    <n v="104"/>
    <n v="36.96"/>
    <x v="773"/>
    <s v="7/23/2015"/>
    <x v="0"/>
    <x v="0"/>
    <n v="7"/>
    <n v="2015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d v="2015-06-11T16:12:17"/>
    <d v="2015-05-12T16:12:17"/>
    <b v="0"/>
    <n v="17"/>
    <b v="1"/>
    <x v="1"/>
    <x v="6"/>
    <n v="138"/>
    <n v="81.290000000000006"/>
    <x v="211"/>
    <s v="6/11/2015"/>
    <x v="5"/>
    <x v="0"/>
    <n v="6"/>
    <n v="2015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d v="2015-05-31T23:00:00"/>
    <d v="2015-05-18T12:20:11"/>
    <b v="0"/>
    <n v="12"/>
    <b v="1"/>
    <x v="1"/>
    <x v="6"/>
    <n v="110"/>
    <n v="20.079999999999998"/>
    <x v="998"/>
    <s v="5/31/2015"/>
    <x v="5"/>
    <x v="0"/>
    <n v="5"/>
    <n v="2015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d v="2014-07-21T03:59:00"/>
    <d v="2014-06-30T15:04:27"/>
    <b v="0"/>
    <n v="40"/>
    <b v="1"/>
    <x v="1"/>
    <x v="6"/>
    <n v="101"/>
    <n v="88.25"/>
    <x v="1152"/>
    <s v="7/21/2014"/>
    <x v="0"/>
    <x v="3"/>
    <n v="7"/>
    <n v="2014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d v="2014-09-26T22:43:04"/>
    <d v="2014-08-27T22:43:04"/>
    <b v="0"/>
    <n v="57"/>
    <b v="1"/>
    <x v="1"/>
    <x v="6"/>
    <n v="102"/>
    <n v="53.44"/>
    <x v="21"/>
    <s v="9/26/2014"/>
    <x v="10"/>
    <x v="3"/>
    <n v="9"/>
    <n v="2014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d v="2014-11-05T12:52:00"/>
    <d v="2014-10-02T07:04:57"/>
    <b v="0"/>
    <n v="114"/>
    <b v="1"/>
    <x v="1"/>
    <x v="6"/>
    <n v="114"/>
    <n v="39.869999999999997"/>
    <x v="471"/>
    <s v="11/5/2014"/>
    <x v="9"/>
    <x v="3"/>
    <n v="11"/>
    <n v="2014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d v="2016-09-03T20:57:09"/>
    <d v="2016-07-05T20:57:09"/>
    <b v="0"/>
    <n v="31"/>
    <b v="1"/>
    <x v="1"/>
    <x v="6"/>
    <n v="100"/>
    <n v="145.16"/>
    <x v="175"/>
    <s v="9/3/2016"/>
    <x v="3"/>
    <x v="2"/>
    <n v="9"/>
    <n v="201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d v="2016-05-15T23:00:00"/>
    <d v="2016-05-03T14:19:42"/>
    <b v="0"/>
    <n v="3"/>
    <b v="1"/>
    <x v="1"/>
    <x v="6"/>
    <n v="140"/>
    <n v="23.33"/>
    <x v="1037"/>
    <s v="5/15/2016"/>
    <x v="5"/>
    <x v="2"/>
    <n v="5"/>
    <n v="201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d v="2014-09-12T19:34:44"/>
    <d v="2014-08-25T19:34:44"/>
    <b v="0"/>
    <n v="16"/>
    <b v="1"/>
    <x v="1"/>
    <x v="6"/>
    <n v="129"/>
    <n v="64.38"/>
    <x v="872"/>
    <s v="9/12/2014"/>
    <x v="10"/>
    <x v="3"/>
    <n v="9"/>
    <n v="2014"/>
  </r>
  <r>
    <n v="3677"/>
    <s v="Goldfish Memory Productions"/>
    <s v="Goldfish Memory Productions seeks at least $12,000 to begin their first 3 professional projects."/>
    <x v="14"/>
    <x v="2407"/>
    <x v="0"/>
    <x v="0"/>
    <s v="USD"/>
    <d v="2014-07-03T03:59:00"/>
    <d v="2014-06-12T13:46:58"/>
    <b v="0"/>
    <n v="199"/>
    <b v="1"/>
    <x v="1"/>
    <x v="6"/>
    <n v="103"/>
    <n v="62.05"/>
    <x v="42"/>
    <s v="7/3/2014"/>
    <x v="0"/>
    <x v="3"/>
    <n v="7"/>
    <n v="2014"/>
  </r>
  <r>
    <n v="3678"/>
    <s v="Some big Some bang"/>
    <s v="The Ugly Collective takes Some big Some bang to the Underbelly Venues at the Edinburgh Fringe!"/>
    <x v="13"/>
    <x v="420"/>
    <x v="0"/>
    <x v="1"/>
    <s v="GBP"/>
    <d v="2015-05-31T12:44:58"/>
    <d v="2015-04-26T12:44:58"/>
    <b v="0"/>
    <n v="31"/>
    <b v="1"/>
    <x v="1"/>
    <x v="6"/>
    <n v="103"/>
    <n v="66.13"/>
    <x v="1131"/>
    <s v="5/31/2015"/>
    <x v="6"/>
    <x v="0"/>
    <n v="5"/>
    <n v="2015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d v="2014-07-01T04:59:00"/>
    <d v="2014-05-27T18:16:21"/>
    <b v="0"/>
    <n v="30"/>
    <b v="1"/>
    <x v="1"/>
    <x v="6"/>
    <n v="110"/>
    <n v="73.400000000000006"/>
    <x v="85"/>
    <s v="7/1/2014"/>
    <x v="5"/>
    <x v="3"/>
    <n v="7"/>
    <n v="2014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d v="2016-10-05T10:53:54"/>
    <d v="2016-09-14T10:53:54"/>
    <b v="0"/>
    <n v="34"/>
    <b v="1"/>
    <x v="1"/>
    <x v="6"/>
    <n v="113"/>
    <n v="99.5"/>
    <x v="1135"/>
    <s v="10/5/2016"/>
    <x v="8"/>
    <x v="2"/>
    <n v="10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d v="2016-01-15T15:38:10"/>
    <d v="2016-01-05T15:38:10"/>
    <b v="0"/>
    <n v="18"/>
    <b v="1"/>
    <x v="1"/>
    <x v="6"/>
    <n v="112"/>
    <n v="62.17"/>
    <x v="1344"/>
    <s v="1/15/2016"/>
    <x v="1"/>
    <x v="2"/>
    <n v="1"/>
    <n v="201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d v="2014-06-16T06:59:00"/>
    <d v="2014-05-13T16:26:58"/>
    <b v="0"/>
    <n v="67"/>
    <b v="1"/>
    <x v="1"/>
    <x v="6"/>
    <n v="139"/>
    <n v="62.33"/>
    <x v="1030"/>
    <s v="6/16/2014"/>
    <x v="5"/>
    <x v="3"/>
    <n v="6"/>
    <n v="2014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d v="2016-10-20T02:48:16"/>
    <d v="2016-09-20T02:48:16"/>
    <b v="0"/>
    <n v="66"/>
    <b v="1"/>
    <x v="1"/>
    <x v="6"/>
    <n v="111"/>
    <n v="58.79"/>
    <x v="894"/>
    <s v="10/20/2016"/>
    <x v="8"/>
    <x v="2"/>
    <n v="10"/>
    <n v="201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d v="2015-09-02T04:19:46"/>
    <d v="2015-08-03T04:19:46"/>
    <b v="0"/>
    <n v="23"/>
    <b v="1"/>
    <x v="1"/>
    <x v="6"/>
    <n v="139"/>
    <n v="45.35"/>
    <x v="1050"/>
    <s v="9/2/2015"/>
    <x v="10"/>
    <x v="0"/>
    <n v="9"/>
    <n v="2015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d v="2014-05-19T21:00:00"/>
    <d v="2014-04-24T14:14:19"/>
    <b v="0"/>
    <n v="126"/>
    <b v="1"/>
    <x v="1"/>
    <x v="6"/>
    <n v="106"/>
    <n v="41.94"/>
    <x v="396"/>
    <s v="5/19/2014"/>
    <x v="6"/>
    <x v="3"/>
    <n v="5"/>
    <n v="2014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d v="2015-08-29T03:59:00"/>
    <d v="2015-08-14T15:54:20"/>
    <b v="0"/>
    <n v="6"/>
    <b v="1"/>
    <x v="1"/>
    <x v="6"/>
    <n v="101"/>
    <n v="59.17"/>
    <x v="57"/>
    <s v="8/29/2015"/>
    <x v="10"/>
    <x v="0"/>
    <n v="8"/>
    <n v="2015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d v="2014-06-27T05:14:15"/>
    <d v="2014-05-28T05:14:15"/>
    <b v="0"/>
    <n v="25"/>
    <b v="1"/>
    <x v="1"/>
    <x v="6"/>
    <n v="100"/>
    <n v="200.49"/>
    <x v="1429"/>
    <s v="6/27/2014"/>
    <x v="5"/>
    <x v="3"/>
    <n v="6"/>
    <n v="2014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d v="2014-08-08T18:53:24"/>
    <d v="2014-07-09T18:53:24"/>
    <b v="0"/>
    <n v="39"/>
    <b v="1"/>
    <x v="1"/>
    <x v="6"/>
    <n v="109"/>
    <n v="83.97"/>
    <x v="601"/>
    <s v="8/8/2014"/>
    <x v="3"/>
    <x v="3"/>
    <n v="8"/>
    <n v="2014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d v="2015-06-21T22:25:00"/>
    <d v="2015-05-23T19:50:39"/>
    <b v="0"/>
    <n v="62"/>
    <b v="1"/>
    <x v="1"/>
    <x v="6"/>
    <n v="118"/>
    <n v="57.26"/>
    <x v="167"/>
    <s v="6/21/2015"/>
    <x v="5"/>
    <x v="0"/>
    <n v="6"/>
    <n v="2015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d v="2014-11-27T15:21:23"/>
    <d v="2014-10-28T14:21:23"/>
    <b v="0"/>
    <n v="31"/>
    <b v="1"/>
    <x v="1"/>
    <x v="6"/>
    <n v="120"/>
    <n v="58.06"/>
    <x v="586"/>
    <s v="11/27/2014"/>
    <x v="9"/>
    <x v="3"/>
    <n v="11"/>
    <n v="2014"/>
  </r>
  <r>
    <n v="3691"/>
    <s v="Most Dangerous Man in America (WEB DuBois) by Amiri  Baraka"/>
    <s v="World Premiere of last play written by Amiri Baraka"/>
    <x v="79"/>
    <x v="2417"/>
    <x v="0"/>
    <x v="0"/>
    <s v="USD"/>
    <d v="2015-03-02T04:59:00"/>
    <d v="2015-01-16T16:48:49"/>
    <b v="0"/>
    <n v="274"/>
    <b v="1"/>
    <x v="1"/>
    <x v="6"/>
    <n v="128"/>
    <n v="186.8"/>
    <x v="498"/>
    <s v="3/2/2015"/>
    <x v="1"/>
    <x v="0"/>
    <n v="3"/>
    <n v="2015"/>
  </r>
  <r>
    <n v="3692"/>
    <s v="An Evening With Durang"/>
    <s v="Help us independently produce two great comedies by Christopher Durang."/>
    <x v="28"/>
    <x v="2343"/>
    <x v="0"/>
    <x v="0"/>
    <s v="USD"/>
    <d v="2014-09-19T00:00:00"/>
    <d v="2014-09-09T23:09:39"/>
    <b v="0"/>
    <n v="17"/>
    <b v="1"/>
    <x v="1"/>
    <x v="6"/>
    <n v="126"/>
    <n v="74.12"/>
    <x v="545"/>
    <s v="9/19/2014"/>
    <x v="8"/>
    <x v="3"/>
    <n v="9"/>
    <n v="2014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d v="2015-11-30T22:30:00"/>
    <d v="2015-11-01T04:35:29"/>
    <b v="0"/>
    <n v="14"/>
    <b v="1"/>
    <x v="1"/>
    <x v="6"/>
    <n v="129"/>
    <n v="30.71"/>
    <x v="1523"/>
    <s v="11/30/2015"/>
    <x v="4"/>
    <x v="0"/>
    <n v="11"/>
    <n v="2015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d v="2016-06-06T02:00:00"/>
    <d v="2016-04-30T03:12:47"/>
    <b v="0"/>
    <n v="60"/>
    <b v="1"/>
    <x v="1"/>
    <x v="6"/>
    <n v="107"/>
    <n v="62.67"/>
    <x v="1550"/>
    <s v="6/6/2016"/>
    <x v="6"/>
    <x v="2"/>
    <n v="6"/>
    <n v="201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d v="2015-01-11T20:53:30"/>
    <d v="2014-12-22T20:53:30"/>
    <b v="0"/>
    <n v="33"/>
    <b v="1"/>
    <x v="1"/>
    <x v="6"/>
    <n v="100"/>
    <n v="121.36"/>
    <x v="49"/>
    <s v="1/11/2015"/>
    <x v="11"/>
    <x v="3"/>
    <n v="1"/>
    <n v="2015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d v="2015-02-13T14:48:36"/>
    <d v="2014-12-15T14:48:36"/>
    <b v="0"/>
    <n v="78"/>
    <b v="1"/>
    <x v="1"/>
    <x v="6"/>
    <n v="155"/>
    <n v="39.74"/>
    <x v="607"/>
    <s v="2/13/2015"/>
    <x v="11"/>
    <x v="3"/>
    <n v="2"/>
    <n v="2015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d v="2016-05-10T11:10:48"/>
    <d v="2016-04-19T11:10:48"/>
    <b v="0"/>
    <n v="30"/>
    <b v="1"/>
    <x v="1"/>
    <x v="6"/>
    <n v="108"/>
    <n v="72"/>
    <x v="233"/>
    <s v="5/10/2016"/>
    <x v="6"/>
    <x v="2"/>
    <n v="5"/>
    <n v="201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d v="2016-03-02T19:21:27"/>
    <d v="2016-02-01T19:21:27"/>
    <b v="0"/>
    <n v="136"/>
    <b v="1"/>
    <x v="1"/>
    <x v="6"/>
    <n v="111"/>
    <n v="40.630000000000003"/>
    <x v="979"/>
    <s v="3/2/2016"/>
    <x v="2"/>
    <x v="2"/>
    <n v="3"/>
    <n v="201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d v="2014-10-15T14:26:56"/>
    <d v="2014-09-15T14:26:56"/>
    <b v="0"/>
    <n v="40"/>
    <b v="1"/>
    <x v="1"/>
    <x v="6"/>
    <n v="101"/>
    <n v="63"/>
    <x v="878"/>
    <s v="10/15/2014"/>
    <x v="8"/>
    <x v="3"/>
    <n v="10"/>
    <n v="2014"/>
  </r>
  <r>
    <n v="3700"/>
    <s v="Generations (Senior Project)"/>
    <s v="Help me produce the play I have written for my senior project!"/>
    <x v="2"/>
    <x v="2422"/>
    <x v="0"/>
    <x v="0"/>
    <s v="USD"/>
    <d v="2014-09-30T16:00:00"/>
    <d v="2014-08-31T14:03:20"/>
    <b v="0"/>
    <n v="18"/>
    <b v="1"/>
    <x v="1"/>
    <x v="6"/>
    <n v="121"/>
    <n v="33.67"/>
    <x v="125"/>
    <s v="9/30/2014"/>
    <x v="10"/>
    <x v="3"/>
    <n v="9"/>
    <n v="2014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d v="2015-06-04T12:59:53"/>
    <d v="2015-05-05T12:59:53"/>
    <b v="0"/>
    <n v="39"/>
    <b v="1"/>
    <x v="1"/>
    <x v="6"/>
    <n v="100"/>
    <n v="38.590000000000003"/>
    <x v="208"/>
    <s v="6/4/2015"/>
    <x v="5"/>
    <x v="0"/>
    <n v="6"/>
    <n v="2015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d v="2016-07-10T22:59:00"/>
    <d v="2016-06-03T12:54:44"/>
    <b v="0"/>
    <n v="21"/>
    <b v="1"/>
    <x v="1"/>
    <x v="6"/>
    <n v="109"/>
    <n v="155.94999999999999"/>
    <x v="993"/>
    <s v="7/10/2016"/>
    <x v="0"/>
    <x v="2"/>
    <n v="7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d v="2016-08-13T06:59:00"/>
    <d v="2016-07-05T12:06:28"/>
    <b v="0"/>
    <n v="30"/>
    <b v="1"/>
    <x v="1"/>
    <x v="6"/>
    <n v="123"/>
    <n v="43.2"/>
    <x v="175"/>
    <s v="8/13/2016"/>
    <x v="3"/>
    <x v="2"/>
    <n v="8"/>
    <n v="201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d v="2016-05-31T16:33:14"/>
    <d v="2016-04-01T16:33:14"/>
    <b v="0"/>
    <n v="27"/>
    <b v="1"/>
    <x v="1"/>
    <x v="6"/>
    <n v="136"/>
    <n v="15.15"/>
    <x v="31"/>
    <s v="5/31/2016"/>
    <x v="6"/>
    <x v="2"/>
    <n v="5"/>
    <n v="201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d v="2014-06-23T18:00:00"/>
    <d v="2014-06-02T13:01:54"/>
    <b v="0"/>
    <n v="35"/>
    <b v="1"/>
    <x v="1"/>
    <x v="6"/>
    <n v="103"/>
    <n v="83.57"/>
    <x v="153"/>
    <s v="6/23/2014"/>
    <x v="0"/>
    <x v="3"/>
    <n v="6"/>
    <n v="2014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d v="2014-09-12T21:55:49"/>
    <d v="2014-08-28T21:55:49"/>
    <b v="0"/>
    <n v="13"/>
    <b v="1"/>
    <x v="1"/>
    <x v="6"/>
    <n v="121"/>
    <n v="140"/>
    <x v="1196"/>
    <s v="9/12/2014"/>
    <x v="10"/>
    <x v="3"/>
    <n v="9"/>
    <n v="2014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d v="2016-07-22T05:26:00"/>
    <d v="2016-07-01T01:09:38"/>
    <b v="0"/>
    <n v="23"/>
    <b v="1"/>
    <x v="1"/>
    <x v="6"/>
    <n v="186"/>
    <n v="80.87"/>
    <x v="450"/>
    <s v="7/22/2016"/>
    <x v="3"/>
    <x v="2"/>
    <n v="7"/>
    <n v="201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d v="2014-07-04T03:24:46"/>
    <d v="2014-06-20T03:24:46"/>
    <b v="0"/>
    <n v="39"/>
    <b v="1"/>
    <x v="1"/>
    <x v="6"/>
    <n v="300"/>
    <n v="53.85"/>
    <x v="1551"/>
    <s v="7/4/2014"/>
    <x v="0"/>
    <x v="3"/>
    <n v="7"/>
    <n v="2014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d v="2014-06-25T16:59:06"/>
    <d v="2014-05-26T16:59:06"/>
    <b v="0"/>
    <n v="35"/>
    <b v="1"/>
    <x v="1"/>
    <x v="6"/>
    <n v="108"/>
    <n v="30.93"/>
    <x v="242"/>
    <s v="6/25/2014"/>
    <x v="5"/>
    <x v="3"/>
    <n v="6"/>
    <n v="2014"/>
  </r>
  <r>
    <n v="3710"/>
    <s v="&quot;Loving Alanis&quot; Rocky Mountain Regional Premier"/>
    <s v="A comedy about, life, death, men, women, and the power of a good Kegel."/>
    <x v="46"/>
    <x v="2428"/>
    <x v="0"/>
    <x v="0"/>
    <s v="USD"/>
    <d v="2015-04-03T13:49:48"/>
    <d v="2015-03-09T13:49:48"/>
    <b v="0"/>
    <n v="27"/>
    <b v="1"/>
    <x v="1"/>
    <x v="6"/>
    <n v="141"/>
    <n v="67.959999999999994"/>
    <x v="161"/>
    <s v="4/3/2015"/>
    <x v="7"/>
    <x v="0"/>
    <n v="4"/>
    <n v="2015"/>
  </r>
  <r>
    <n v="3711"/>
    <s v="The Youth Shakespeare Project 2014"/>
    <s v="Two teachers and twenty kids bring one of Shakespeare's plays to life!"/>
    <x v="2"/>
    <x v="365"/>
    <x v="0"/>
    <x v="0"/>
    <s v="USD"/>
    <d v="2014-06-15T16:00:00"/>
    <d v="2014-05-20T17:22:53"/>
    <b v="0"/>
    <n v="21"/>
    <b v="1"/>
    <x v="1"/>
    <x v="6"/>
    <n v="114"/>
    <n v="27.14"/>
    <x v="1065"/>
    <s v="6/15/2014"/>
    <x v="5"/>
    <x v="3"/>
    <n v="6"/>
    <n v="2014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d v="2015-05-31T06:59:00"/>
    <d v="2015-05-10T04:07:47"/>
    <b v="0"/>
    <n v="104"/>
    <b v="1"/>
    <x v="1"/>
    <x v="6"/>
    <n v="154"/>
    <n v="110.87"/>
    <x v="1552"/>
    <s v="5/31/2015"/>
    <x v="5"/>
    <x v="0"/>
    <n v="5"/>
    <n v="2015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d v="2016-06-04T17:42:46"/>
    <d v="2016-05-15T17:42:46"/>
    <b v="0"/>
    <n v="19"/>
    <b v="1"/>
    <x v="1"/>
    <x v="6"/>
    <n v="102"/>
    <n v="106.84"/>
    <x v="1139"/>
    <s v="6/4/2016"/>
    <x v="5"/>
    <x v="2"/>
    <n v="6"/>
    <n v="201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d v="2015-05-26T03:59:00"/>
    <d v="2015-04-24T13:21:07"/>
    <b v="0"/>
    <n v="97"/>
    <b v="1"/>
    <x v="1"/>
    <x v="6"/>
    <n v="102"/>
    <n v="105.52"/>
    <x v="1476"/>
    <s v="5/26/2015"/>
    <x v="6"/>
    <x v="0"/>
    <n v="5"/>
    <n v="2015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d v="2015-03-31T12:52:00"/>
    <d v="2015-02-01T23:53:39"/>
    <b v="0"/>
    <n v="27"/>
    <b v="1"/>
    <x v="1"/>
    <x v="6"/>
    <n v="103"/>
    <n v="132.96"/>
    <x v="1479"/>
    <s v="3/31/2015"/>
    <x v="2"/>
    <x v="0"/>
    <n v="3"/>
    <n v="2015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d v="2016-01-21T21:18:29"/>
    <d v="2015-12-22T21:18:29"/>
    <b v="0"/>
    <n v="24"/>
    <b v="1"/>
    <x v="1"/>
    <x v="6"/>
    <n v="156"/>
    <n v="51.92"/>
    <x v="72"/>
    <s v="1/21/2016"/>
    <x v="11"/>
    <x v="0"/>
    <n v="1"/>
    <n v="201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d v="2015-05-09T20:47:29"/>
    <d v="2015-04-08T20:47:29"/>
    <b v="0"/>
    <n v="13"/>
    <b v="1"/>
    <x v="1"/>
    <x v="6"/>
    <n v="101"/>
    <n v="310"/>
    <x v="510"/>
    <s v="5/9/2015"/>
    <x v="6"/>
    <x v="0"/>
    <n v="5"/>
    <n v="2015"/>
  </r>
  <r>
    <n v="3718"/>
    <s v="PUNK ROCK"/>
    <s v="William Carlisle has the world at his feet but its weight on his shoulders. He is intelligent, articulate and fucked."/>
    <x v="2"/>
    <x v="1890"/>
    <x v="0"/>
    <x v="1"/>
    <s v="GBP"/>
    <d v="2015-02-27T17:11:15"/>
    <d v="2015-01-28T17:11:15"/>
    <b v="0"/>
    <n v="46"/>
    <b v="1"/>
    <x v="1"/>
    <x v="6"/>
    <n v="239"/>
    <n v="26.02"/>
    <x v="36"/>
    <s v="2/27/2015"/>
    <x v="1"/>
    <x v="0"/>
    <n v="2"/>
    <n v="2015"/>
  </r>
  <r>
    <n v="3719"/>
    <s v="Corium"/>
    <s v="A new piece of physical theatre about love, regret and longing."/>
    <x v="48"/>
    <x v="2433"/>
    <x v="0"/>
    <x v="1"/>
    <s v="GBP"/>
    <d v="2015-06-22T17:31:06"/>
    <d v="2015-05-23T17:31:06"/>
    <b v="0"/>
    <n v="4"/>
    <b v="1"/>
    <x v="1"/>
    <x v="6"/>
    <n v="210"/>
    <n v="105"/>
    <x v="167"/>
    <s v="6/22/2015"/>
    <x v="5"/>
    <x v="0"/>
    <n v="6"/>
    <n v="2015"/>
  </r>
  <r>
    <n v="3720"/>
    <s v="Lakotas and the American Theatre"/>
    <s v="Breaking the American Indian stereotype in the American Theatre."/>
    <x v="126"/>
    <x v="2434"/>
    <x v="0"/>
    <x v="0"/>
    <s v="USD"/>
    <d v="2015-07-02T23:50:06"/>
    <d v="2015-06-10T23:50:06"/>
    <b v="0"/>
    <n v="40"/>
    <b v="1"/>
    <x v="1"/>
    <x v="6"/>
    <n v="105"/>
    <n v="86.23"/>
    <x v="191"/>
    <s v="7/2/2015"/>
    <x v="0"/>
    <x v="0"/>
    <n v="7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d v="2014-11-05T23:28:04"/>
    <d v="2014-10-15T22:28:04"/>
    <b v="0"/>
    <n v="44"/>
    <b v="1"/>
    <x v="1"/>
    <x v="6"/>
    <n v="101"/>
    <n v="114.55"/>
    <x v="476"/>
    <s v="11/5/2014"/>
    <x v="9"/>
    <x v="3"/>
    <n v="11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d v="2016-02-11T22:59:00"/>
    <d v="2016-01-12T16:07:27"/>
    <b v="0"/>
    <n v="35"/>
    <b v="1"/>
    <x v="1"/>
    <x v="6"/>
    <n v="111"/>
    <n v="47.66"/>
    <x v="1299"/>
    <s v="2/11/2016"/>
    <x v="1"/>
    <x v="2"/>
    <n v="2"/>
    <n v="2016"/>
  </r>
  <r>
    <n v="3723"/>
    <s v="Beauty and the Beast"/>
    <s v="Saltmine Theatre Company present Beauty and the Beast:"/>
    <x v="37"/>
    <x v="2437"/>
    <x v="0"/>
    <x v="1"/>
    <s v="GBP"/>
    <d v="2014-11-30T19:04:22"/>
    <d v="2014-10-31T18:04:22"/>
    <b v="0"/>
    <n v="63"/>
    <b v="1"/>
    <x v="1"/>
    <x v="6"/>
    <n v="102"/>
    <n v="72.89"/>
    <x v="317"/>
    <s v="11/30/2014"/>
    <x v="9"/>
    <x v="3"/>
    <n v="11"/>
    <n v="2014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d v="2016-05-04T23:00:00"/>
    <d v="2016-04-05T11:47:40"/>
    <b v="0"/>
    <n v="89"/>
    <b v="1"/>
    <x v="1"/>
    <x v="6"/>
    <n v="103"/>
    <n v="49.55"/>
    <x v="1280"/>
    <s v="5/4/2016"/>
    <x v="6"/>
    <x v="2"/>
    <n v="5"/>
    <n v="201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d v="2016-02-18T21:30:00"/>
    <d v="2016-02-01T22:41:07"/>
    <b v="0"/>
    <n v="15"/>
    <b v="1"/>
    <x v="1"/>
    <x v="6"/>
    <n v="127"/>
    <n v="25.4"/>
    <x v="979"/>
    <s v="2/18/2016"/>
    <x v="2"/>
    <x v="2"/>
    <n v="2"/>
    <n v="201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d v="2016-04-29T21:00:00"/>
    <d v="2016-04-02T03:22:51"/>
    <b v="0"/>
    <n v="46"/>
    <b v="1"/>
    <x v="1"/>
    <x v="6"/>
    <n v="339"/>
    <n v="62.59"/>
    <x v="1546"/>
    <s v="4/29/2016"/>
    <x v="6"/>
    <x v="2"/>
    <n v="4"/>
    <n v="201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d v="2016-10-20T04:55:00"/>
    <d v="2016-09-19T08:21:34"/>
    <b v="0"/>
    <n v="33"/>
    <b v="1"/>
    <x v="1"/>
    <x v="6"/>
    <n v="101"/>
    <n v="61.06"/>
    <x v="491"/>
    <s v="10/20/2016"/>
    <x v="8"/>
    <x v="2"/>
    <n v="10"/>
    <n v="201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d v="2015-08-19T04:06:16"/>
    <d v="2015-07-20T04:06:16"/>
    <b v="0"/>
    <n v="31"/>
    <b v="0"/>
    <x v="1"/>
    <x v="6"/>
    <n v="9"/>
    <n v="60.06"/>
    <x v="1294"/>
    <s v="8/19/2015"/>
    <x v="3"/>
    <x v="0"/>
    <n v="8"/>
    <n v="2015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d v="2015-03-23T03:55:12"/>
    <d v="2015-02-06T04:55:12"/>
    <b v="0"/>
    <n v="5"/>
    <b v="0"/>
    <x v="1"/>
    <x v="6"/>
    <n v="7"/>
    <n v="72.400000000000006"/>
    <x v="1352"/>
    <s v="3/23/2015"/>
    <x v="2"/>
    <x v="0"/>
    <n v="3"/>
    <n v="2015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d v="2015-08-17T16:15:59"/>
    <d v="2015-07-18T16:15:59"/>
    <b v="0"/>
    <n v="1"/>
    <b v="0"/>
    <x v="1"/>
    <x v="6"/>
    <n v="10"/>
    <n v="100"/>
    <x v="1547"/>
    <s v="8/17/2015"/>
    <x v="3"/>
    <x v="0"/>
    <n v="8"/>
    <n v="2015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d v="2015-01-10T03:23:00"/>
    <d v="2014-12-10T18:04:06"/>
    <b v="0"/>
    <n v="12"/>
    <b v="0"/>
    <x v="1"/>
    <x v="6"/>
    <n v="11"/>
    <n v="51.67"/>
    <x v="1347"/>
    <s v="1/10/2015"/>
    <x v="11"/>
    <x v="3"/>
    <n v="1"/>
    <n v="2015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d v="2015-01-24T12:00:00"/>
    <d v="2014-11-25T16:15:33"/>
    <b v="0"/>
    <n v="4"/>
    <b v="0"/>
    <x v="1"/>
    <x v="6"/>
    <n v="15"/>
    <n v="32.75"/>
    <x v="143"/>
    <s v="1/24/2015"/>
    <x v="4"/>
    <x v="3"/>
    <n v="1"/>
    <n v="2015"/>
  </r>
  <r>
    <n v="3733"/>
    <s v="laughter in the hood"/>
    <s v="want to donate tickets to residents who live in the community that cant afford the 35.00 price of ticket"/>
    <x v="15"/>
    <x v="117"/>
    <x v="2"/>
    <x v="0"/>
    <s v="USD"/>
    <d v="2015-04-18T22:30:00"/>
    <d v="2015-04-09T00:35:08"/>
    <b v="0"/>
    <n v="0"/>
    <b v="0"/>
    <x v="1"/>
    <x v="6"/>
    <n v="0"/>
    <n v="0"/>
    <x v="1247"/>
    <s v="4/18/2015"/>
    <x v="6"/>
    <x v="0"/>
    <n v="4"/>
    <n v="2015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d v="2015-05-25T21:38:16"/>
    <d v="2015-03-26T21:38:16"/>
    <b v="0"/>
    <n v="7"/>
    <b v="0"/>
    <x v="1"/>
    <x v="6"/>
    <n v="28"/>
    <n v="61"/>
    <x v="56"/>
    <s v="5/25/2015"/>
    <x v="7"/>
    <x v="0"/>
    <n v="5"/>
    <n v="2015"/>
  </r>
  <r>
    <n v="3735"/>
    <s v="Women Beware Women"/>
    <s v="Young Actor's taking on a Jacobean tragedy. Family, betrayal, love, lust, sex and death."/>
    <x v="325"/>
    <x v="170"/>
    <x v="2"/>
    <x v="1"/>
    <s v="GBP"/>
    <d v="2015-05-28T16:38:09"/>
    <d v="2015-04-28T16:38:09"/>
    <b v="0"/>
    <n v="2"/>
    <b v="0"/>
    <x v="1"/>
    <x v="6"/>
    <n v="13"/>
    <n v="10"/>
    <x v="527"/>
    <s v="5/28/2015"/>
    <x v="6"/>
    <x v="0"/>
    <n v="5"/>
    <n v="2015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d v="2015-03-23T18:00:00"/>
    <d v="2015-02-13T17:04:53"/>
    <b v="0"/>
    <n v="1"/>
    <b v="0"/>
    <x v="1"/>
    <x v="6"/>
    <n v="1"/>
    <n v="10"/>
    <x v="1228"/>
    <s v="3/23/2015"/>
    <x v="2"/>
    <x v="0"/>
    <n v="3"/>
    <n v="2015"/>
  </r>
  <r>
    <n v="3737"/>
    <s v="Measure For Measure"/>
    <s v="The ASU Theatre and Shakespeare Club presents Measure For Measure directed by Jordyn Ochser."/>
    <x v="176"/>
    <x v="403"/>
    <x v="2"/>
    <x v="0"/>
    <s v="USD"/>
    <d v="2015-11-12T06:59:00"/>
    <d v="2015-10-20T16:35:03"/>
    <b v="0"/>
    <n v="4"/>
    <b v="0"/>
    <x v="1"/>
    <x v="6"/>
    <n v="21"/>
    <n v="37.5"/>
    <x v="215"/>
    <s v="11/12/2015"/>
    <x v="9"/>
    <x v="0"/>
    <n v="11"/>
    <n v="2015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d v="2014-07-15T22:00:00"/>
    <d v="2014-06-23T22:31:45"/>
    <b v="0"/>
    <n v="6"/>
    <b v="0"/>
    <x v="1"/>
    <x v="6"/>
    <n v="18"/>
    <n v="45"/>
    <x v="580"/>
    <s v="7/15/2014"/>
    <x v="0"/>
    <x v="3"/>
    <n v="7"/>
    <n v="2014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d v="2016-07-17T10:47:48"/>
    <d v="2016-06-27T10:47:48"/>
    <b v="0"/>
    <n v="8"/>
    <b v="0"/>
    <x v="1"/>
    <x v="6"/>
    <n v="20"/>
    <n v="100.63"/>
    <x v="1019"/>
    <s v="7/17/2016"/>
    <x v="0"/>
    <x v="2"/>
    <n v="7"/>
    <n v="201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d v="2014-08-12T01:53:58"/>
    <d v="2014-07-13T02:09:15"/>
    <b v="0"/>
    <n v="14"/>
    <b v="0"/>
    <x v="1"/>
    <x v="6"/>
    <n v="18"/>
    <n v="25.57"/>
    <x v="1094"/>
    <s v="8/12/2014"/>
    <x v="3"/>
    <x v="3"/>
    <n v="8"/>
    <n v="2014"/>
  </r>
  <r>
    <n v="3741"/>
    <s v="Open House Theater"/>
    <s v="A small community with a love for theater would like to continue. Help the children of this community continue."/>
    <x v="22"/>
    <x v="117"/>
    <x v="2"/>
    <x v="0"/>
    <s v="USD"/>
    <d v="2015-12-17T22:05:50"/>
    <d v="2015-11-17T22:05:50"/>
    <b v="0"/>
    <n v="0"/>
    <b v="0"/>
    <x v="1"/>
    <x v="6"/>
    <n v="0"/>
    <n v="0"/>
    <x v="792"/>
    <s v="12/17/2015"/>
    <x v="4"/>
    <x v="0"/>
    <n v="12"/>
    <n v="2015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d v="2014-09-06T05:09:04"/>
    <d v="2014-08-07T05:09:04"/>
    <b v="0"/>
    <n v="4"/>
    <b v="0"/>
    <x v="1"/>
    <x v="6"/>
    <n v="2"/>
    <n v="25"/>
    <x v="1382"/>
    <s v="9/6/2014"/>
    <x v="10"/>
    <x v="3"/>
    <n v="9"/>
    <n v="2014"/>
  </r>
  <r>
    <n v="3743"/>
    <s v="Down the Mississippi"/>
    <s v="I'm taking the Adventures of Huckleberry Finn puppet show down the Mississippi River!"/>
    <x v="41"/>
    <x v="117"/>
    <x v="2"/>
    <x v="0"/>
    <s v="USD"/>
    <d v="2014-07-03T17:02:44"/>
    <d v="2014-06-03T17:02:44"/>
    <b v="0"/>
    <n v="0"/>
    <b v="0"/>
    <x v="1"/>
    <x v="6"/>
    <n v="0"/>
    <n v="0"/>
    <x v="835"/>
    <s v="7/3/2014"/>
    <x v="0"/>
    <x v="3"/>
    <n v="7"/>
    <n v="2014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d v="2014-07-05T03:59:00"/>
    <d v="2014-06-03T19:32:32"/>
    <b v="0"/>
    <n v="0"/>
    <b v="0"/>
    <x v="1"/>
    <x v="6"/>
    <n v="0"/>
    <n v="0"/>
    <x v="835"/>
    <s v="7/5/2014"/>
    <x v="0"/>
    <x v="3"/>
    <n v="7"/>
    <n v="2014"/>
  </r>
  <r>
    <n v="3745"/>
    <s v="Tyke Theatre Web Show"/>
    <s v="Tyke wants to expand her puppet theater show to weekly online web shows and is looking for backers."/>
    <x v="213"/>
    <x v="115"/>
    <x v="2"/>
    <x v="0"/>
    <s v="USD"/>
    <d v="2014-08-10T16:45:02"/>
    <d v="2014-07-11T16:45:02"/>
    <b v="0"/>
    <n v="1"/>
    <b v="0"/>
    <x v="1"/>
    <x v="6"/>
    <n v="10"/>
    <n v="10"/>
    <x v="524"/>
    <s v="8/10/2014"/>
    <x v="3"/>
    <x v="3"/>
    <n v="8"/>
    <n v="2014"/>
  </r>
  <r>
    <n v="3746"/>
    <s v="Stage Play Production - &quot;I Love You to Death&quot;"/>
    <s v="Generational curses CAN be broken...right?"/>
    <x v="0"/>
    <x v="1672"/>
    <x v="2"/>
    <x v="0"/>
    <s v="USD"/>
    <d v="2016-10-08T09:20:39"/>
    <d v="2016-09-08T09:20:39"/>
    <b v="0"/>
    <n v="1"/>
    <b v="0"/>
    <x v="1"/>
    <x v="6"/>
    <n v="2"/>
    <n v="202"/>
    <x v="1553"/>
    <s v="10/8/2016"/>
    <x v="8"/>
    <x v="2"/>
    <n v="10"/>
    <n v="2016"/>
  </r>
  <r>
    <n v="3747"/>
    <s v="Counting Stars"/>
    <s v="The world premiere of an astonishing new play by acclaimed writer Atiha Sen Gupta."/>
    <x v="30"/>
    <x v="379"/>
    <x v="2"/>
    <x v="1"/>
    <s v="GBP"/>
    <d v="2015-07-05T22:59:00"/>
    <d v="2015-06-09T07:11:36"/>
    <b v="0"/>
    <n v="1"/>
    <b v="0"/>
    <x v="1"/>
    <x v="6"/>
    <n v="1"/>
    <n v="25"/>
    <x v="206"/>
    <s v="7/5/2015"/>
    <x v="0"/>
    <x v="0"/>
    <n v="7"/>
    <n v="2015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d v="2016-02-16T05:59:00"/>
    <d v="2016-01-26T16:57:16"/>
    <b v="0"/>
    <n v="52"/>
    <b v="1"/>
    <x v="1"/>
    <x v="40"/>
    <n v="104"/>
    <n v="99.54"/>
    <x v="775"/>
    <s v="2/16/2016"/>
    <x v="1"/>
    <x v="2"/>
    <n v="2"/>
    <n v="2016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d v="2016-04-29T03:59:00"/>
    <d v="2016-03-29T03:03:08"/>
    <b v="0"/>
    <n v="7"/>
    <b v="1"/>
    <x v="1"/>
    <x v="40"/>
    <n v="105"/>
    <n v="75"/>
    <x v="937"/>
    <s v="4/29/2016"/>
    <x v="7"/>
    <x v="2"/>
    <n v="4"/>
    <n v="2016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d v="2015-02-10T07:59:00"/>
    <d v="2015-01-12T23:33:28"/>
    <b v="0"/>
    <n v="28"/>
    <b v="1"/>
    <x v="1"/>
    <x v="40"/>
    <n v="100"/>
    <n v="215.25"/>
    <x v="805"/>
    <s v="2/10/2015"/>
    <x v="1"/>
    <x v="0"/>
    <n v="2"/>
    <n v="2015"/>
  </r>
  <r>
    <n v="3751"/>
    <s v="GGC Productions 2016"/>
    <s v="I will be performing in TWO productions to kick off the 2016 season. NEED HELP TO FUND THESE GREAT SHOWS!"/>
    <x v="28"/>
    <x v="2445"/>
    <x v="0"/>
    <x v="0"/>
    <s v="USD"/>
    <d v="2016-04-02T23:51:13"/>
    <d v="2016-02-03T00:51:13"/>
    <b v="0"/>
    <n v="11"/>
    <b v="1"/>
    <x v="1"/>
    <x v="40"/>
    <n v="133"/>
    <n v="120.55"/>
    <x v="166"/>
    <s v="4/2/2016"/>
    <x v="2"/>
    <x v="2"/>
    <n v="4"/>
    <n v="2016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d v="2016-10-16T21:00:00"/>
    <d v="2016-09-06T19:15:35"/>
    <b v="0"/>
    <n v="15"/>
    <b v="1"/>
    <x v="1"/>
    <x v="40"/>
    <n v="113"/>
    <n v="37.67"/>
    <x v="766"/>
    <s v="10/16/2016"/>
    <x v="8"/>
    <x v="2"/>
    <n v="10"/>
    <n v="2016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d v="2015-06-03T00:00:00"/>
    <d v="2015-05-04T19:46:40"/>
    <b v="0"/>
    <n v="30"/>
    <b v="1"/>
    <x v="1"/>
    <x v="40"/>
    <n v="103"/>
    <n v="172.23"/>
    <x v="685"/>
    <s v="6/3/2015"/>
    <x v="5"/>
    <x v="0"/>
    <n v="6"/>
    <n v="2015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d v="2014-07-26T04:59:00"/>
    <d v="2014-06-18T21:08:57"/>
    <b v="0"/>
    <n v="27"/>
    <b v="1"/>
    <x v="1"/>
    <x v="40"/>
    <n v="120"/>
    <n v="111.11"/>
    <x v="14"/>
    <s v="7/26/2014"/>
    <x v="0"/>
    <x v="3"/>
    <n v="7"/>
    <n v="2014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d v="2016-04-15T20:48:27"/>
    <d v="2016-03-16T20:48:27"/>
    <b v="0"/>
    <n v="28"/>
    <b v="1"/>
    <x v="1"/>
    <x v="40"/>
    <n v="130"/>
    <n v="25.46"/>
    <x v="925"/>
    <s v="4/15/2016"/>
    <x v="7"/>
    <x v="2"/>
    <n v="4"/>
    <n v="2016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d v="2014-06-11T19:33:18"/>
    <d v="2014-05-12T19:33:18"/>
    <b v="0"/>
    <n v="17"/>
    <b v="1"/>
    <x v="1"/>
    <x v="40"/>
    <n v="101"/>
    <n v="267.64999999999998"/>
    <x v="846"/>
    <s v="6/11/2014"/>
    <x v="5"/>
    <x v="3"/>
    <n v="6"/>
    <n v="2014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d v="2014-12-01T20:25:15"/>
    <d v="2014-11-11T20:25:15"/>
    <b v="0"/>
    <n v="50"/>
    <b v="1"/>
    <x v="1"/>
    <x v="40"/>
    <n v="109"/>
    <n v="75.959999999999994"/>
    <x v="1336"/>
    <s v="12/1/2014"/>
    <x v="4"/>
    <x v="3"/>
    <n v="12"/>
    <n v="2014"/>
  </r>
  <r>
    <n v="3758"/>
    <s v="Luigi's Ladies"/>
    <s v="LUIGI'S LADIES: an original one-woman musical comedy"/>
    <x v="15"/>
    <x v="317"/>
    <x v="0"/>
    <x v="0"/>
    <s v="USD"/>
    <d v="2014-05-19T05:00:00"/>
    <d v="2014-04-18T11:18:58"/>
    <b v="0"/>
    <n v="26"/>
    <b v="1"/>
    <x v="1"/>
    <x v="40"/>
    <n v="102"/>
    <n v="59.04"/>
    <x v="1443"/>
    <s v="5/19/2014"/>
    <x v="6"/>
    <x v="3"/>
    <n v="5"/>
    <n v="2014"/>
  </r>
  <r>
    <n v="3759"/>
    <s v="Pared Down Productions"/>
    <s v="A production company specializing in small-scale musicals"/>
    <x v="23"/>
    <x v="2450"/>
    <x v="0"/>
    <x v="0"/>
    <s v="USD"/>
    <d v="2015-08-26T02:35:53"/>
    <d v="2015-06-27T02:35:53"/>
    <b v="0"/>
    <n v="88"/>
    <b v="1"/>
    <x v="1"/>
    <x v="40"/>
    <n v="110"/>
    <n v="50.11"/>
    <x v="173"/>
    <s v="8/26/2015"/>
    <x v="0"/>
    <x v="0"/>
    <n v="8"/>
    <n v="2015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d v="2014-05-05T12:36:26"/>
    <d v="2014-04-10T12:36:26"/>
    <b v="0"/>
    <n v="91"/>
    <b v="1"/>
    <x v="1"/>
    <x v="40"/>
    <n v="101"/>
    <n v="55.5"/>
    <x v="1554"/>
    <s v="5/5/2014"/>
    <x v="6"/>
    <x v="3"/>
    <n v="5"/>
    <n v="2014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d v="2015-08-10T23:00:00"/>
    <d v="2015-06-18T11:12:17"/>
    <b v="0"/>
    <n v="3"/>
    <b v="1"/>
    <x v="1"/>
    <x v="40"/>
    <n v="100"/>
    <n v="166.67"/>
    <x v="475"/>
    <s v="8/10/2015"/>
    <x v="0"/>
    <x v="0"/>
    <n v="8"/>
    <n v="2015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d v="2015-08-02T19:31:29"/>
    <d v="2015-07-08T19:31:29"/>
    <b v="0"/>
    <n v="28"/>
    <b v="1"/>
    <x v="1"/>
    <x v="40"/>
    <n v="106"/>
    <n v="47.43"/>
    <x v="903"/>
    <s v="8/2/2015"/>
    <x v="3"/>
    <x v="0"/>
    <n v="8"/>
    <n v="2015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d v="2015-04-01T17:00:26"/>
    <d v="2015-03-02T18:00:26"/>
    <b v="0"/>
    <n v="77"/>
    <b v="1"/>
    <x v="1"/>
    <x v="40"/>
    <n v="100"/>
    <n v="64.94"/>
    <x v="422"/>
    <s v="4/1/2015"/>
    <x v="7"/>
    <x v="0"/>
    <n v="4"/>
    <n v="2015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d v="2016-05-29T00:36:00"/>
    <d v="2016-05-09T20:13:52"/>
    <b v="0"/>
    <n v="27"/>
    <b v="1"/>
    <x v="1"/>
    <x v="40"/>
    <n v="100"/>
    <n v="55.56"/>
    <x v="1224"/>
    <s v="5/29/2016"/>
    <x v="5"/>
    <x v="2"/>
    <n v="5"/>
    <n v="2016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d v="2014-07-30T18:38:02"/>
    <d v="2014-06-30T18:38:02"/>
    <b v="0"/>
    <n v="107"/>
    <b v="1"/>
    <x v="1"/>
    <x v="40"/>
    <n v="113"/>
    <n v="74.22"/>
    <x v="1152"/>
    <s v="7/30/2014"/>
    <x v="0"/>
    <x v="3"/>
    <n v="7"/>
    <n v="2014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d v="2014-07-03T04:00:45"/>
    <d v="2014-05-29T04:00:45"/>
    <b v="0"/>
    <n v="96"/>
    <b v="1"/>
    <x v="1"/>
    <x v="40"/>
    <n v="103"/>
    <n v="106.93"/>
    <x v="131"/>
    <s v="7/3/2014"/>
    <x v="5"/>
    <x v="3"/>
    <n v="7"/>
    <n v="2014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d v="2015-03-01T04:59:00"/>
    <d v="2015-02-15T00:28:17"/>
    <b v="0"/>
    <n v="56"/>
    <b v="1"/>
    <x v="1"/>
    <x v="40"/>
    <n v="117"/>
    <n v="41.7"/>
    <x v="1513"/>
    <s v="3/1/2015"/>
    <x v="2"/>
    <x v="0"/>
    <n v="3"/>
    <n v="2015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d v="2014-06-12T17:28:10"/>
    <d v="2014-05-13T17:28:10"/>
    <b v="0"/>
    <n v="58"/>
    <b v="1"/>
    <x v="1"/>
    <x v="40"/>
    <n v="108"/>
    <n v="74.239999999999995"/>
    <x v="1030"/>
    <s v="6/12/2014"/>
    <x v="5"/>
    <x v="3"/>
    <n v="6"/>
    <n v="2014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d v="2016-04-15T14:21:19"/>
    <d v="2016-03-16T14:21:19"/>
    <b v="0"/>
    <n v="15"/>
    <b v="1"/>
    <x v="1"/>
    <x v="40"/>
    <n v="100"/>
    <n v="73.33"/>
    <x v="925"/>
    <s v="4/15/2016"/>
    <x v="7"/>
    <x v="2"/>
    <n v="4"/>
    <n v="2016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d v="2015-06-13T22:20:10"/>
    <d v="2015-05-14T22:20:10"/>
    <b v="0"/>
    <n v="20"/>
    <b v="1"/>
    <x v="1"/>
    <x v="40"/>
    <n v="100"/>
    <n v="100"/>
    <x v="492"/>
    <s v="6/13/2015"/>
    <x v="5"/>
    <x v="0"/>
    <n v="6"/>
    <n v="2015"/>
  </r>
  <r>
    <n v="3771"/>
    <s v="COME OUT SWINGIN'!"/>
    <s v="I would like to make a demo recording of six songs from COME OUT SWINGIN'!"/>
    <x v="28"/>
    <x v="2457"/>
    <x v="0"/>
    <x v="0"/>
    <s v="USD"/>
    <d v="2016-05-18T00:00:00"/>
    <d v="2016-05-03T20:34:12"/>
    <b v="0"/>
    <n v="38"/>
    <b v="1"/>
    <x v="1"/>
    <x v="40"/>
    <n v="146"/>
    <n v="38.42"/>
    <x v="1037"/>
    <s v="5/18/2016"/>
    <x v="5"/>
    <x v="2"/>
    <n v="5"/>
    <n v="2016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d v="2016-11-29T06:00:00"/>
    <d v="2016-11-08T14:48:26"/>
    <b v="0"/>
    <n v="33"/>
    <b v="1"/>
    <x v="1"/>
    <x v="40"/>
    <n v="110"/>
    <n v="166.97"/>
    <x v="1307"/>
    <s v="11/29/2016"/>
    <x v="4"/>
    <x v="2"/>
    <n v="11"/>
    <n v="2016"/>
  </r>
  <r>
    <n v="3773"/>
    <s v="Dundee: A Hip-Hopera"/>
    <s v="A dramatic hip-hopera, inspired from monologues written by the performers."/>
    <x v="10"/>
    <x v="106"/>
    <x v="0"/>
    <x v="0"/>
    <s v="USD"/>
    <d v="2016-11-15T02:08:00"/>
    <d v="2016-10-13T00:07:27"/>
    <b v="0"/>
    <n v="57"/>
    <b v="1"/>
    <x v="1"/>
    <x v="40"/>
    <n v="108"/>
    <n v="94.91"/>
    <x v="682"/>
    <s v="11/15/2016"/>
    <x v="9"/>
    <x v="2"/>
    <n v="11"/>
    <n v="2016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d v="2015-04-09T19:00:55"/>
    <d v="2015-03-24T19:00:55"/>
    <b v="0"/>
    <n v="25"/>
    <b v="1"/>
    <x v="1"/>
    <x v="40"/>
    <n v="100"/>
    <n v="100"/>
    <x v="521"/>
    <s v="4/9/2015"/>
    <x v="7"/>
    <x v="0"/>
    <n v="4"/>
    <n v="2015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d v="2015-04-09T04:00:00"/>
    <d v="2015-03-12T22:37:23"/>
    <b v="0"/>
    <n v="14"/>
    <b v="1"/>
    <x v="1"/>
    <x v="40"/>
    <n v="100"/>
    <n v="143.21"/>
    <x v="1282"/>
    <s v="4/9/2015"/>
    <x v="7"/>
    <x v="0"/>
    <n v="4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d v="2014-08-01T01:00:00"/>
    <d v="2014-06-24T08:49:38"/>
    <b v="0"/>
    <n v="94"/>
    <b v="1"/>
    <x v="1"/>
    <x v="40"/>
    <n v="107"/>
    <n v="90.82"/>
    <x v="1032"/>
    <s v="8/1/2014"/>
    <x v="0"/>
    <x v="3"/>
    <n v="8"/>
    <n v="2014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d v="2014-09-27T04:00:00"/>
    <d v="2014-09-05T02:40:21"/>
    <b v="0"/>
    <n v="59"/>
    <b v="1"/>
    <x v="1"/>
    <x v="40"/>
    <n v="143"/>
    <n v="48.54"/>
    <x v="40"/>
    <s v="9/27/2014"/>
    <x v="8"/>
    <x v="3"/>
    <n v="9"/>
    <n v="2014"/>
  </r>
  <r>
    <n v="3778"/>
    <s v="Give a Puppet a Hand"/>
    <s v="Sponsor an AVENUE Q puppet for The Barn Players April 2015 production."/>
    <x v="262"/>
    <x v="570"/>
    <x v="0"/>
    <x v="0"/>
    <s v="USD"/>
    <d v="2015-02-14T19:39:40"/>
    <d v="2014-12-16T19:39:40"/>
    <b v="0"/>
    <n v="36"/>
    <b v="1"/>
    <x v="1"/>
    <x v="40"/>
    <n v="105"/>
    <n v="70.03"/>
    <x v="22"/>
    <s v="2/14/2015"/>
    <x v="11"/>
    <x v="3"/>
    <n v="2"/>
    <n v="2015"/>
  </r>
  <r>
    <n v="3779"/>
    <s v="&quot;The Last Adam&quot; A New Musical, NYC reading"/>
    <s v="A fresh, re-telling of the Jesus story for a new generation."/>
    <x v="36"/>
    <x v="2460"/>
    <x v="0"/>
    <x v="0"/>
    <s v="USD"/>
    <d v="2016-03-26T16:39:00"/>
    <d v="2016-02-25T17:39:00"/>
    <b v="0"/>
    <n v="115"/>
    <b v="1"/>
    <x v="1"/>
    <x v="40"/>
    <n v="104"/>
    <n v="135.63"/>
    <x v="332"/>
    <s v="3/26/2016"/>
    <x v="2"/>
    <x v="2"/>
    <n v="3"/>
    <n v="2016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d v="2015-07-13T20:06:00"/>
    <d v="2015-06-11T05:16:25"/>
    <b v="0"/>
    <n v="30"/>
    <b v="1"/>
    <x v="1"/>
    <x v="40"/>
    <n v="120"/>
    <n v="100"/>
    <x v="1555"/>
    <s v="7/13/2015"/>
    <x v="0"/>
    <x v="0"/>
    <n v="7"/>
    <n v="2015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d v="2014-09-08T21:11:25"/>
    <d v="2014-08-14T21:11:25"/>
    <b v="0"/>
    <n v="52"/>
    <b v="1"/>
    <x v="1"/>
    <x v="40"/>
    <n v="110"/>
    <n v="94.9"/>
    <x v="539"/>
    <s v="9/8/2014"/>
    <x v="10"/>
    <x v="3"/>
    <n v="9"/>
    <n v="2014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d v="2016-07-24T23:00:00"/>
    <d v="2016-06-25T20:41:37"/>
    <b v="0"/>
    <n v="27"/>
    <b v="1"/>
    <x v="1"/>
    <x v="40"/>
    <n v="102"/>
    <n v="75.37"/>
    <x v="1556"/>
    <s v="7/24/2016"/>
    <x v="0"/>
    <x v="2"/>
    <n v="7"/>
    <n v="2016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d v="2016-03-15T16:00:00"/>
    <d v="2016-02-20T03:22:00"/>
    <b v="0"/>
    <n v="24"/>
    <b v="1"/>
    <x v="1"/>
    <x v="40"/>
    <n v="129"/>
    <n v="64.459999999999994"/>
    <x v="1136"/>
    <s v="3/15/2016"/>
    <x v="2"/>
    <x v="2"/>
    <n v="3"/>
    <n v="2016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d v="2016-07-10T23:32:12"/>
    <d v="2016-06-10T23:32:12"/>
    <b v="0"/>
    <n v="10"/>
    <b v="1"/>
    <x v="1"/>
    <x v="40"/>
    <n v="115"/>
    <n v="115"/>
    <x v="1463"/>
    <s v="7/10/2016"/>
    <x v="0"/>
    <x v="2"/>
    <n v="7"/>
    <n v="2016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d v="2016-08-02T10:03:00"/>
    <d v="2016-06-27T15:19:29"/>
    <b v="0"/>
    <n v="30"/>
    <b v="1"/>
    <x v="1"/>
    <x v="40"/>
    <n v="151"/>
    <n v="100.5"/>
    <x v="1019"/>
    <s v="8/2/2016"/>
    <x v="0"/>
    <x v="2"/>
    <n v="8"/>
    <n v="2016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d v="2016-05-27T00:54:35"/>
    <d v="2016-04-27T00:54:35"/>
    <b v="0"/>
    <n v="71"/>
    <b v="1"/>
    <x v="1"/>
    <x v="40"/>
    <n v="111"/>
    <n v="93.77"/>
    <x v="1406"/>
    <s v="5/27/2016"/>
    <x v="6"/>
    <x v="2"/>
    <n v="5"/>
    <n v="2016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d v="2015-07-11T03:59:00"/>
    <d v="2015-06-12T12:50:06"/>
    <b v="0"/>
    <n v="10"/>
    <b v="1"/>
    <x v="1"/>
    <x v="40"/>
    <n v="100"/>
    <n v="35.1"/>
    <x v="1217"/>
    <s v="7/11/2015"/>
    <x v="0"/>
    <x v="0"/>
    <n v="7"/>
    <n v="2015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d v="2015-12-23T16:18:00"/>
    <d v="2015-11-25T16:41:59"/>
    <b v="0"/>
    <n v="1"/>
    <b v="0"/>
    <x v="1"/>
    <x v="40"/>
    <n v="1"/>
    <n v="500"/>
    <x v="53"/>
    <s v="12/23/2015"/>
    <x v="4"/>
    <x v="0"/>
    <n v="12"/>
    <n v="2015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d v="2015-06-15T19:10:18"/>
    <d v="2015-05-14T19:10:18"/>
    <b v="0"/>
    <n v="4"/>
    <b v="0"/>
    <x v="1"/>
    <x v="40"/>
    <n v="3"/>
    <n v="29"/>
    <x v="492"/>
    <s v="6/15/2015"/>
    <x v="5"/>
    <x v="0"/>
    <n v="6"/>
    <n v="2015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d v="2016-11-22T17:00:23"/>
    <d v="2016-10-23T16:00:23"/>
    <b v="0"/>
    <n v="0"/>
    <b v="0"/>
    <x v="1"/>
    <x v="40"/>
    <n v="0"/>
    <n v="0"/>
    <x v="1557"/>
    <s v="11/22/2016"/>
    <x v="9"/>
    <x v="2"/>
    <n v="11"/>
    <n v="2016"/>
  </r>
  <r>
    <n v="3791"/>
    <s v="Spin! at The Cumming Playhouse"/>
    <s v="Spin! is an original musical comedy-drama presented by Blue Palm Productions."/>
    <x v="15"/>
    <x v="117"/>
    <x v="2"/>
    <x v="0"/>
    <s v="USD"/>
    <d v="2014-07-06T16:36:32"/>
    <d v="2014-05-07T16:36:32"/>
    <b v="0"/>
    <n v="0"/>
    <b v="0"/>
    <x v="1"/>
    <x v="40"/>
    <n v="0"/>
    <n v="0"/>
    <x v="918"/>
    <s v="7/6/2014"/>
    <x v="5"/>
    <x v="3"/>
    <n v="7"/>
    <n v="2014"/>
  </r>
  <r>
    <n v="3792"/>
    <s v="BorikÃ©n: The Show"/>
    <s v="A cultural and historic journey through Puerto Rico's music and dance!"/>
    <x v="78"/>
    <x v="428"/>
    <x v="2"/>
    <x v="0"/>
    <s v="USD"/>
    <d v="2015-07-15T10:43:42"/>
    <d v="2015-06-15T10:43:42"/>
    <b v="0"/>
    <n v="2"/>
    <b v="0"/>
    <x v="1"/>
    <x v="40"/>
    <n v="0"/>
    <n v="17.5"/>
    <x v="877"/>
    <s v="7/15/2015"/>
    <x v="0"/>
    <x v="0"/>
    <n v="7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d v="2014-12-16T22:32:09"/>
    <d v="2014-11-25T22:32:09"/>
    <b v="0"/>
    <n v="24"/>
    <b v="0"/>
    <x v="1"/>
    <x v="40"/>
    <n v="60"/>
    <n v="174"/>
    <x v="143"/>
    <s v="12/16/2014"/>
    <x v="4"/>
    <x v="3"/>
    <n v="12"/>
    <n v="2014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d v="2015-06-07T13:55:54"/>
    <d v="2015-05-08T13:55:54"/>
    <b v="0"/>
    <n v="1"/>
    <b v="0"/>
    <x v="1"/>
    <x v="40"/>
    <n v="1"/>
    <n v="50"/>
    <x v="891"/>
    <s v="6/7/2015"/>
    <x v="5"/>
    <x v="0"/>
    <n v="6"/>
    <n v="2015"/>
  </r>
  <r>
    <n v="3795"/>
    <s v="Duodeca"/>
    <s v="Poppin Productions are currently entering the development stage of their very first production -  &quot;Duodeca&quot;."/>
    <x v="20"/>
    <x v="115"/>
    <x v="2"/>
    <x v="1"/>
    <s v="GBP"/>
    <d v="2015-08-28T22:30:00"/>
    <d v="2015-07-16T10:28:10"/>
    <b v="0"/>
    <n v="2"/>
    <b v="0"/>
    <x v="1"/>
    <x v="40"/>
    <n v="2"/>
    <n v="5"/>
    <x v="1455"/>
    <s v="8/28/2015"/>
    <x v="3"/>
    <x v="0"/>
    <n v="8"/>
    <n v="2015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d v="2017-01-14T00:42:36"/>
    <d v="2016-11-15T00:42:36"/>
    <b v="0"/>
    <n v="1"/>
    <b v="0"/>
    <x v="1"/>
    <x v="40"/>
    <n v="0"/>
    <n v="1"/>
    <x v="296"/>
    <s v="1/14/2017"/>
    <x v="4"/>
    <x v="2"/>
    <n v="1"/>
    <n v="2017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d v="2015-04-20T21:09:25"/>
    <d v="2015-03-21T21:09:25"/>
    <b v="0"/>
    <n v="37"/>
    <b v="0"/>
    <x v="1"/>
    <x v="40"/>
    <n v="90"/>
    <n v="145.41"/>
    <x v="1558"/>
    <s v="4/20/2015"/>
    <x v="7"/>
    <x v="0"/>
    <n v="4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d v="2014-08-10T17:20:48"/>
    <d v="2014-07-11T17:20:48"/>
    <b v="0"/>
    <n v="5"/>
    <b v="0"/>
    <x v="1"/>
    <x v="40"/>
    <n v="1"/>
    <n v="205"/>
    <x v="524"/>
    <s v="8/10/2014"/>
    <x v="3"/>
    <x v="3"/>
    <n v="8"/>
    <n v="2014"/>
  </r>
  <r>
    <n v="3799"/>
    <s v="A Story Once Told"/>
    <s v="An original musical on it's way to the stage in Minneapolis, MN. Feel free to ask any questions."/>
    <x v="3"/>
    <x v="2465"/>
    <x v="2"/>
    <x v="0"/>
    <s v="USD"/>
    <d v="2016-03-11T22:20:43"/>
    <d v="2016-02-10T22:20:43"/>
    <b v="0"/>
    <n v="4"/>
    <b v="0"/>
    <x v="1"/>
    <x v="40"/>
    <n v="4"/>
    <n v="100.5"/>
    <x v="952"/>
    <s v="3/11/2016"/>
    <x v="2"/>
    <x v="2"/>
    <n v="3"/>
    <n v="2016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d v="2015-01-11T04:59:00"/>
    <d v="2014-12-09T17:41:23"/>
    <b v="0"/>
    <n v="16"/>
    <b v="0"/>
    <x v="1"/>
    <x v="40"/>
    <n v="4"/>
    <n v="55.06"/>
    <x v="1415"/>
    <s v="1/11/2015"/>
    <x v="11"/>
    <x v="3"/>
    <n v="1"/>
    <n v="2015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d v="2015-01-02T16:13:36"/>
    <d v="2014-12-02T16:13:36"/>
    <b v="0"/>
    <n v="9"/>
    <b v="0"/>
    <x v="1"/>
    <x v="40"/>
    <n v="9"/>
    <n v="47.33"/>
    <x v="486"/>
    <s v="1/2/2015"/>
    <x v="11"/>
    <x v="3"/>
    <n v="1"/>
    <n v="2015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d v="2015-10-22T03:01:46"/>
    <d v="2015-09-22T03:01:46"/>
    <b v="0"/>
    <n v="0"/>
    <b v="0"/>
    <x v="1"/>
    <x v="40"/>
    <n v="0"/>
    <n v="0"/>
    <x v="1385"/>
    <s v="10/22/2015"/>
    <x v="8"/>
    <x v="0"/>
    <n v="10"/>
    <n v="2015"/>
  </r>
  <r>
    <n v="3803"/>
    <s v="Benjamin Button the Musical Concept Album"/>
    <s v="A fully orchestrated concept album of Benjamin Button the Musical!"/>
    <x v="14"/>
    <x v="2466"/>
    <x v="2"/>
    <x v="0"/>
    <s v="USD"/>
    <d v="2016-03-04T23:19:28"/>
    <d v="2016-02-03T23:19:28"/>
    <b v="0"/>
    <n v="40"/>
    <b v="0"/>
    <x v="1"/>
    <x v="40"/>
    <n v="20"/>
    <n v="58.95"/>
    <x v="166"/>
    <s v="3/4/2016"/>
    <x v="2"/>
    <x v="2"/>
    <n v="3"/>
    <n v="2016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d v="2016-07-31T07:00:00"/>
    <d v="2016-06-06T00:13:44"/>
    <b v="0"/>
    <n v="0"/>
    <b v="0"/>
    <x v="1"/>
    <x v="40"/>
    <n v="0"/>
    <n v="0"/>
    <x v="176"/>
    <s v="7/31/2016"/>
    <x v="0"/>
    <x v="2"/>
    <n v="7"/>
    <n v="2016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d v="2014-09-27T21:17:20"/>
    <d v="2014-07-29T21:17:20"/>
    <b v="0"/>
    <n v="2"/>
    <b v="0"/>
    <x v="1"/>
    <x v="40"/>
    <n v="0"/>
    <n v="1.5"/>
    <x v="508"/>
    <s v="9/27/2014"/>
    <x v="3"/>
    <x v="3"/>
    <n v="9"/>
    <n v="2014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d v="2014-06-29T06:13:01"/>
    <d v="2014-06-09T06:13:01"/>
    <b v="0"/>
    <n v="1"/>
    <b v="0"/>
    <x v="1"/>
    <x v="40"/>
    <n v="0"/>
    <n v="5"/>
    <x v="434"/>
    <s v="6/29/2014"/>
    <x v="0"/>
    <x v="3"/>
    <n v="6"/>
    <n v="2014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d v="2015-04-03T21:48:59"/>
    <d v="2015-03-27T21:48:59"/>
    <b v="0"/>
    <n v="9"/>
    <b v="0"/>
    <x v="1"/>
    <x v="40"/>
    <n v="30"/>
    <n v="50.56"/>
    <x v="144"/>
    <s v="4/3/2015"/>
    <x v="7"/>
    <x v="0"/>
    <n v="4"/>
    <n v="2015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d v="2015-04-25T09:53:39"/>
    <d v="2015-02-24T10:53:39"/>
    <b v="0"/>
    <n v="24"/>
    <b v="1"/>
    <x v="1"/>
    <x v="6"/>
    <n v="100"/>
    <n v="41.67"/>
    <x v="1519"/>
    <s v="4/25/2015"/>
    <x v="2"/>
    <x v="0"/>
    <n v="4"/>
    <n v="2015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d v="2014-07-30T23:00:00"/>
    <d v="2014-06-10T12:38:27"/>
    <b v="0"/>
    <n v="38"/>
    <b v="1"/>
    <x v="1"/>
    <x v="6"/>
    <n v="101"/>
    <n v="53.29"/>
    <x v="1165"/>
    <s v="7/30/2014"/>
    <x v="0"/>
    <x v="3"/>
    <n v="7"/>
    <n v="2014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d v="2015-03-21T19:22:38"/>
    <d v="2015-02-19T20:22:38"/>
    <b v="0"/>
    <n v="26"/>
    <b v="1"/>
    <x v="1"/>
    <x v="6"/>
    <n v="122"/>
    <n v="70.23"/>
    <x v="1457"/>
    <s v="3/21/2015"/>
    <x v="2"/>
    <x v="0"/>
    <n v="3"/>
    <n v="2015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d v="2016-05-31T11:00:00"/>
    <d v="2016-04-27T15:02:53"/>
    <b v="0"/>
    <n v="19"/>
    <b v="1"/>
    <x v="1"/>
    <x v="6"/>
    <n v="330"/>
    <n v="43.42"/>
    <x v="1406"/>
    <s v="5/31/2016"/>
    <x v="6"/>
    <x v="2"/>
    <n v="5"/>
    <n v="201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d v="2015-06-01T03:59:00"/>
    <d v="2015-04-15T18:01:48"/>
    <b v="0"/>
    <n v="11"/>
    <b v="1"/>
    <x v="1"/>
    <x v="6"/>
    <n v="110"/>
    <n v="199.18"/>
    <x v="868"/>
    <s v="6/1/2015"/>
    <x v="6"/>
    <x v="0"/>
    <n v="6"/>
    <n v="2015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d v="2016-06-14T21:43:00"/>
    <d v="2016-05-07T06:37:01"/>
    <b v="0"/>
    <n v="27"/>
    <b v="1"/>
    <x v="1"/>
    <x v="6"/>
    <n v="101"/>
    <n v="78.52"/>
    <x v="1559"/>
    <s v="6/14/2016"/>
    <x v="5"/>
    <x v="2"/>
    <n v="6"/>
    <n v="201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d v="2015-04-01T03:59:00"/>
    <d v="2015-02-23T21:41:52"/>
    <b v="0"/>
    <n v="34"/>
    <b v="1"/>
    <x v="1"/>
    <x v="6"/>
    <n v="140"/>
    <n v="61.82"/>
    <x v="298"/>
    <s v="4/1/2015"/>
    <x v="2"/>
    <x v="0"/>
    <n v="4"/>
    <n v="2015"/>
  </r>
  <r>
    <n v="3815"/>
    <s v="The Canterbury Shakespeare Festival - first season"/>
    <s v="Come and help us make the Canterbury Shakespeare Festival a reality"/>
    <x v="28"/>
    <x v="2471"/>
    <x v="0"/>
    <x v="1"/>
    <s v="GBP"/>
    <d v="2015-08-20T23:00:00"/>
    <d v="2015-07-22T06:14:17"/>
    <b v="0"/>
    <n v="20"/>
    <b v="1"/>
    <x v="1"/>
    <x v="6"/>
    <n v="100"/>
    <n v="50"/>
    <x v="312"/>
    <s v="8/20/2015"/>
    <x v="3"/>
    <x v="0"/>
    <n v="8"/>
    <n v="2015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d v="2014-07-17T16:33:43"/>
    <d v="2014-06-17T16:33:43"/>
    <b v="0"/>
    <n v="37"/>
    <b v="1"/>
    <x v="1"/>
    <x v="6"/>
    <n v="119"/>
    <n v="48.34"/>
    <x v="51"/>
    <s v="7/17/2014"/>
    <x v="0"/>
    <x v="3"/>
    <n v="7"/>
    <n v="2014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d v="2015-10-24T03:59:00"/>
    <d v="2015-10-07T16:43:36"/>
    <b v="0"/>
    <n v="20"/>
    <b v="1"/>
    <x v="1"/>
    <x v="6"/>
    <n v="107"/>
    <n v="107.25"/>
    <x v="1520"/>
    <s v="10/24/2015"/>
    <x v="9"/>
    <x v="0"/>
    <n v="10"/>
    <n v="2015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d v="2015-03-12T19:13:02"/>
    <d v="2015-02-10T20:13:02"/>
    <b v="0"/>
    <n v="10"/>
    <b v="1"/>
    <x v="1"/>
    <x v="6"/>
    <n v="228"/>
    <n v="57"/>
    <x v="549"/>
    <s v="3/12/2015"/>
    <x v="2"/>
    <x v="0"/>
    <n v="3"/>
    <n v="2015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d v="2015-07-17T21:02:00"/>
    <d v="2015-06-29T05:01:44"/>
    <b v="0"/>
    <n v="26"/>
    <b v="1"/>
    <x v="1"/>
    <x v="6"/>
    <n v="106"/>
    <n v="40.92"/>
    <x v="295"/>
    <s v="7/17/2015"/>
    <x v="0"/>
    <x v="0"/>
    <n v="7"/>
    <n v="2015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d v="2015-07-05T15:38:37"/>
    <d v="2015-06-05T15:38:37"/>
    <b v="0"/>
    <n v="20"/>
    <b v="1"/>
    <x v="1"/>
    <x v="6"/>
    <n v="143"/>
    <n v="21.5"/>
    <x v="156"/>
    <s v="7/5/2015"/>
    <x v="0"/>
    <x v="0"/>
    <n v="7"/>
    <n v="2015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d v="2016-01-04T04:20:07"/>
    <d v="2015-12-03T04:20:07"/>
    <b v="0"/>
    <n v="46"/>
    <b v="1"/>
    <x v="1"/>
    <x v="6"/>
    <n v="105"/>
    <n v="79.540000000000006"/>
    <x v="209"/>
    <s v="1/4/2016"/>
    <x v="11"/>
    <x v="0"/>
    <n v="1"/>
    <n v="201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d v="2016-01-19T22:59:00"/>
    <d v="2015-11-21T20:06:57"/>
    <b v="0"/>
    <n v="76"/>
    <b v="1"/>
    <x v="1"/>
    <x v="6"/>
    <n v="110"/>
    <n v="72.38"/>
    <x v="1218"/>
    <s v="1/19/2016"/>
    <x v="4"/>
    <x v="0"/>
    <n v="1"/>
    <n v="2016"/>
  </r>
  <r>
    <n v="3823"/>
    <s v="FEED"/>
    <s v="Feed, a new play by Garrett Markgraf (based on the novel by M.T. Anderson), Directed by Anna Marck at Oakland University."/>
    <x v="30"/>
    <x v="2477"/>
    <x v="0"/>
    <x v="0"/>
    <s v="USD"/>
    <d v="2015-07-20T03:59:00"/>
    <d v="2015-06-15T21:50:44"/>
    <b v="0"/>
    <n v="41"/>
    <b v="1"/>
    <x v="1"/>
    <x v="6"/>
    <n v="106"/>
    <n v="64.63"/>
    <x v="877"/>
    <s v="7/20/2015"/>
    <x v="0"/>
    <x v="0"/>
    <n v="7"/>
    <n v="2015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d v="2016-08-01T13:41:00"/>
    <d v="2016-07-20T15:01:43"/>
    <b v="0"/>
    <n v="7"/>
    <b v="1"/>
    <x v="1"/>
    <x v="6"/>
    <n v="108"/>
    <n v="38.57"/>
    <x v="1138"/>
    <s v="8/1/2016"/>
    <x v="3"/>
    <x v="2"/>
    <n v="8"/>
    <n v="201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d v="2015-06-17T01:40:14"/>
    <d v="2015-05-27T01:40:14"/>
    <b v="0"/>
    <n v="49"/>
    <b v="1"/>
    <x v="1"/>
    <x v="6"/>
    <n v="105"/>
    <n v="107.57"/>
    <x v="840"/>
    <s v="6/17/2015"/>
    <x v="5"/>
    <x v="0"/>
    <n v="6"/>
    <n v="2015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d v="2015-05-07T10:09:54"/>
    <d v="2015-04-07T10:09:54"/>
    <b v="0"/>
    <n v="26"/>
    <b v="1"/>
    <x v="1"/>
    <x v="6"/>
    <n v="119"/>
    <n v="27.5"/>
    <x v="303"/>
    <s v="5/7/2015"/>
    <x v="6"/>
    <x v="0"/>
    <n v="5"/>
    <n v="2015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d v="2015-03-27T00:00:00"/>
    <d v="2015-01-30T22:16:41"/>
    <b v="0"/>
    <n v="65"/>
    <b v="1"/>
    <x v="1"/>
    <x v="6"/>
    <n v="153"/>
    <n v="70.459999999999994"/>
    <x v="880"/>
    <s v="3/27/2015"/>
    <x v="1"/>
    <x v="0"/>
    <n v="3"/>
    <n v="2015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d v="2014-12-31T13:39:47"/>
    <d v="2014-11-01T12:39:47"/>
    <b v="0"/>
    <n v="28"/>
    <b v="1"/>
    <x v="1"/>
    <x v="6"/>
    <n v="100"/>
    <n v="178.57"/>
    <x v="727"/>
    <s v="12/31/2014"/>
    <x v="4"/>
    <x v="3"/>
    <n v="12"/>
    <n v="2014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d v="2016-08-31T20:46:11"/>
    <d v="2016-08-11T20:46:11"/>
    <b v="0"/>
    <n v="8"/>
    <b v="1"/>
    <x v="1"/>
    <x v="6"/>
    <n v="100"/>
    <n v="62.63"/>
    <x v="118"/>
    <s v="8/31/2016"/>
    <x v="10"/>
    <x v="2"/>
    <n v="8"/>
    <n v="2016"/>
  </r>
  <r>
    <n v="3830"/>
    <s v="Run Away"/>
    <s v="The Aeon Theatre company is producing another original play by Parker Hale at the Manhattan Reportory Theatre"/>
    <x v="213"/>
    <x v="1175"/>
    <x v="0"/>
    <x v="0"/>
    <s v="USD"/>
    <d v="2016-05-27T17:46:51"/>
    <d v="2016-05-13T17:46:51"/>
    <b v="0"/>
    <n v="3"/>
    <b v="1"/>
    <x v="1"/>
    <x v="6"/>
    <n v="225"/>
    <n v="75"/>
    <x v="478"/>
    <s v="5/27/2016"/>
    <x v="5"/>
    <x v="2"/>
    <n v="5"/>
    <n v="201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d v="2014-11-05T21:22:25"/>
    <d v="2014-10-15T20:22:25"/>
    <b v="0"/>
    <n v="9"/>
    <b v="1"/>
    <x v="1"/>
    <x v="6"/>
    <n v="106"/>
    <n v="58.9"/>
    <x v="476"/>
    <s v="11/5/2014"/>
    <x v="9"/>
    <x v="3"/>
    <n v="11"/>
    <n v="2014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d v="2016-02-20T02:45:35"/>
    <d v="2016-01-06T02:45:35"/>
    <b v="0"/>
    <n v="9"/>
    <b v="1"/>
    <x v="1"/>
    <x v="6"/>
    <n v="105"/>
    <n v="139.56"/>
    <x v="179"/>
    <s v="2/20/2016"/>
    <x v="1"/>
    <x v="2"/>
    <n v="2"/>
    <n v="201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d v="2014-12-01T19:09:00"/>
    <d v="2014-11-20T20:56:12"/>
    <b v="0"/>
    <n v="20"/>
    <b v="1"/>
    <x v="1"/>
    <x v="6"/>
    <n v="117"/>
    <n v="70"/>
    <x v="490"/>
    <s v="12/1/2014"/>
    <x v="4"/>
    <x v="3"/>
    <n v="12"/>
    <n v="2014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d v="2015-06-18T10:41:07"/>
    <d v="2015-05-19T10:41:07"/>
    <b v="0"/>
    <n v="57"/>
    <b v="1"/>
    <x v="1"/>
    <x v="6"/>
    <n v="109"/>
    <n v="57.39"/>
    <x v="507"/>
    <s v="6/18/2015"/>
    <x v="5"/>
    <x v="0"/>
    <n v="6"/>
    <n v="2015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d v="2016-04-21T22:36:48"/>
    <d v="2016-03-31T22:36:48"/>
    <b v="0"/>
    <n v="8"/>
    <b v="1"/>
    <x v="1"/>
    <x v="6"/>
    <n v="160"/>
    <n v="40"/>
    <x v="1126"/>
    <s v="4/21/2016"/>
    <x v="7"/>
    <x v="2"/>
    <n v="4"/>
    <n v="201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d v="2016-08-03T04:09:00"/>
    <d v="2016-07-02T22:14:12"/>
    <b v="0"/>
    <n v="14"/>
    <b v="1"/>
    <x v="1"/>
    <x v="6"/>
    <n v="113"/>
    <n v="64.290000000000006"/>
    <x v="980"/>
    <s v="8/3/2016"/>
    <x v="3"/>
    <x v="2"/>
    <n v="8"/>
    <n v="2016"/>
  </r>
  <r>
    <n v="3837"/>
    <s v="Farcical Elements Presents Boeing-Boeing"/>
    <s v="A high-flying French farce with the thrust of a well-tuned jet engine"/>
    <x v="13"/>
    <x v="2485"/>
    <x v="0"/>
    <x v="1"/>
    <s v="GBP"/>
    <d v="2015-07-03T18:22:38"/>
    <d v="2015-05-28T18:22:38"/>
    <b v="0"/>
    <n v="17"/>
    <b v="1"/>
    <x v="1"/>
    <x v="6"/>
    <n v="102"/>
    <n v="120.12"/>
    <x v="890"/>
    <s v="7/3/2015"/>
    <x v="5"/>
    <x v="0"/>
    <n v="7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d v="2015-05-22T17:03:29"/>
    <d v="2015-04-22T17:03:29"/>
    <b v="0"/>
    <n v="100"/>
    <b v="1"/>
    <x v="1"/>
    <x v="6"/>
    <n v="101"/>
    <n v="1008.24"/>
    <x v="1184"/>
    <s v="5/22/2015"/>
    <x v="6"/>
    <x v="0"/>
    <n v="5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d v="2015-07-30T03:25:24"/>
    <d v="2015-05-31T03:25:24"/>
    <b v="0"/>
    <n v="32"/>
    <b v="1"/>
    <x v="1"/>
    <x v="6"/>
    <n v="101"/>
    <n v="63.28"/>
    <x v="461"/>
    <s v="7/30/2015"/>
    <x v="5"/>
    <x v="0"/>
    <n v="7"/>
    <n v="2015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d v="2016-03-28T15:50:29"/>
    <d v="2016-03-03T16:50:29"/>
    <b v="0"/>
    <n v="3"/>
    <b v="1"/>
    <x v="1"/>
    <x v="6"/>
    <n v="6500"/>
    <n v="21.67"/>
    <x v="817"/>
    <s v="3/28/2016"/>
    <x v="7"/>
    <x v="2"/>
    <n v="3"/>
    <n v="201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d v="2014-07-20T18:51:27"/>
    <d v="2014-05-21T18:51:27"/>
    <b v="1"/>
    <n v="34"/>
    <b v="0"/>
    <x v="1"/>
    <x v="6"/>
    <n v="9"/>
    <n v="25.65"/>
    <x v="10"/>
    <s v="7/20/2014"/>
    <x v="5"/>
    <x v="3"/>
    <n v="7"/>
    <n v="2014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d v="2014-05-11T11:50:52"/>
    <d v="2014-04-11T11:50:52"/>
    <b v="1"/>
    <n v="23"/>
    <b v="0"/>
    <x v="1"/>
    <x v="6"/>
    <n v="22"/>
    <n v="47.7"/>
    <x v="832"/>
    <s v="5/11/2014"/>
    <x v="6"/>
    <x v="3"/>
    <n v="5"/>
    <n v="2014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d v="2014-06-01T01:44:24"/>
    <d v="2014-05-07T01:44:24"/>
    <b v="1"/>
    <n v="19"/>
    <b v="0"/>
    <x v="1"/>
    <x v="6"/>
    <n v="21"/>
    <n v="56.05"/>
    <x v="918"/>
    <s v="6/1/2014"/>
    <x v="5"/>
    <x v="3"/>
    <n v="6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d v="2014-06-03T06:59:00"/>
    <d v="2014-05-07T14:48:54"/>
    <b v="1"/>
    <n v="50"/>
    <b v="0"/>
    <x v="1"/>
    <x v="6"/>
    <n v="41"/>
    <n v="81.319999999999993"/>
    <x v="918"/>
    <s v="6/3/2014"/>
    <x v="5"/>
    <x v="3"/>
    <n v="6"/>
    <n v="2014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d v="2015-10-01T15:02:54"/>
    <d v="2015-09-01T15:02:54"/>
    <b v="1"/>
    <n v="12"/>
    <b v="0"/>
    <x v="1"/>
    <x v="6"/>
    <n v="2"/>
    <n v="70.17"/>
    <x v="187"/>
    <s v="10/1/2015"/>
    <x v="8"/>
    <x v="0"/>
    <n v="10"/>
    <n v="2015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d v="2014-10-04T06:59:00"/>
    <d v="2014-09-03T05:19:02"/>
    <b v="1"/>
    <n v="8"/>
    <b v="0"/>
    <x v="1"/>
    <x v="6"/>
    <n v="3"/>
    <n v="23.63"/>
    <x v="843"/>
    <s v="10/4/2014"/>
    <x v="8"/>
    <x v="3"/>
    <n v="10"/>
    <n v="2014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d v="2015-07-19T05:23:11"/>
    <d v="2015-06-04T05:23:11"/>
    <b v="1"/>
    <n v="9"/>
    <b v="0"/>
    <x v="1"/>
    <x v="6"/>
    <n v="16"/>
    <n v="188.56"/>
    <x v="1149"/>
    <s v="7/19/2015"/>
    <x v="0"/>
    <x v="0"/>
    <n v="7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d v="2015-10-18T19:36:29"/>
    <d v="2015-09-18T19:36:29"/>
    <b v="1"/>
    <n v="43"/>
    <b v="0"/>
    <x v="1"/>
    <x v="6"/>
    <n v="16"/>
    <n v="49.51"/>
    <x v="1353"/>
    <s v="10/18/2015"/>
    <x v="8"/>
    <x v="0"/>
    <n v="10"/>
    <n v="2015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d v="2015-06-11T18:24:44"/>
    <d v="2015-05-12T18:24:44"/>
    <b v="1"/>
    <n v="28"/>
    <b v="0"/>
    <x v="1"/>
    <x v="6"/>
    <n v="7"/>
    <n v="75.459999999999994"/>
    <x v="211"/>
    <s v="6/11/2015"/>
    <x v="5"/>
    <x v="0"/>
    <n v="6"/>
    <n v="2015"/>
  </r>
  <r>
    <n v="3850"/>
    <s v="The Vagina Monologues 2015"/>
    <s v="V-Day is a global activist movement to end violence against women and girls."/>
    <x v="28"/>
    <x v="2495"/>
    <x v="2"/>
    <x v="0"/>
    <s v="USD"/>
    <d v="2015-01-01T02:59:03"/>
    <d v="2014-12-02T02:59:03"/>
    <b v="1"/>
    <n v="4"/>
    <b v="0"/>
    <x v="1"/>
    <x v="6"/>
    <n v="4"/>
    <n v="9.5"/>
    <x v="486"/>
    <s v="1/1/2015"/>
    <x v="11"/>
    <x v="3"/>
    <n v="1"/>
    <n v="2015"/>
  </r>
  <r>
    <n v="3851"/>
    <s v="Waving Goodbye"/>
    <s v="A play about the horrible choices we have to make every day. Should we take a risk, or take the road most travelled?"/>
    <x v="30"/>
    <x v="1483"/>
    <x v="2"/>
    <x v="1"/>
    <s v="GBP"/>
    <d v="2015-07-17T10:32:59"/>
    <d v="2015-06-17T10:32:59"/>
    <b v="1"/>
    <n v="24"/>
    <b v="0"/>
    <x v="1"/>
    <x v="6"/>
    <n v="34"/>
    <n v="35.5"/>
    <x v="954"/>
    <s v="7/17/2015"/>
    <x v="0"/>
    <x v="0"/>
    <n v="7"/>
    <n v="2015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d v="2015-03-27T03:34:36"/>
    <d v="2015-03-02T04:34:36"/>
    <b v="0"/>
    <n v="2"/>
    <b v="0"/>
    <x v="1"/>
    <x v="6"/>
    <n v="0"/>
    <n v="10"/>
    <x v="422"/>
    <s v="3/27/2015"/>
    <x v="7"/>
    <x v="0"/>
    <n v="3"/>
    <n v="2015"/>
  </r>
  <r>
    <n v="3853"/>
    <s v="The Original Laughter Therapist"/>
    <s v="A dose of One-woman &quot;Dramedy&quot; to cure those daily blues is just what the doctor ordered!"/>
    <x v="57"/>
    <x v="375"/>
    <x v="2"/>
    <x v="0"/>
    <s v="USD"/>
    <d v="2014-09-01T20:09:38"/>
    <d v="2014-07-28T20:09:38"/>
    <b v="0"/>
    <n v="2"/>
    <b v="0"/>
    <x v="1"/>
    <x v="6"/>
    <n v="0"/>
    <n v="13"/>
    <x v="1230"/>
    <s v="9/1/2014"/>
    <x v="3"/>
    <x v="3"/>
    <n v="9"/>
    <n v="2014"/>
  </r>
  <r>
    <n v="3854"/>
    <s v="The Case Of Soghomon Tehlirian"/>
    <s v="A play dedicated to the 100th anniversary of the Armenian Genocide."/>
    <x v="34"/>
    <x v="2496"/>
    <x v="2"/>
    <x v="0"/>
    <s v="USD"/>
    <d v="2015-05-09T21:14:18"/>
    <d v="2015-04-09T21:14:18"/>
    <b v="0"/>
    <n v="20"/>
    <b v="0"/>
    <x v="1"/>
    <x v="6"/>
    <n v="16"/>
    <n v="89.4"/>
    <x v="1247"/>
    <s v="5/9/2015"/>
    <x v="6"/>
    <x v="0"/>
    <n v="5"/>
    <n v="2015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d v="2015-03-26T22:17:51"/>
    <d v="2015-02-24T23:17:51"/>
    <b v="0"/>
    <n v="1"/>
    <b v="0"/>
    <x v="1"/>
    <x v="6"/>
    <n v="3"/>
    <n v="25"/>
    <x v="1519"/>
    <s v="3/26/2015"/>
    <x v="2"/>
    <x v="0"/>
    <n v="3"/>
    <n v="2015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d v="2015-03-08T16:50:03"/>
    <d v="2015-02-06T17:50:03"/>
    <b v="0"/>
    <n v="1"/>
    <b v="0"/>
    <x v="1"/>
    <x v="6"/>
    <n v="0"/>
    <n v="1"/>
    <x v="1352"/>
    <s v="3/8/2015"/>
    <x v="2"/>
    <x v="0"/>
    <n v="3"/>
    <n v="2015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d v="2014-08-01T17:12:00"/>
    <d v="2014-07-09T17:41:30"/>
    <b v="0"/>
    <n v="4"/>
    <b v="0"/>
    <x v="1"/>
    <x v="6"/>
    <n v="5"/>
    <n v="65"/>
    <x v="601"/>
    <s v="8/1/2014"/>
    <x v="3"/>
    <x v="3"/>
    <n v="8"/>
    <n v="2014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d v="2015-05-22T21:00:00"/>
    <d v="2015-05-04T10:20:44"/>
    <b v="0"/>
    <n v="1"/>
    <b v="0"/>
    <x v="1"/>
    <x v="6"/>
    <n v="2"/>
    <n v="10"/>
    <x v="685"/>
    <s v="5/22/2015"/>
    <x v="5"/>
    <x v="0"/>
    <n v="5"/>
    <n v="2015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d v="2014-06-25T21:00:00"/>
    <d v="2014-05-30T21:26:47"/>
    <b v="0"/>
    <n v="1"/>
    <b v="0"/>
    <x v="1"/>
    <x v="6"/>
    <n v="0"/>
    <n v="1"/>
    <x v="39"/>
    <s v="6/25/2014"/>
    <x v="5"/>
    <x v="3"/>
    <n v="6"/>
    <n v="2014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d v="2014-08-12T15:51:50"/>
    <d v="2014-07-13T15:51:50"/>
    <b v="0"/>
    <n v="13"/>
    <b v="0"/>
    <x v="1"/>
    <x v="6"/>
    <n v="18"/>
    <n v="81.540000000000006"/>
    <x v="1094"/>
    <s v="8/12/2014"/>
    <x v="3"/>
    <x v="3"/>
    <n v="8"/>
    <n v="2014"/>
  </r>
  <r>
    <n v="3861"/>
    <s v="READY OR NOT HERE I COME"/>
    <s v="THE COMING OF THE LORD!"/>
    <x v="13"/>
    <x v="173"/>
    <x v="2"/>
    <x v="0"/>
    <s v="USD"/>
    <d v="2014-11-12T21:47:00"/>
    <d v="2014-10-02T14:09:37"/>
    <b v="0"/>
    <n v="1"/>
    <b v="0"/>
    <x v="1"/>
    <x v="6"/>
    <n v="5"/>
    <n v="100"/>
    <x v="471"/>
    <s v="11/12/2014"/>
    <x v="9"/>
    <x v="3"/>
    <n v="11"/>
    <n v="2014"/>
  </r>
  <r>
    <n v="3862"/>
    <s v="The Container Play"/>
    <s v="The hit immersive theatre experience of England comes to Corpus Christi!"/>
    <x v="51"/>
    <x v="116"/>
    <x v="2"/>
    <x v="0"/>
    <s v="USD"/>
    <d v="2016-09-12T16:59:00"/>
    <d v="2016-08-29T06:15:56"/>
    <b v="0"/>
    <n v="1"/>
    <b v="0"/>
    <x v="1"/>
    <x v="6"/>
    <n v="0"/>
    <n v="1"/>
    <x v="783"/>
    <s v="9/12/2016"/>
    <x v="10"/>
    <x v="2"/>
    <n v="9"/>
    <n v="201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d v="2015-11-05T16:11:45"/>
    <d v="2015-09-06T15:11:45"/>
    <b v="0"/>
    <n v="0"/>
    <b v="0"/>
    <x v="1"/>
    <x v="6"/>
    <n v="0"/>
    <n v="0"/>
    <x v="1492"/>
    <s v="11/5/2015"/>
    <x v="8"/>
    <x v="0"/>
    <n v="11"/>
    <n v="2015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d v="2015-11-17T22:24:14"/>
    <d v="2015-10-18T21:24:14"/>
    <b v="0"/>
    <n v="3"/>
    <b v="0"/>
    <x v="1"/>
    <x v="6"/>
    <n v="1"/>
    <n v="20"/>
    <x v="826"/>
    <s v="11/17/2015"/>
    <x v="9"/>
    <x v="0"/>
    <n v="11"/>
    <n v="2015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d v="2014-08-30T05:30:00"/>
    <d v="2014-07-21T15:38:18"/>
    <b v="0"/>
    <n v="14"/>
    <b v="0"/>
    <x v="1"/>
    <x v="6"/>
    <n v="27"/>
    <n v="46.43"/>
    <x v="33"/>
    <s v="8/30/2014"/>
    <x v="3"/>
    <x v="3"/>
    <n v="8"/>
    <n v="2014"/>
  </r>
  <r>
    <n v="3866"/>
    <s v="a feminine ending, brought to you by the East End Theatre Co"/>
    <s v="A funny, moving, witty piece about a girl, her oboe, and her dreams."/>
    <x v="13"/>
    <x v="143"/>
    <x v="2"/>
    <x v="0"/>
    <s v="USD"/>
    <d v="2016-03-23T03:29:00"/>
    <d v="2016-02-02T22:43:41"/>
    <b v="0"/>
    <n v="2"/>
    <b v="0"/>
    <x v="1"/>
    <x v="6"/>
    <n v="1"/>
    <n v="5.5"/>
    <x v="941"/>
    <s v="3/23/2016"/>
    <x v="2"/>
    <x v="2"/>
    <n v="3"/>
    <n v="201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d v="2016-06-18T19:32:19"/>
    <d v="2016-05-19T19:32:19"/>
    <b v="0"/>
    <n v="5"/>
    <b v="0"/>
    <x v="1"/>
    <x v="6"/>
    <n v="13"/>
    <n v="50.2"/>
    <x v="873"/>
    <s v="6/18/2016"/>
    <x v="5"/>
    <x v="2"/>
    <n v="6"/>
    <n v="2016"/>
  </r>
  <r>
    <n v="3868"/>
    <s v="1000 words (Canceled)"/>
    <s v="New collection of music by Scott Evan Davis!"/>
    <x v="10"/>
    <x v="115"/>
    <x v="1"/>
    <x v="1"/>
    <s v="GBP"/>
    <d v="2014-09-08T15:50:05"/>
    <d v="2014-08-14T15:50:05"/>
    <b v="0"/>
    <n v="1"/>
    <b v="0"/>
    <x v="1"/>
    <x v="40"/>
    <n v="0"/>
    <n v="10"/>
    <x v="539"/>
    <s v="9/8/2014"/>
    <x v="10"/>
    <x v="3"/>
    <n v="9"/>
    <n v="2014"/>
  </r>
  <r>
    <n v="3869"/>
    <s v="The Masturbation Musical (Canceled)"/>
    <s v="A Musical about 3 women who pursue their Pleasure and end up finding themselves."/>
    <x v="426"/>
    <x v="2497"/>
    <x v="1"/>
    <x v="0"/>
    <s v="USD"/>
    <d v="2015-03-14T03:11:00"/>
    <d v="2015-02-12T17:23:12"/>
    <b v="0"/>
    <n v="15"/>
    <b v="0"/>
    <x v="1"/>
    <x v="40"/>
    <n v="3"/>
    <n v="30.13"/>
    <x v="139"/>
    <s v="3/14/2015"/>
    <x v="2"/>
    <x v="0"/>
    <n v="3"/>
    <n v="2015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d v="2014-07-03T04:07:58"/>
    <d v="2014-06-03T04:07:58"/>
    <b v="0"/>
    <n v="10"/>
    <b v="0"/>
    <x v="1"/>
    <x v="40"/>
    <n v="15"/>
    <n v="150"/>
    <x v="835"/>
    <s v="7/3/2014"/>
    <x v="0"/>
    <x v="3"/>
    <n v="7"/>
    <n v="2014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d v="2017-03-29T17:44:10"/>
    <d v="2017-01-28T18:44:10"/>
    <b v="0"/>
    <n v="3"/>
    <b v="0"/>
    <x v="1"/>
    <x v="40"/>
    <n v="3"/>
    <n v="13.33"/>
    <x v="1560"/>
    <s v="3/29/2017"/>
    <x v="1"/>
    <x v="1"/>
    <n v="3"/>
    <n v="2017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d v="2015-08-14T03:29:56"/>
    <d v="2015-06-25T03:29:56"/>
    <b v="0"/>
    <n v="0"/>
    <b v="0"/>
    <x v="1"/>
    <x v="40"/>
    <n v="0"/>
    <n v="0"/>
    <x v="994"/>
    <s v="8/14/2015"/>
    <x v="0"/>
    <x v="0"/>
    <n v="8"/>
    <n v="2015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d v="2015-10-08T16:42:15"/>
    <d v="2015-09-08T16:42:15"/>
    <b v="0"/>
    <n v="0"/>
    <b v="0"/>
    <x v="1"/>
    <x v="40"/>
    <n v="0"/>
    <n v="0"/>
    <x v="185"/>
    <s v="10/8/2015"/>
    <x v="8"/>
    <x v="0"/>
    <n v="10"/>
    <n v="2015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d v="2015-01-24T01:00:00"/>
    <d v="2015-01-03T00:23:42"/>
    <b v="0"/>
    <n v="0"/>
    <b v="0"/>
    <x v="1"/>
    <x v="40"/>
    <n v="0"/>
    <n v="0"/>
    <x v="905"/>
    <s v="1/24/2015"/>
    <x v="1"/>
    <x v="0"/>
    <n v="1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d v="2016-09-03T10:00:00"/>
    <d v="2016-09-02T08:19:25"/>
    <b v="0"/>
    <n v="0"/>
    <b v="0"/>
    <x v="1"/>
    <x v="40"/>
    <n v="0"/>
    <n v="0"/>
    <x v="777"/>
    <s v="9/3/2016"/>
    <x v="8"/>
    <x v="2"/>
    <n v="9"/>
    <n v="2016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d v="2016-02-02T14:58:48"/>
    <d v="2016-01-03T14:58:48"/>
    <b v="0"/>
    <n v="46"/>
    <b v="0"/>
    <x v="1"/>
    <x v="40"/>
    <n v="53"/>
    <n v="44.76"/>
    <x v="1540"/>
    <s v="2/2/2016"/>
    <x v="1"/>
    <x v="2"/>
    <n v="2"/>
    <n v="2016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d v="2016-12-08T16:15:52"/>
    <d v="2016-11-08T16:15:52"/>
    <b v="0"/>
    <n v="14"/>
    <b v="0"/>
    <x v="1"/>
    <x v="40"/>
    <n v="5"/>
    <n v="88.64"/>
    <x v="1307"/>
    <s v="12/8/2016"/>
    <x v="4"/>
    <x v="2"/>
    <n v="12"/>
    <n v="2016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d v="2015-06-30T03:59:00"/>
    <d v="2015-05-30T19:39:06"/>
    <b v="0"/>
    <n v="1"/>
    <b v="0"/>
    <x v="1"/>
    <x v="40"/>
    <n v="0"/>
    <n v="10"/>
    <x v="871"/>
    <s v="6/30/2015"/>
    <x v="5"/>
    <x v="0"/>
    <n v="6"/>
    <n v="2015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d v="2015-01-25T20:39:56"/>
    <d v="2014-12-26T20:39:56"/>
    <b v="0"/>
    <n v="0"/>
    <b v="0"/>
    <x v="1"/>
    <x v="40"/>
    <n v="0"/>
    <n v="0"/>
    <x v="756"/>
    <s v="1/25/2015"/>
    <x v="11"/>
    <x v="3"/>
    <n v="1"/>
    <n v="2015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d v="2014-07-30T23:00:00"/>
    <d v="2014-06-25T19:33:40"/>
    <b v="0"/>
    <n v="17"/>
    <b v="0"/>
    <x v="1"/>
    <x v="40"/>
    <n v="13"/>
    <n v="57.65"/>
    <x v="576"/>
    <s v="7/30/2014"/>
    <x v="0"/>
    <x v="3"/>
    <n v="7"/>
    <n v="2014"/>
  </r>
  <r>
    <n v="3881"/>
    <s v="My Real Mother's Name is... (Canceled)"/>
    <s v="A musical journey coming to the Blue Venue at the 2017 Orlando Fringe Festival!"/>
    <x v="2"/>
    <x v="379"/>
    <x v="1"/>
    <x v="0"/>
    <s v="USD"/>
    <d v="2017-02-20T00:26:39"/>
    <d v="2017-01-21T00:26:39"/>
    <b v="0"/>
    <n v="1"/>
    <b v="0"/>
    <x v="1"/>
    <x v="40"/>
    <n v="5"/>
    <n v="25"/>
    <x v="1039"/>
    <s v="2/20/2017"/>
    <x v="1"/>
    <x v="1"/>
    <n v="2"/>
    <n v="2017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d v="2016-01-31T23:03:00"/>
    <d v="2016-01-04T23:36:10"/>
    <b v="0"/>
    <n v="0"/>
    <b v="0"/>
    <x v="1"/>
    <x v="40"/>
    <n v="0"/>
    <n v="0"/>
    <x v="762"/>
    <s v="1/31/2016"/>
    <x v="1"/>
    <x v="2"/>
    <n v="1"/>
    <n v="2016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d v="2014-09-02T14:27:49"/>
    <d v="2014-08-03T14:27:49"/>
    <b v="0"/>
    <n v="0"/>
    <b v="0"/>
    <x v="1"/>
    <x v="40"/>
    <n v="0"/>
    <n v="0"/>
    <x v="865"/>
    <s v="9/2/2014"/>
    <x v="10"/>
    <x v="3"/>
    <n v="9"/>
    <n v="2014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d v="2015-03-27T17:59:52"/>
    <d v="2015-03-02T18:59:52"/>
    <b v="0"/>
    <n v="0"/>
    <b v="0"/>
    <x v="1"/>
    <x v="40"/>
    <n v="0"/>
    <n v="0"/>
    <x v="422"/>
    <s v="3/27/2015"/>
    <x v="7"/>
    <x v="0"/>
    <n v="3"/>
    <n v="2015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d v="2016-05-09T22:49:51"/>
    <d v="2016-04-09T22:49:51"/>
    <b v="0"/>
    <n v="0"/>
    <b v="0"/>
    <x v="1"/>
    <x v="40"/>
    <n v="0"/>
    <n v="0"/>
    <x v="1310"/>
    <s v="5/9/2016"/>
    <x v="6"/>
    <x v="2"/>
    <n v="5"/>
    <n v="2016"/>
  </r>
  <r>
    <n v="3886"/>
    <s v="a (Canceled)"/>
    <n v="1"/>
    <x v="3"/>
    <x v="117"/>
    <x v="1"/>
    <x v="2"/>
    <s v="AUD"/>
    <d v="2014-12-11T05:28:22"/>
    <d v="2014-11-11T05:28:22"/>
    <b v="0"/>
    <n v="0"/>
    <b v="0"/>
    <x v="1"/>
    <x v="40"/>
    <n v="0"/>
    <n v="0"/>
    <x v="1336"/>
    <s v="12/11/2014"/>
    <x v="4"/>
    <x v="3"/>
    <n v="12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d v="2015-05-01T22:00:00"/>
    <d v="2015-03-16T20:35:29"/>
    <b v="0"/>
    <n v="2"/>
    <b v="0"/>
    <x v="1"/>
    <x v="40"/>
    <n v="2"/>
    <n v="17.5"/>
    <x v="199"/>
    <s v="5/1/2015"/>
    <x v="7"/>
    <x v="0"/>
    <n v="5"/>
    <n v="2015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d v="2017-02-26T13:05:58"/>
    <d v="2017-01-27T13:05:58"/>
    <b v="0"/>
    <n v="14"/>
    <b v="0"/>
    <x v="1"/>
    <x v="6"/>
    <n v="27"/>
    <n v="38.71"/>
    <x v="538"/>
    <s v="2/26/2017"/>
    <x v="1"/>
    <x v="1"/>
    <n v="2"/>
    <n v="2017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d v="2015-01-04T23:26:00"/>
    <d v="2014-12-04T00:07:10"/>
    <b v="0"/>
    <n v="9"/>
    <b v="0"/>
    <x v="1"/>
    <x v="6"/>
    <n v="1"/>
    <n v="13.11"/>
    <x v="794"/>
    <s v="1/4/2015"/>
    <x v="11"/>
    <x v="3"/>
    <n v="1"/>
    <n v="2015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d v="2015-08-15T18:12:24"/>
    <d v="2015-06-16T18:12:24"/>
    <b v="0"/>
    <n v="8"/>
    <b v="0"/>
    <x v="1"/>
    <x v="6"/>
    <n v="17"/>
    <n v="315.5"/>
    <x v="152"/>
    <s v="8/15/2015"/>
    <x v="0"/>
    <x v="0"/>
    <n v="8"/>
    <n v="2015"/>
  </r>
  <r>
    <n v="3891"/>
    <s v="Out of the Box: A Mime Story"/>
    <s v="A comedy about a mime who dreams of becoming a stand up comedian."/>
    <x v="134"/>
    <x v="92"/>
    <x v="2"/>
    <x v="0"/>
    <s v="USD"/>
    <d v="2015-03-23T04:59:00"/>
    <d v="2015-02-21T03:10:44"/>
    <b v="0"/>
    <n v="7"/>
    <b v="0"/>
    <x v="1"/>
    <x v="6"/>
    <n v="33"/>
    <n v="37.14"/>
    <x v="1451"/>
    <s v="3/23/2015"/>
    <x v="2"/>
    <x v="0"/>
    <n v="3"/>
    <n v="2015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d v="2014-08-24T07:00:00"/>
    <d v="2014-08-16T15:39:17"/>
    <b v="0"/>
    <n v="0"/>
    <b v="0"/>
    <x v="1"/>
    <x v="6"/>
    <n v="0"/>
    <n v="0"/>
    <x v="183"/>
    <s v="8/24/2014"/>
    <x v="10"/>
    <x v="3"/>
    <n v="8"/>
    <n v="2014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d v="2014-07-01T06:00:00"/>
    <d v="2014-05-20T15:47:20"/>
    <b v="0"/>
    <n v="84"/>
    <b v="0"/>
    <x v="1"/>
    <x v="6"/>
    <n v="22"/>
    <n v="128.27000000000001"/>
    <x v="1065"/>
    <s v="7/1/2014"/>
    <x v="5"/>
    <x v="3"/>
    <n v="7"/>
    <n v="2014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d v="2016-12-06T04:59:00"/>
    <d v="2016-11-05T23:00:12"/>
    <b v="0"/>
    <n v="11"/>
    <b v="0"/>
    <x v="1"/>
    <x v="6"/>
    <n v="3"/>
    <n v="47.27"/>
    <x v="1561"/>
    <s v="12/6/2016"/>
    <x v="4"/>
    <x v="2"/>
    <n v="12"/>
    <n v="201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d v="2015-02-28T06:00:18"/>
    <d v="2015-01-28T06:00:18"/>
    <b v="0"/>
    <n v="1"/>
    <b v="0"/>
    <x v="1"/>
    <x v="6"/>
    <n v="5"/>
    <n v="50"/>
    <x v="36"/>
    <s v="2/28/2015"/>
    <x v="1"/>
    <x v="0"/>
    <n v="2"/>
    <n v="2015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d v="2014-06-17T04:36:18"/>
    <d v="2014-06-03T04:36:18"/>
    <b v="0"/>
    <n v="4"/>
    <b v="0"/>
    <x v="1"/>
    <x v="6"/>
    <n v="11"/>
    <n v="42.5"/>
    <x v="835"/>
    <s v="6/17/2014"/>
    <x v="0"/>
    <x v="3"/>
    <n v="6"/>
    <n v="2014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d v="2015-01-08T20:58:03"/>
    <d v="2014-12-09T20:58:03"/>
    <b v="0"/>
    <n v="10"/>
    <b v="0"/>
    <x v="1"/>
    <x v="6"/>
    <n v="18"/>
    <n v="44"/>
    <x v="1415"/>
    <s v="1/8/2015"/>
    <x v="11"/>
    <x v="3"/>
    <n v="1"/>
    <n v="2015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d v="2015-08-17T16:00:00"/>
    <d v="2015-07-08T11:34:30"/>
    <b v="0"/>
    <n v="16"/>
    <b v="0"/>
    <x v="1"/>
    <x v="6"/>
    <n v="33"/>
    <n v="50.88"/>
    <x v="903"/>
    <s v="8/17/2015"/>
    <x v="3"/>
    <x v="0"/>
    <n v="8"/>
    <n v="2015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d v="2014-08-12T18:36:01"/>
    <d v="2014-07-23T18:36:01"/>
    <b v="0"/>
    <n v="2"/>
    <b v="0"/>
    <x v="1"/>
    <x v="6"/>
    <n v="1"/>
    <n v="62.5"/>
    <x v="915"/>
    <s v="8/12/2014"/>
    <x v="3"/>
    <x v="3"/>
    <n v="8"/>
    <n v="2014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d v="2015-06-11T02:13:11"/>
    <d v="2015-05-12T02:13:11"/>
    <b v="0"/>
    <n v="5"/>
    <b v="0"/>
    <x v="1"/>
    <x v="6"/>
    <n v="5"/>
    <n v="27"/>
    <x v="211"/>
    <s v="6/11/2015"/>
    <x v="5"/>
    <x v="0"/>
    <n v="6"/>
    <n v="2015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d v="2015-12-19T19:49:59"/>
    <d v="2015-11-09T19:49:59"/>
    <b v="0"/>
    <n v="1"/>
    <b v="0"/>
    <x v="1"/>
    <x v="6"/>
    <n v="1"/>
    <n v="25"/>
    <x v="522"/>
    <s v="12/19/2015"/>
    <x v="4"/>
    <x v="0"/>
    <n v="12"/>
    <n v="2015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d v="2016-11-14T12:14:02"/>
    <d v="2016-10-20T11:14:02"/>
    <b v="0"/>
    <n v="31"/>
    <b v="0"/>
    <x v="1"/>
    <x v="6"/>
    <n v="49"/>
    <n v="47.26"/>
    <x v="1562"/>
    <s v="11/14/2016"/>
    <x v="9"/>
    <x v="2"/>
    <n v="11"/>
    <n v="201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d v="2015-08-14T19:38:00"/>
    <d v="2015-07-01T00:16:05"/>
    <b v="0"/>
    <n v="0"/>
    <b v="0"/>
    <x v="1"/>
    <x v="6"/>
    <n v="0"/>
    <n v="0"/>
    <x v="133"/>
    <s v="8/14/2015"/>
    <x v="3"/>
    <x v="0"/>
    <n v="8"/>
    <n v="2015"/>
  </r>
  <r>
    <n v="3904"/>
    <s v="Black America from Prophets to Pimps"/>
    <s v="A play that will cover 4000 years of black history."/>
    <x v="3"/>
    <x v="158"/>
    <x v="2"/>
    <x v="0"/>
    <s v="USD"/>
    <d v="2015-04-15T05:04:00"/>
    <d v="2015-04-01T05:30:00"/>
    <b v="0"/>
    <n v="2"/>
    <b v="0"/>
    <x v="1"/>
    <x v="6"/>
    <n v="0"/>
    <n v="1.5"/>
    <x v="1125"/>
    <s v="4/15/2015"/>
    <x v="6"/>
    <x v="0"/>
    <n v="4"/>
    <n v="2015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d v="2015-06-11T23:00:00"/>
    <d v="2015-04-30T14:58:23"/>
    <b v="0"/>
    <n v="7"/>
    <b v="0"/>
    <x v="1"/>
    <x v="6"/>
    <n v="12"/>
    <n v="24.71"/>
    <x v="876"/>
    <s v="6/11/2015"/>
    <x v="6"/>
    <x v="0"/>
    <n v="6"/>
    <n v="2015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d v="2015-06-26T13:25:00"/>
    <d v="2015-05-19T22:01:33"/>
    <b v="0"/>
    <n v="16"/>
    <b v="0"/>
    <x v="1"/>
    <x v="6"/>
    <n v="67"/>
    <n v="63.13"/>
    <x v="507"/>
    <s v="6/26/2015"/>
    <x v="5"/>
    <x v="0"/>
    <n v="6"/>
    <n v="2015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d v="2014-10-26T20:08:00"/>
    <d v="2014-09-24T19:40:06"/>
    <b v="0"/>
    <n v="4"/>
    <b v="0"/>
    <x v="1"/>
    <x v="6"/>
    <n v="15"/>
    <n v="38.25"/>
    <x v="1563"/>
    <s v="10/26/2014"/>
    <x v="8"/>
    <x v="3"/>
    <n v="10"/>
    <n v="2014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d v="2014-07-29T03:14:56"/>
    <d v="2014-07-14T03:14:56"/>
    <b v="0"/>
    <n v="4"/>
    <b v="0"/>
    <x v="1"/>
    <x v="6"/>
    <n v="9"/>
    <n v="16.25"/>
    <x v="1140"/>
    <s v="7/29/2014"/>
    <x v="3"/>
    <x v="3"/>
    <n v="7"/>
    <n v="2014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d v="2014-09-11T08:37:22"/>
    <d v="2014-08-12T08:37:22"/>
    <b v="0"/>
    <n v="4"/>
    <b v="0"/>
    <x v="1"/>
    <x v="6"/>
    <n v="0"/>
    <n v="33.75"/>
    <x v="372"/>
    <s v="9/11/2014"/>
    <x v="10"/>
    <x v="3"/>
    <n v="9"/>
    <n v="2014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d v="2015-09-07T18:09:57"/>
    <d v="2015-08-08T18:09:57"/>
    <b v="0"/>
    <n v="3"/>
    <b v="0"/>
    <x v="1"/>
    <x v="6"/>
    <n v="3"/>
    <n v="61.67"/>
    <x v="867"/>
    <s v="9/7/2015"/>
    <x v="10"/>
    <x v="0"/>
    <n v="9"/>
    <n v="2015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d v="2014-11-26T20:29:37"/>
    <d v="2014-10-27T19:29:37"/>
    <b v="0"/>
    <n v="36"/>
    <b v="0"/>
    <x v="1"/>
    <x v="6"/>
    <n v="37"/>
    <n v="83.14"/>
    <x v="169"/>
    <s v="11/26/2014"/>
    <x v="9"/>
    <x v="3"/>
    <n v="11"/>
    <n v="2014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d v="2015-04-25T04:35:00"/>
    <d v="2015-02-24T06:28:50"/>
    <b v="0"/>
    <n v="1"/>
    <b v="0"/>
    <x v="1"/>
    <x v="6"/>
    <n v="0"/>
    <n v="1"/>
    <x v="1519"/>
    <s v="4/25/2015"/>
    <x v="2"/>
    <x v="0"/>
    <n v="4"/>
    <n v="2015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d v="2015-11-30T06:04:09"/>
    <d v="2015-10-31T05:04:09"/>
    <b v="0"/>
    <n v="7"/>
    <b v="0"/>
    <x v="1"/>
    <x v="6"/>
    <n v="10"/>
    <n v="142.86000000000001"/>
    <x v="1564"/>
    <s v="11/30/2015"/>
    <x v="9"/>
    <x v="0"/>
    <n v="11"/>
    <n v="2015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d v="2015-05-10T22:59:00"/>
    <d v="2015-04-20T19:39:16"/>
    <b v="0"/>
    <n v="27"/>
    <b v="0"/>
    <x v="1"/>
    <x v="6"/>
    <n v="36"/>
    <n v="33.67"/>
    <x v="120"/>
    <s v="5/10/2015"/>
    <x v="6"/>
    <x v="0"/>
    <n v="5"/>
    <n v="2015"/>
  </r>
  <r>
    <n v="3915"/>
    <s v="Hardcross"/>
    <s v="Following the enormous success of Hardcross, we are looking for new ways to bring this wonderful play to a wider audience."/>
    <x v="15"/>
    <x v="139"/>
    <x v="2"/>
    <x v="1"/>
    <s v="GBP"/>
    <d v="2016-06-01T23:38:29"/>
    <d v="2016-05-02T23:38:29"/>
    <b v="0"/>
    <n v="1"/>
    <b v="0"/>
    <x v="1"/>
    <x v="6"/>
    <n v="0"/>
    <n v="5"/>
    <x v="458"/>
    <s v="6/1/2016"/>
    <x v="5"/>
    <x v="2"/>
    <n v="6"/>
    <n v="201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d v="2016-06-03T11:19:12"/>
    <d v="2016-05-04T11:19:12"/>
    <b v="0"/>
    <n v="0"/>
    <b v="0"/>
    <x v="1"/>
    <x v="6"/>
    <n v="0"/>
    <n v="0"/>
    <x v="1419"/>
    <s v="6/3/2016"/>
    <x v="5"/>
    <x v="2"/>
    <n v="6"/>
    <n v="201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d v="2014-09-11T12:39:21"/>
    <d v="2014-08-12T12:39:21"/>
    <b v="0"/>
    <n v="1"/>
    <b v="0"/>
    <x v="1"/>
    <x v="6"/>
    <n v="0"/>
    <n v="10"/>
    <x v="372"/>
    <s v="9/11/2014"/>
    <x v="10"/>
    <x v="3"/>
    <n v="9"/>
    <n v="2014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d v="2014-08-04T16:00:00"/>
    <d v="2014-07-23T15:57:03"/>
    <b v="0"/>
    <n v="3"/>
    <b v="0"/>
    <x v="1"/>
    <x v="6"/>
    <n v="0"/>
    <n v="40"/>
    <x v="915"/>
    <s v="8/4/2014"/>
    <x v="3"/>
    <x v="3"/>
    <n v="8"/>
    <n v="2014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d v="2016-01-18T00:00:00"/>
    <d v="2015-12-20T16:26:13"/>
    <b v="0"/>
    <n v="3"/>
    <b v="0"/>
    <x v="1"/>
    <x v="6"/>
    <n v="2"/>
    <n v="30"/>
    <x v="1565"/>
    <s v="1/18/2016"/>
    <x v="11"/>
    <x v="0"/>
    <n v="1"/>
    <n v="201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d v="2016-11-13T10:17:40"/>
    <d v="2016-10-14T09:17:40"/>
    <b v="0"/>
    <n v="3"/>
    <b v="0"/>
    <x v="1"/>
    <x v="6"/>
    <n v="5"/>
    <n v="45"/>
    <x v="1566"/>
    <s v="11/13/2016"/>
    <x v="9"/>
    <x v="2"/>
    <n v="11"/>
    <n v="201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d v="2014-10-26T18:00:00"/>
    <d v="2014-10-14T13:00:55"/>
    <b v="0"/>
    <n v="0"/>
    <b v="0"/>
    <x v="1"/>
    <x v="6"/>
    <n v="0"/>
    <n v="0"/>
    <x v="308"/>
    <s v="10/26/2014"/>
    <x v="9"/>
    <x v="3"/>
    <n v="10"/>
    <n v="2014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d v="2015-03-02T23:00:00"/>
    <d v="2015-01-16T18:26:50"/>
    <b v="0"/>
    <n v="6"/>
    <b v="0"/>
    <x v="1"/>
    <x v="6"/>
    <n v="8"/>
    <n v="10.17"/>
    <x v="498"/>
    <s v="3/2/2015"/>
    <x v="1"/>
    <x v="0"/>
    <n v="3"/>
    <n v="2015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d v="2015-04-09T23:31:11"/>
    <d v="2015-03-12T23:31:11"/>
    <b v="0"/>
    <n v="17"/>
    <b v="0"/>
    <x v="1"/>
    <x v="6"/>
    <n v="12"/>
    <n v="81.41"/>
    <x v="1282"/>
    <s v="4/9/2015"/>
    <x v="7"/>
    <x v="0"/>
    <n v="4"/>
    <n v="2015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d v="2014-06-26T23:02:02"/>
    <d v="2014-05-27T23:02:02"/>
    <b v="0"/>
    <n v="40"/>
    <b v="0"/>
    <x v="1"/>
    <x v="6"/>
    <n v="15"/>
    <n v="57.25"/>
    <x v="85"/>
    <s v="6/26/2014"/>
    <x v="5"/>
    <x v="3"/>
    <n v="6"/>
    <n v="2014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d v="2014-07-30T20:53:59"/>
    <d v="2014-06-30T20:53:59"/>
    <b v="0"/>
    <n v="3"/>
    <b v="0"/>
    <x v="1"/>
    <x v="6"/>
    <n v="10"/>
    <n v="5"/>
    <x v="1152"/>
    <s v="7/30/2014"/>
    <x v="0"/>
    <x v="3"/>
    <n v="7"/>
    <n v="2014"/>
  </r>
  <r>
    <n v="3926"/>
    <s v="Caryl Churchill's 'Top Girls' - NSW HSC Text"/>
    <s v="Producing syllabus-relevant theatre targeted to HSC students on the NSW Central Coast"/>
    <x v="10"/>
    <x v="493"/>
    <x v="2"/>
    <x v="2"/>
    <s v="AUD"/>
    <d v="2014-12-27T02:02:28"/>
    <d v="2014-11-27T02:02:28"/>
    <b v="0"/>
    <n v="1"/>
    <b v="0"/>
    <x v="1"/>
    <x v="6"/>
    <n v="0"/>
    <n v="15"/>
    <x v="198"/>
    <s v="12/27/2014"/>
    <x v="4"/>
    <x v="3"/>
    <n v="12"/>
    <n v="2014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d v="2014-08-09T06:25:04"/>
    <d v="2014-07-10T06:25:04"/>
    <b v="0"/>
    <n v="2"/>
    <b v="0"/>
    <x v="1"/>
    <x v="6"/>
    <n v="1"/>
    <n v="12.5"/>
    <x v="451"/>
    <s v="8/9/2014"/>
    <x v="3"/>
    <x v="3"/>
    <n v="8"/>
    <n v="2014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d v="2015-10-16T04:59:00"/>
    <d v="2015-09-18T16:23:47"/>
    <b v="0"/>
    <n v="7"/>
    <b v="0"/>
    <x v="1"/>
    <x v="6"/>
    <n v="13"/>
    <n v="93"/>
    <x v="1353"/>
    <s v="10/16/2015"/>
    <x v="8"/>
    <x v="0"/>
    <n v="10"/>
    <n v="2015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d v="2016-09-18T19:51:05"/>
    <d v="2016-08-19T19:51:05"/>
    <b v="0"/>
    <n v="14"/>
    <b v="0"/>
    <x v="1"/>
    <x v="6"/>
    <n v="2"/>
    <n v="32.36"/>
    <x v="995"/>
    <s v="9/18/2016"/>
    <x v="10"/>
    <x v="2"/>
    <n v="9"/>
    <n v="201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d v="2016-04-01T06:00:00"/>
    <d v="2016-03-04T08:07:48"/>
    <b v="0"/>
    <n v="0"/>
    <b v="0"/>
    <x v="1"/>
    <x v="6"/>
    <n v="0"/>
    <n v="0"/>
    <x v="470"/>
    <s v="4/1/2016"/>
    <x v="7"/>
    <x v="2"/>
    <n v="4"/>
    <n v="201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d v="2015-09-06T03:38:27"/>
    <d v="2015-08-12T03:38:27"/>
    <b v="0"/>
    <n v="0"/>
    <b v="0"/>
    <x v="1"/>
    <x v="6"/>
    <n v="0"/>
    <n v="0"/>
    <x v="382"/>
    <s v="9/6/2015"/>
    <x v="10"/>
    <x v="0"/>
    <n v="9"/>
    <n v="2015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d v="2016-03-16T03:02:44"/>
    <d v="2016-02-15T04:02:44"/>
    <b v="0"/>
    <n v="1"/>
    <b v="0"/>
    <x v="1"/>
    <x v="6"/>
    <n v="0"/>
    <n v="1"/>
    <x v="318"/>
    <s v="3/16/2016"/>
    <x v="2"/>
    <x v="2"/>
    <n v="3"/>
    <n v="201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d v="2016-07-17T00:43:00"/>
    <d v="2016-06-17T23:14:22"/>
    <b v="0"/>
    <n v="12"/>
    <b v="0"/>
    <x v="1"/>
    <x v="6"/>
    <n v="16"/>
    <n v="91.83"/>
    <x v="784"/>
    <s v="7/17/2016"/>
    <x v="0"/>
    <x v="2"/>
    <n v="7"/>
    <n v="201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d v="2015-10-01T13:00:00"/>
    <d v="2015-08-17T16:07:19"/>
    <b v="0"/>
    <n v="12"/>
    <b v="0"/>
    <x v="1"/>
    <x v="6"/>
    <n v="11"/>
    <n v="45.83"/>
    <x v="1462"/>
    <s v="10/1/2015"/>
    <x v="10"/>
    <x v="0"/>
    <n v="10"/>
    <n v="2015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d v="2015-10-04T15:45:46"/>
    <d v="2015-08-05T15:45:46"/>
    <b v="0"/>
    <n v="23"/>
    <b v="0"/>
    <x v="1"/>
    <x v="6"/>
    <n v="44"/>
    <n v="57.17"/>
    <x v="130"/>
    <s v="10/4/2015"/>
    <x v="10"/>
    <x v="0"/>
    <n v="10"/>
    <n v="2015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d v="2016-12-01T07:18:40"/>
    <d v="2016-11-01T06:18:40"/>
    <b v="0"/>
    <n v="0"/>
    <b v="0"/>
    <x v="1"/>
    <x v="6"/>
    <n v="0"/>
    <n v="0"/>
    <x v="548"/>
    <s v="12/1/2016"/>
    <x v="4"/>
    <x v="2"/>
    <n v="12"/>
    <n v="201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d v="2016-07-11T15:09:20"/>
    <d v="2016-06-13T15:09:20"/>
    <b v="0"/>
    <n v="10"/>
    <b v="0"/>
    <x v="1"/>
    <x v="6"/>
    <n v="86"/>
    <n v="248.5"/>
    <x v="160"/>
    <s v="7/11/2016"/>
    <x v="0"/>
    <x v="2"/>
    <n v="7"/>
    <n v="201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d v="2015-06-27T21:44:14"/>
    <d v="2015-05-27T21:44:14"/>
    <b v="0"/>
    <n v="5"/>
    <b v="0"/>
    <x v="1"/>
    <x v="6"/>
    <n v="12"/>
    <n v="79.400000000000006"/>
    <x v="840"/>
    <s v="6/27/2015"/>
    <x v="5"/>
    <x v="0"/>
    <n v="6"/>
    <n v="2015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d v="2014-10-07T04:30:00"/>
    <d v="2014-10-03T09:36:19"/>
    <b v="0"/>
    <n v="1"/>
    <b v="0"/>
    <x v="1"/>
    <x v="6"/>
    <n v="0"/>
    <n v="5"/>
    <x v="1009"/>
    <s v="10/7/2014"/>
    <x v="9"/>
    <x v="3"/>
    <n v="10"/>
    <n v="2014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d v="2015-01-02T11:49:11"/>
    <d v="2014-11-18T11:49:11"/>
    <b v="0"/>
    <n v="2"/>
    <b v="0"/>
    <x v="1"/>
    <x v="6"/>
    <n v="0"/>
    <n v="5.5"/>
    <x v="997"/>
    <s v="1/2/2015"/>
    <x v="4"/>
    <x v="3"/>
    <n v="1"/>
    <n v="2015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d v="2014-11-25T01:00:00"/>
    <d v="2014-10-28T14:05:37"/>
    <b v="0"/>
    <n v="2"/>
    <b v="0"/>
    <x v="1"/>
    <x v="6"/>
    <n v="1"/>
    <n v="25"/>
    <x v="586"/>
    <s v="11/25/2014"/>
    <x v="9"/>
    <x v="3"/>
    <n v="11"/>
    <n v="2014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d v="2015-06-16T21:41:54"/>
    <d v="2015-04-17T21:41:54"/>
    <b v="0"/>
    <n v="0"/>
    <b v="0"/>
    <x v="1"/>
    <x v="6"/>
    <n v="0"/>
    <n v="0"/>
    <x v="309"/>
    <s v="6/16/2015"/>
    <x v="6"/>
    <x v="0"/>
    <n v="6"/>
    <n v="2015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d v="2015-11-02T16:50:00"/>
    <d v="2015-10-02T18:41:08"/>
    <b v="0"/>
    <n v="13"/>
    <b v="0"/>
    <x v="1"/>
    <x v="6"/>
    <n v="36"/>
    <n v="137.08000000000001"/>
    <x v="1283"/>
    <s v="11/2/2015"/>
    <x v="9"/>
    <x v="0"/>
    <n v="11"/>
    <n v="2015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d v="2015-08-27T15:54:35"/>
    <d v="2015-07-28T15:54:35"/>
    <b v="0"/>
    <n v="0"/>
    <b v="0"/>
    <x v="1"/>
    <x v="6"/>
    <n v="0"/>
    <n v="0"/>
    <x v="1042"/>
    <s v="8/27/2015"/>
    <x v="3"/>
    <x v="0"/>
    <n v="8"/>
    <n v="2015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d v="2015-05-15T19:14:28"/>
    <d v="2015-04-15T19:14:28"/>
    <b v="0"/>
    <n v="1"/>
    <b v="0"/>
    <x v="1"/>
    <x v="6"/>
    <n v="0"/>
    <n v="5"/>
    <x v="868"/>
    <s v="5/15/2015"/>
    <x v="6"/>
    <x v="0"/>
    <n v="5"/>
    <n v="2015"/>
  </r>
  <r>
    <n v="3946"/>
    <s v="DR. Mecurio's Mythical Marvels &amp; Beastiry"/>
    <s v="Dr. Mecurio's is an original work of fantasy designed and written for the stage."/>
    <x v="12"/>
    <x v="666"/>
    <x v="2"/>
    <x v="0"/>
    <s v="USD"/>
    <d v="2015-02-28T08:00:00"/>
    <d v="2015-01-27T20:00:22"/>
    <b v="0"/>
    <n v="5"/>
    <b v="0"/>
    <x v="1"/>
    <x v="6"/>
    <n v="3"/>
    <n v="39"/>
    <x v="202"/>
    <s v="2/28/2015"/>
    <x v="1"/>
    <x v="0"/>
    <n v="2"/>
    <n v="2015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d v="2016-10-02T03:25:44"/>
    <d v="2016-09-02T03:25:44"/>
    <b v="0"/>
    <n v="2"/>
    <b v="0"/>
    <x v="1"/>
    <x v="6"/>
    <n v="3"/>
    <n v="50.5"/>
    <x v="777"/>
    <s v="10/2/2016"/>
    <x v="8"/>
    <x v="2"/>
    <n v="10"/>
    <n v="201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d v="2014-09-07T07:48:43"/>
    <d v="2014-07-09T07:48:43"/>
    <b v="0"/>
    <n v="0"/>
    <b v="0"/>
    <x v="1"/>
    <x v="6"/>
    <n v="0"/>
    <n v="0"/>
    <x v="601"/>
    <s v="9/7/2014"/>
    <x v="3"/>
    <x v="3"/>
    <n v="9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d v="2015-02-11T02:53:41"/>
    <d v="2015-01-12T02:53:41"/>
    <b v="0"/>
    <n v="32"/>
    <b v="0"/>
    <x v="1"/>
    <x v="6"/>
    <n v="16"/>
    <n v="49.28"/>
    <x v="805"/>
    <s v="2/11/2015"/>
    <x v="1"/>
    <x v="0"/>
    <n v="2"/>
    <n v="2015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d v="2016-04-08T18:35:00"/>
    <d v="2016-03-10T16:51:20"/>
    <b v="0"/>
    <n v="1"/>
    <b v="0"/>
    <x v="1"/>
    <x v="6"/>
    <n v="1"/>
    <n v="25"/>
    <x v="1567"/>
    <s v="4/8/2016"/>
    <x v="7"/>
    <x v="2"/>
    <n v="4"/>
    <n v="201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d v="2016-05-03T18:49:02"/>
    <d v="2016-03-04T19:49:02"/>
    <b v="0"/>
    <n v="1"/>
    <b v="0"/>
    <x v="1"/>
    <x v="6"/>
    <n v="0"/>
    <n v="1"/>
    <x v="470"/>
    <s v="5/3/2016"/>
    <x v="7"/>
    <x v="2"/>
    <n v="5"/>
    <n v="201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d v="2015-10-26T18:58:10"/>
    <d v="2015-08-27T18:58:10"/>
    <b v="0"/>
    <n v="1"/>
    <b v="0"/>
    <x v="1"/>
    <x v="6"/>
    <n v="0"/>
    <n v="25"/>
    <x v="154"/>
    <s v="10/26/2015"/>
    <x v="10"/>
    <x v="0"/>
    <n v="10"/>
    <n v="2015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d v="2016-07-29T23:29:00"/>
    <d v="2016-06-29T01:09:46"/>
    <b v="0"/>
    <n v="0"/>
    <b v="0"/>
    <x v="1"/>
    <x v="6"/>
    <n v="0"/>
    <n v="0"/>
    <x v="1450"/>
    <s v="7/29/2016"/>
    <x v="0"/>
    <x v="2"/>
    <n v="7"/>
    <n v="201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d v="2014-07-14T15:37:44"/>
    <d v="2014-05-15T15:37:44"/>
    <b v="0"/>
    <n v="0"/>
    <b v="0"/>
    <x v="1"/>
    <x v="6"/>
    <n v="0"/>
    <n v="0"/>
    <x v="910"/>
    <s v="7/14/2014"/>
    <x v="5"/>
    <x v="3"/>
    <n v="7"/>
    <n v="2014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d v="2015-11-28T21:22:21"/>
    <d v="2015-10-29T20:22:21"/>
    <b v="0"/>
    <n v="8"/>
    <b v="0"/>
    <x v="1"/>
    <x v="6"/>
    <n v="24"/>
    <n v="53.13"/>
    <x v="1568"/>
    <s v="11/28/2015"/>
    <x v="9"/>
    <x v="0"/>
    <n v="11"/>
    <n v="2015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d v="2016-04-25T00:20:00"/>
    <d v="2016-03-28T22:22:07"/>
    <b v="0"/>
    <n v="0"/>
    <b v="0"/>
    <x v="1"/>
    <x v="6"/>
    <n v="0"/>
    <n v="0"/>
    <x v="44"/>
    <s v="4/25/2016"/>
    <x v="7"/>
    <x v="2"/>
    <n v="4"/>
    <n v="201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d v="2016-07-08T23:25:54"/>
    <d v="2016-05-23T23:25:54"/>
    <b v="0"/>
    <n v="1"/>
    <b v="0"/>
    <x v="1"/>
    <x v="6"/>
    <n v="0"/>
    <n v="7"/>
    <x v="1526"/>
    <s v="7/8/2016"/>
    <x v="5"/>
    <x v="2"/>
    <n v="7"/>
    <n v="201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d v="2014-08-02T14:00:00"/>
    <d v="2014-06-26T22:48:32"/>
    <b v="0"/>
    <n v="16"/>
    <b v="0"/>
    <x v="1"/>
    <x v="6"/>
    <n v="32"/>
    <n v="40.06"/>
    <x v="945"/>
    <s v="8/2/2014"/>
    <x v="0"/>
    <x v="3"/>
    <n v="8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d v="2014-09-28T18:55:56"/>
    <d v="2014-08-29T18:55:56"/>
    <b v="0"/>
    <n v="12"/>
    <b v="0"/>
    <x v="1"/>
    <x v="6"/>
    <n v="24"/>
    <n v="24.33"/>
    <x v="1150"/>
    <s v="9/28/2014"/>
    <x v="10"/>
    <x v="3"/>
    <n v="9"/>
    <n v="2014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d v="2016-01-03T20:17:36"/>
    <d v="2015-12-04T20:17:36"/>
    <b v="0"/>
    <n v="4"/>
    <b v="0"/>
    <x v="1"/>
    <x v="6"/>
    <n v="2"/>
    <n v="11.25"/>
    <x v="717"/>
    <s v="1/3/2016"/>
    <x v="11"/>
    <x v="0"/>
    <n v="1"/>
    <n v="201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d v="2014-05-08T21:23:30"/>
    <d v="2014-04-16T21:23:30"/>
    <b v="0"/>
    <n v="2"/>
    <b v="0"/>
    <x v="1"/>
    <x v="6"/>
    <n v="0"/>
    <n v="10.5"/>
    <x v="356"/>
    <s v="5/8/2014"/>
    <x v="6"/>
    <x v="3"/>
    <n v="5"/>
    <n v="2014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d v="2015-11-28T14:54:54"/>
    <d v="2015-11-03T14:54:54"/>
    <b v="0"/>
    <n v="3"/>
    <b v="0"/>
    <x v="1"/>
    <x v="6"/>
    <n v="3"/>
    <n v="15"/>
    <x v="1212"/>
    <s v="11/28/2015"/>
    <x v="4"/>
    <x v="0"/>
    <n v="11"/>
    <n v="2015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d v="2015-11-18T04:41:57"/>
    <d v="2015-10-19T03:41:57"/>
    <b v="0"/>
    <n v="0"/>
    <b v="0"/>
    <x v="1"/>
    <x v="6"/>
    <n v="0"/>
    <n v="0"/>
    <x v="387"/>
    <s v="11/18/2015"/>
    <x v="9"/>
    <x v="0"/>
    <n v="11"/>
    <n v="2015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d v="2015-04-19T16:19:46"/>
    <d v="2015-02-18T17:19:46"/>
    <b v="0"/>
    <n v="3"/>
    <b v="0"/>
    <x v="1"/>
    <x v="6"/>
    <n v="6"/>
    <n v="42"/>
    <x v="135"/>
    <s v="4/19/2015"/>
    <x v="2"/>
    <x v="0"/>
    <n v="4"/>
    <n v="2015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d v="2016-04-14T04:39:40"/>
    <d v="2016-02-14T05:39:40"/>
    <b v="0"/>
    <n v="4"/>
    <b v="0"/>
    <x v="1"/>
    <x v="6"/>
    <n v="14"/>
    <n v="71.25"/>
    <x v="1031"/>
    <s v="4/14/2016"/>
    <x v="2"/>
    <x v="2"/>
    <n v="4"/>
    <n v="201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d v="2014-07-24T02:59:00"/>
    <d v="2014-06-11T17:04:38"/>
    <b v="0"/>
    <n v="2"/>
    <b v="0"/>
    <x v="1"/>
    <x v="6"/>
    <n v="1"/>
    <n v="22.5"/>
    <x v="411"/>
    <s v="7/24/2014"/>
    <x v="0"/>
    <x v="3"/>
    <n v="7"/>
    <n v="2014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d v="2017-03-06T06:58:27"/>
    <d v="2017-02-04T06:58:27"/>
    <b v="0"/>
    <n v="10"/>
    <b v="0"/>
    <x v="1"/>
    <x v="6"/>
    <n v="24"/>
    <n v="41"/>
    <x v="1355"/>
    <s v="3/6/2017"/>
    <x v="2"/>
    <x v="1"/>
    <n v="3"/>
    <n v="2017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d v="2016-05-22T19:34:33"/>
    <d v="2016-03-23T19:34:33"/>
    <b v="0"/>
    <n v="11"/>
    <b v="0"/>
    <x v="1"/>
    <x v="6"/>
    <n v="11"/>
    <n v="47.91"/>
    <x v="680"/>
    <s v="5/22/2016"/>
    <x v="7"/>
    <x v="2"/>
    <n v="5"/>
    <n v="201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d v="2016-08-29T03:55:00"/>
    <d v="2016-08-19T20:30:46"/>
    <b v="0"/>
    <n v="6"/>
    <b v="0"/>
    <x v="1"/>
    <x v="6"/>
    <n v="7"/>
    <n v="35.17"/>
    <x v="995"/>
    <s v="8/29/2016"/>
    <x v="10"/>
    <x v="2"/>
    <n v="8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d v="2016-04-17T20:43:31"/>
    <d v="2016-03-18T20:43:31"/>
    <b v="0"/>
    <n v="2"/>
    <b v="0"/>
    <x v="1"/>
    <x v="6"/>
    <n v="0"/>
    <n v="5.5"/>
    <x v="9"/>
    <s v="4/17/2016"/>
    <x v="7"/>
    <x v="2"/>
    <n v="4"/>
    <n v="201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d v="2014-07-21T12:52:06"/>
    <d v="2014-06-21T12:52:06"/>
    <b v="0"/>
    <n v="6"/>
    <b v="0"/>
    <x v="1"/>
    <x v="6"/>
    <n v="1"/>
    <n v="22.67"/>
    <x v="1470"/>
    <s v="7/21/2014"/>
    <x v="0"/>
    <x v="3"/>
    <n v="7"/>
    <n v="2014"/>
  </r>
  <r>
    <n v="3972"/>
    <s v="Valkyrie Theatre Company"/>
    <s v="We're a horror based theatre company in Oklahoma City beginning our first season of shows."/>
    <x v="28"/>
    <x v="2518"/>
    <x v="2"/>
    <x v="0"/>
    <s v="USD"/>
    <d v="2015-02-06T01:37:14"/>
    <d v="2014-12-08T01:37:14"/>
    <b v="0"/>
    <n v="8"/>
    <b v="0"/>
    <x v="1"/>
    <x v="6"/>
    <n v="21"/>
    <n v="26.38"/>
    <x v="1043"/>
    <s v="2/6/2015"/>
    <x v="11"/>
    <x v="3"/>
    <n v="2"/>
    <n v="2015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d v="2016-05-09T04:00:00"/>
    <d v="2016-04-09T16:25:10"/>
    <b v="0"/>
    <n v="37"/>
    <b v="0"/>
    <x v="1"/>
    <x v="6"/>
    <n v="78"/>
    <n v="105.54"/>
    <x v="1310"/>
    <s v="5/9/2016"/>
    <x v="6"/>
    <x v="2"/>
    <n v="5"/>
    <n v="201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d v="2016-06-02T13:07:28"/>
    <d v="2016-05-03T13:07:28"/>
    <b v="0"/>
    <n v="11"/>
    <b v="0"/>
    <x v="1"/>
    <x v="6"/>
    <n v="32"/>
    <n v="29.09"/>
    <x v="1037"/>
    <s v="6/2/2016"/>
    <x v="5"/>
    <x v="2"/>
    <n v="6"/>
    <n v="201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d v="2016-07-13T20:48:18"/>
    <d v="2016-06-13T20:48:18"/>
    <b v="0"/>
    <n v="0"/>
    <b v="0"/>
    <x v="1"/>
    <x v="6"/>
    <n v="0"/>
    <n v="0"/>
    <x v="160"/>
    <s v="7/13/2016"/>
    <x v="0"/>
    <x v="2"/>
    <n v="7"/>
    <n v="201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d v="2014-08-01T07:00:00"/>
    <d v="2014-07-10T20:36:01"/>
    <b v="0"/>
    <n v="10"/>
    <b v="0"/>
    <x v="1"/>
    <x v="6"/>
    <n v="48"/>
    <n v="62"/>
    <x v="451"/>
    <s v="8/1/2014"/>
    <x v="3"/>
    <x v="3"/>
    <n v="8"/>
    <n v="2014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d v="2016-07-22T18:55:32"/>
    <d v="2016-06-22T18:55:32"/>
    <b v="0"/>
    <n v="6"/>
    <b v="0"/>
    <x v="1"/>
    <x v="6"/>
    <n v="1"/>
    <n v="217.5"/>
    <x v="363"/>
    <s v="7/22/2016"/>
    <x v="0"/>
    <x v="2"/>
    <n v="7"/>
    <n v="201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d v="2015-01-31T15:25:53"/>
    <d v="2014-12-02T15:25:53"/>
    <b v="0"/>
    <n v="8"/>
    <b v="0"/>
    <x v="1"/>
    <x v="6"/>
    <n v="11"/>
    <n v="26.75"/>
    <x v="486"/>
    <s v="1/31/2015"/>
    <x v="11"/>
    <x v="3"/>
    <n v="1"/>
    <n v="2015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d v="2015-03-29T20:00:00"/>
    <d v="2015-03-06T21:40:57"/>
    <b v="0"/>
    <n v="6"/>
    <b v="0"/>
    <x v="1"/>
    <x v="6"/>
    <n v="2"/>
    <n v="18.329999999999998"/>
    <x v="1066"/>
    <s v="3/29/2015"/>
    <x v="7"/>
    <x v="0"/>
    <n v="3"/>
    <n v="2015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d v="2014-07-05T14:22:27"/>
    <d v="2014-06-05T14:22:27"/>
    <b v="0"/>
    <n v="7"/>
    <b v="0"/>
    <x v="1"/>
    <x v="6"/>
    <n v="18"/>
    <n v="64.290000000000006"/>
    <x v="1410"/>
    <s v="7/5/2014"/>
    <x v="0"/>
    <x v="3"/>
    <n v="7"/>
    <n v="2014"/>
  </r>
  <r>
    <n v="3981"/>
    <s v="BEIRUT, LADY OF LEBANON"/>
    <s v="A Theatrical Production Celebrating the Lebanese Culture and the Human Spirit in Time of War."/>
    <x v="11"/>
    <x v="1281"/>
    <x v="2"/>
    <x v="0"/>
    <s v="USD"/>
    <d v="2016-07-17T04:19:09"/>
    <d v="2016-05-18T04:19:09"/>
    <b v="0"/>
    <n v="7"/>
    <b v="0"/>
    <x v="1"/>
    <x v="6"/>
    <n v="4"/>
    <n v="175"/>
    <x v="13"/>
    <s v="7/17/2016"/>
    <x v="5"/>
    <x v="2"/>
    <n v="7"/>
    <n v="201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d v="2015-07-07T19:26:20"/>
    <d v="2015-05-08T19:26:20"/>
    <b v="0"/>
    <n v="5"/>
    <b v="0"/>
    <x v="1"/>
    <x v="6"/>
    <n v="20"/>
    <n v="34"/>
    <x v="891"/>
    <s v="7/7/2015"/>
    <x v="5"/>
    <x v="0"/>
    <n v="7"/>
    <n v="2015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d v="2014-05-20T06:59:00"/>
    <d v="2014-04-18T20:52:36"/>
    <b v="0"/>
    <n v="46"/>
    <b v="0"/>
    <x v="1"/>
    <x v="6"/>
    <n v="35"/>
    <n v="84.28"/>
    <x v="1443"/>
    <s v="5/20/2014"/>
    <x v="6"/>
    <x v="3"/>
    <n v="5"/>
    <n v="2014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d v="2014-11-08T00:00:00"/>
    <d v="2014-10-08T23:07:24"/>
    <b v="0"/>
    <n v="10"/>
    <b v="0"/>
    <x v="1"/>
    <x v="6"/>
    <n v="6"/>
    <n v="9.5"/>
    <x v="1449"/>
    <s v="11/8/2014"/>
    <x v="9"/>
    <x v="3"/>
    <n v="11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d v="2016-02-20T21:05:00"/>
    <d v="2016-01-30T16:58:40"/>
    <b v="0"/>
    <n v="19"/>
    <b v="0"/>
    <x v="1"/>
    <x v="6"/>
    <n v="32"/>
    <n v="33.74"/>
    <x v="1345"/>
    <s v="2/20/2016"/>
    <x v="1"/>
    <x v="2"/>
    <n v="2"/>
    <n v="201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d v="2016-05-06T13:04:00"/>
    <d v="2016-04-07T13:09:54"/>
    <b v="0"/>
    <n v="13"/>
    <b v="0"/>
    <x v="1"/>
    <x v="6"/>
    <n v="10"/>
    <n v="37.54"/>
    <x v="1244"/>
    <s v="5/6/2016"/>
    <x v="6"/>
    <x v="2"/>
    <n v="5"/>
    <n v="2016"/>
  </r>
  <r>
    <n v="3987"/>
    <s v="Write Now 5"/>
    <s v="Write Now 5 is a new writing festival in south east London promoting new work from emerging playwrights."/>
    <x v="44"/>
    <x v="118"/>
    <x v="2"/>
    <x v="1"/>
    <s v="GBP"/>
    <d v="2014-05-16T22:11:30"/>
    <d v="2014-05-06T22:11:30"/>
    <b v="0"/>
    <n v="13"/>
    <b v="0"/>
    <x v="1"/>
    <x v="6"/>
    <n v="38"/>
    <n v="11.62"/>
    <x v="1531"/>
    <s v="5/16/2014"/>
    <x v="5"/>
    <x v="3"/>
    <n v="5"/>
    <n v="2014"/>
  </r>
  <r>
    <n v="3988"/>
    <s v="Folk-Tales: What Stories Do Your Folks Tell?"/>
    <s v="An evening of of stories based both in myth and truth."/>
    <x v="15"/>
    <x v="573"/>
    <x v="2"/>
    <x v="0"/>
    <s v="USD"/>
    <d v="2015-08-29T01:56:53"/>
    <d v="2015-08-14T01:56:53"/>
    <b v="0"/>
    <n v="4"/>
    <b v="0"/>
    <x v="1"/>
    <x v="6"/>
    <n v="2"/>
    <n v="8"/>
    <x v="57"/>
    <s v="8/29/2015"/>
    <x v="10"/>
    <x v="0"/>
    <n v="8"/>
    <n v="2015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d v="2015-11-08T18:59:41"/>
    <d v="2015-10-09T17:59:41"/>
    <b v="0"/>
    <n v="0"/>
    <b v="0"/>
    <x v="1"/>
    <x v="6"/>
    <n v="0"/>
    <n v="0"/>
    <x v="32"/>
    <s v="11/8/2015"/>
    <x v="9"/>
    <x v="0"/>
    <n v="11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d v="2016-03-02T16:08:13"/>
    <d v="2016-02-01T16:08:13"/>
    <b v="0"/>
    <n v="3"/>
    <b v="0"/>
    <x v="1"/>
    <x v="6"/>
    <n v="4"/>
    <n v="23"/>
    <x v="979"/>
    <s v="3/2/2016"/>
    <x v="2"/>
    <x v="2"/>
    <n v="3"/>
    <n v="2016"/>
  </r>
  <r>
    <n v="3991"/>
    <s v="NTACTheatre - North Texas Actor's Collaborative Theatre"/>
    <s v="North Texas first actor-driven theatre company needs your help"/>
    <x v="2"/>
    <x v="173"/>
    <x v="2"/>
    <x v="0"/>
    <s v="USD"/>
    <d v="2015-05-31T15:28:02"/>
    <d v="2015-05-01T15:28:02"/>
    <b v="0"/>
    <n v="1"/>
    <b v="0"/>
    <x v="1"/>
    <x v="6"/>
    <n v="20"/>
    <n v="100"/>
    <x v="107"/>
    <s v="5/31/2015"/>
    <x v="5"/>
    <x v="0"/>
    <n v="5"/>
    <n v="2015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d v="2015-12-11T23:34:19"/>
    <d v="2015-10-12T22:34:19"/>
    <b v="0"/>
    <n v="9"/>
    <b v="0"/>
    <x v="1"/>
    <x v="6"/>
    <n v="5"/>
    <n v="60.11"/>
    <x v="798"/>
    <s v="12/11/2015"/>
    <x v="9"/>
    <x v="0"/>
    <n v="12"/>
    <n v="2015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d v="2015-05-13T20:45:12"/>
    <d v="2015-04-13T20:45:12"/>
    <b v="0"/>
    <n v="1"/>
    <b v="0"/>
    <x v="1"/>
    <x v="6"/>
    <n v="0"/>
    <n v="3"/>
    <x v="400"/>
    <s v="5/13/2015"/>
    <x v="6"/>
    <x v="0"/>
    <n v="5"/>
    <n v="2015"/>
  </r>
  <r>
    <n v="3994"/>
    <s v="Poles Apart - A Play in 2 Acts"/>
    <s v="Is Henson willing to dare risk a theatrical speaking tour of his North Pole adventures...and more?"/>
    <x v="13"/>
    <x v="139"/>
    <x v="2"/>
    <x v="0"/>
    <s v="USD"/>
    <d v="2014-07-19T09:21:30"/>
    <d v="2014-06-19T09:21:30"/>
    <b v="0"/>
    <n v="1"/>
    <b v="0"/>
    <x v="1"/>
    <x v="6"/>
    <n v="0"/>
    <n v="5"/>
    <x v="567"/>
    <s v="7/19/2014"/>
    <x v="0"/>
    <x v="3"/>
    <n v="7"/>
    <n v="2014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d v="2015-02-14T11:27:00"/>
    <d v="2015-01-15T16:24:37"/>
    <b v="0"/>
    <n v="4"/>
    <b v="0"/>
    <x v="1"/>
    <x v="6"/>
    <n v="35"/>
    <n v="17.5"/>
    <x v="611"/>
    <s v="2/14/2015"/>
    <x v="1"/>
    <x v="0"/>
    <n v="2"/>
    <n v="2015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d v="2014-11-20T16:04:00"/>
    <d v="2014-11-07T06:24:24"/>
    <b v="0"/>
    <n v="17"/>
    <b v="0"/>
    <x v="1"/>
    <x v="6"/>
    <n v="17"/>
    <n v="29.24"/>
    <x v="287"/>
    <s v="11/20/2014"/>
    <x v="4"/>
    <x v="3"/>
    <n v="11"/>
    <n v="2014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d v="2015-04-05T08:23:41"/>
    <d v="2015-03-06T09:23:41"/>
    <b v="0"/>
    <n v="0"/>
    <b v="0"/>
    <x v="1"/>
    <x v="6"/>
    <n v="0"/>
    <n v="0"/>
    <x v="1066"/>
    <s v="4/5/2015"/>
    <x v="7"/>
    <x v="0"/>
    <n v="4"/>
    <n v="2015"/>
  </r>
  <r>
    <n v="3998"/>
    <s v="Forsaken Angels-A New Play"/>
    <s v="Forsaken Angels, a powerful new play by William Leary, author of DCMTA's Best Of 2014 Play Masquerade."/>
    <x v="21"/>
    <x v="526"/>
    <x v="2"/>
    <x v="0"/>
    <s v="USD"/>
    <d v="2015-03-28T22:07:06"/>
    <d v="2015-02-26T23:07:06"/>
    <b v="0"/>
    <n v="12"/>
    <b v="0"/>
    <x v="1"/>
    <x v="6"/>
    <n v="57"/>
    <n v="59.58"/>
    <x v="779"/>
    <s v="3/28/2015"/>
    <x v="2"/>
    <x v="0"/>
    <n v="3"/>
    <n v="2015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d v="2014-08-31T19:51:49"/>
    <d v="2014-07-22T19:53:18"/>
    <b v="0"/>
    <n v="14"/>
    <b v="0"/>
    <x v="1"/>
    <x v="6"/>
    <n v="17"/>
    <n v="82.57"/>
    <x v="29"/>
    <s v="8/31/2014"/>
    <x v="3"/>
    <x v="3"/>
    <n v="8"/>
    <n v="2014"/>
  </r>
  <r>
    <n v="4000"/>
    <s v="The Escorts"/>
    <s v="An Enticing Trip into the World of Assisted Dying"/>
    <x v="6"/>
    <x v="115"/>
    <x v="2"/>
    <x v="0"/>
    <s v="USD"/>
    <d v="2016-05-07T14:29:18"/>
    <d v="2016-03-08T15:29:18"/>
    <b v="0"/>
    <n v="1"/>
    <b v="0"/>
    <x v="1"/>
    <x v="6"/>
    <n v="0"/>
    <n v="10"/>
    <x v="302"/>
    <s v="5/7/2016"/>
    <x v="7"/>
    <x v="2"/>
    <n v="5"/>
    <n v="201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d v="2017-03-01T19:00:00"/>
    <d v="2017-02-09T23:08:28"/>
    <b v="0"/>
    <n v="14"/>
    <b v="0"/>
    <x v="1"/>
    <x v="6"/>
    <n v="38"/>
    <n v="32.36"/>
    <x v="297"/>
    <s v="3/1/2017"/>
    <x v="2"/>
    <x v="1"/>
    <n v="3"/>
    <n v="2017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d v="2014-09-27T01:02:41"/>
    <d v="2014-08-28T01:02:41"/>
    <b v="0"/>
    <n v="4"/>
    <b v="0"/>
    <x v="1"/>
    <x v="6"/>
    <n v="2"/>
    <n v="5.75"/>
    <x v="1196"/>
    <s v="9/27/2014"/>
    <x v="10"/>
    <x v="3"/>
    <n v="9"/>
    <n v="2014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d v="2015-02-15T14:05:47"/>
    <d v="2015-01-16T14:05:47"/>
    <b v="0"/>
    <n v="2"/>
    <b v="0"/>
    <x v="1"/>
    <x v="6"/>
    <n v="10"/>
    <n v="100.5"/>
    <x v="498"/>
    <s v="2/15/2015"/>
    <x v="1"/>
    <x v="0"/>
    <n v="2"/>
    <n v="2015"/>
  </r>
  <r>
    <n v="4004"/>
    <s v="South Florida Tours"/>
    <s v="Help Launch The Queen Into South Florida!"/>
    <x v="2"/>
    <x v="116"/>
    <x v="2"/>
    <x v="0"/>
    <s v="USD"/>
    <d v="2014-10-08T03:54:17"/>
    <d v="2014-09-08T03:54:17"/>
    <b v="0"/>
    <n v="1"/>
    <b v="0"/>
    <x v="1"/>
    <x v="6"/>
    <n v="0"/>
    <n v="1"/>
    <x v="316"/>
    <s v="10/8/2014"/>
    <x v="8"/>
    <x v="3"/>
    <n v="10"/>
    <n v="2014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d v="2014-10-20T19:23:05"/>
    <d v="2014-08-21T19:23:05"/>
    <b v="0"/>
    <n v="2"/>
    <b v="0"/>
    <x v="1"/>
    <x v="6"/>
    <n v="1"/>
    <n v="20"/>
    <x v="1436"/>
    <s v="10/20/2014"/>
    <x v="10"/>
    <x v="3"/>
    <n v="10"/>
    <n v="2014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d v="2016-02-16T18:33:07"/>
    <d v="2016-01-22T18:33:07"/>
    <b v="0"/>
    <n v="1"/>
    <b v="0"/>
    <x v="1"/>
    <x v="6"/>
    <n v="0"/>
    <n v="2"/>
    <x v="774"/>
    <s v="2/16/2016"/>
    <x v="1"/>
    <x v="2"/>
    <n v="2"/>
    <n v="201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d v="2014-08-26T16:28:00"/>
    <d v="2014-07-28T18:33:01"/>
    <b v="0"/>
    <n v="1"/>
    <b v="0"/>
    <x v="1"/>
    <x v="6"/>
    <n v="0"/>
    <n v="5"/>
    <x v="1230"/>
    <s v="8/26/2014"/>
    <x v="3"/>
    <x v="3"/>
    <n v="8"/>
    <n v="2014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d v="2015-07-22T23:08:27"/>
    <d v="2015-06-22T23:08:27"/>
    <b v="0"/>
    <n v="4"/>
    <b v="0"/>
    <x v="1"/>
    <x v="6"/>
    <n v="6"/>
    <n v="15"/>
    <x v="0"/>
    <s v="7/22/2015"/>
    <x v="0"/>
    <x v="0"/>
    <n v="7"/>
    <n v="2015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d v="2014-09-09T16:49:20"/>
    <d v="2014-07-31T16:49:20"/>
    <b v="0"/>
    <n v="3"/>
    <b v="0"/>
    <x v="1"/>
    <x v="6"/>
    <n v="4"/>
    <n v="25"/>
    <x v="808"/>
    <s v="9/9/2014"/>
    <x v="3"/>
    <x v="3"/>
    <n v="9"/>
    <n v="2014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d v="2014-10-26T18:29:26"/>
    <d v="2014-10-09T18:29:26"/>
    <b v="0"/>
    <n v="38"/>
    <b v="0"/>
    <x v="1"/>
    <x v="6"/>
    <n v="24"/>
    <n v="45.84"/>
    <x v="786"/>
    <s v="10/26/2014"/>
    <x v="9"/>
    <x v="3"/>
    <n v="10"/>
    <n v="2014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d v="2015-01-28T13:04:38"/>
    <d v="2014-12-29T13:04:38"/>
    <b v="0"/>
    <n v="4"/>
    <b v="0"/>
    <x v="1"/>
    <x v="6"/>
    <n v="8"/>
    <n v="4.75"/>
    <x v="833"/>
    <s v="1/28/2015"/>
    <x v="11"/>
    <x v="3"/>
    <n v="1"/>
    <n v="2015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d v="2015-05-02T13:04:09"/>
    <d v="2015-04-02T13:04:09"/>
    <b v="0"/>
    <n v="0"/>
    <b v="0"/>
    <x v="1"/>
    <x v="6"/>
    <n v="0"/>
    <n v="0"/>
    <x v="117"/>
    <s v="5/2/2015"/>
    <x v="6"/>
    <x v="0"/>
    <n v="5"/>
    <n v="2015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d v="2015-02-16T07:13:43"/>
    <d v="2015-01-17T07:13:43"/>
    <b v="0"/>
    <n v="2"/>
    <b v="0"/>
    <x v="1"/>
    <x v="6"/>
    <n v="1"/>
    <n v="13"/>
    <x v="622"/>
    <s v="2/16/2015"/>
    <x v="1"/>
    <x v="0"/>
    <n v="2"/>
    <n v="2015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d v="2016-03-05T05:54:29"/>
    <d v="2016-02-19T05:54:29"/>
    <b v="0"/>
    <n v="0"/>
    <b v="0"/>
    <x v="1"/>
    <x v="6"/>
    <n v="0"/>
    <n v="0"/>
    <x v="884"/>
    <s v="3/5/2016"/>
    <x v="2"/>
    <x v="2"/>
    <n v="3"/>
    <n v="201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d v="2015-07-19T18:44:23"/>
    <d v="2015-06-19T18:44:23"/>
    <b v="0"/>
    <n v="1"/>
    <b v="0"/>
    <x v="1"/>
    <x v="6"/>
    <n v="0"/>
    <n v="1"/>
    <x v="1569"/>
    <s v="7/19/2015"/>
    <x v="0"/>
    <x v="0"/>
    <n v="7"/>
    <n v="2015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d v="2014-09-17T20:56:40"/>
    <d v="2014-08-18T20:56:40"/>
    <b v="0"/>
    <n v="7"/>
    <b v="0"/>
    <x v="1"/>
    <x v="6"/>
    <n v="14"/>
    <n v="10"/>
    <x v="18"/>
    <s v="9/17/2014"/>
    <x v="10"/>
    <x v="3"/>
    <n v="9"/>
    <n v="2014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d v="2014-09-04T16:07:54"/>
    <d v="2014-08-05T16:07:54"/>
    <b v="0"/>
    <n v="2"/>
    <b v="0"/>
    <x v="1"/>
    <x v="6"/>
    <n v="1"/>
    <n v="52.5"/>
    <x v="770"/>
    <s v="9/4/2014"/>
    <x v="10"/>
    <x v="3"/>
    <n v="9"/>
    <n v="2014"/>
  </r>
  <r>
    <n v="4018"/>
    <s v="Time Please Fringe"/>
    <s v="Funding for a production of Time Please at the Brighton Fringe 2017... and beyond."/>
    <x v="15"/>
    <x v="176"/>
    <x v="2"/>
    <x v="1"/>
    <s v="GBP"/>
    <d v="2016-10-07T21:51:48"/>
    <d v="2016-09-07T21:51:48"/>
    <b v="0"/>
    <n v="4"/>
    <b v="0"/>
    <x v="1"/>
    <x v="6"/>
    <n v="9"/>
    <n v="32.5"/>
    <x v="1439"/>
    <s v="10/7/2016"/>
    <x v="8"/>
    <x v="2"/>
    <n v="10"/>
    <n v="201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d v="2016-04-15T16:28:00"/>
    <d v="2016-02-17T16:13:16"/>
    <b v="0"/>
    <n v="4"/>
    <b v="0"/>
    <x v="1"/>
    <x v="6"/>
    <n v="1"/>
    <n v="7.25"/>
    <x v="351"/>
    <s v="4/15/2016"/>
    <x v="2"/>
    <x v="2"/>
    <n v="4"/>
    <n v="201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d v="2015-03-24T03:34:59"/>
    <d v="2015-02-22T04:34:59"/>
    <b v="0"/>
    <n v="3"/>
    <b v="0"/>
    <x v="1"/>
    <x v="6"/>
    <n v="17"/>
    <n v="33.33"/>
    <x v="480"/>
    <s v="3/24/2015"/>
    <x v="2"/>
    <x v="0"/>
    <n v="3"/>
    <n v="2015"/>
  </r>
  <r>
    <n v="4021"/>
    <s v="Angels in Houston"/>
    <s v="Help a group of actors end bigotry in Houston, TX by supporting a  full production of Angels in America."/>
    <x v="36"/>
    <x v="366"/>
    <x v="2"/>
    <x v="0"/>
    <s v="USD"/>
    <d v="2014-10-26T21:52:38"/>
    <d v="2014-08-27T21:52:38"/>
    <b v="0"/>
    <n v="2"/>
    <b v="0"/>
    <x v="1"/>
    <x v="6"/>
    <n v="1"/>
    <n v="62.5"/>
    <x v="21"/>
    <s v="10/26/2014"/>
    <x v="10"/>
    <x v="3"/>
    <n v="10"/>
    <n v="2014"/>
  </r>
  <r>
    <n v="4022"/>
    <s v="The Merchant of Venice as Shakespeare Heard It"/>
    <s v="Help us produce a video of the first Original Pronunciation Merchant of Venice."/>
    <x v="102"/>
    <x v="2530"/>
    <x v="2"/>
    <x v="0"/>
    <s v="USD"/>
    <d v="2015-02-01T02:54:00"/>
    <d v="2014-12-17T14:01:07"/>
    <b v="0"/>
    <n v="197"/>
    <b v="0"/>
    <x v="1"/>
    <x v="6"/>
    <n v="70"/>
    <n v="63.56"/>
    <x v="553"/>
    <s v="2/1/2015"/>
    <x v="11"/>
    <x v="3"/>
    <n v="2"/>
    <n v="2015"/>
  </r>
  <r>
    <n v="4023"/>
    <s v="Forgive &amp; Forget"/>
    <s v="An original gospel stage play that explores the pain and hurt caused by those who struggle to forgive others!"/>
    <x v="39"/>
    <x v="117"/>
    <x v="2"/>
    <x v="0"/>
    <s v="USD"/>
    <d v="2016-03-24T22:59:23"/>
    <d v="2016-02-08T23:59:23"/>
    <b v="0"/>
    <n v="0"/>
    <b v="0"/>
    <x v="1"/>
    <x v="6"/>
    <n v="0"/>
    <n v="0"/>
    <x v="1421"/>
    <s v="3/24/2016"/>
    <x v="2"/>
    <x v="2"/>
    <n v="3"/>
    <n v="201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d v="2015-08-31T16:04:57"/>
    <d v="2015-08-01T16:04:57"/>
    <b v="0"/>
    <n v="1"/>
    <b v="0"/>
    <x v="1"/>
    <x v="6"/>
    <n v="1"/>
    <n v="10"/>
    <x v="1388"/>
    <s v="8/31/2015"/>
    <x v="10"/>
    <x v="0"/>
    <n v="8"/>
    <n v="2015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d v="2015-07-26T05:42:16"/>
    <d v="2015-05-27T05:42:16"/>
    <b v="0"/>
    <n v="4"/>
    <b v="0"/>
    <x v="1"/>
    <x v="6"/>
    <n v="5"/>
    <n v="62.5"/>
    <x v="840"/>
    <s v="7/26/2015"/>
    <x v="5"/>
    <x v="0"/>
    <n v="7"/>
    <n v="2015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d v="2015-12-04T16:43:59"/>
    <d v="2015-10-05T15:43:59"/>
    <b v="0"/>
    <n v="0"/>
    <b v="0"/>
    <x v="1"/>
    <x v="6"/>
    <n v="0"/>
    <n v="0"/>
    <x v="467"/>
    <s v="12/4/2015"/>
    <x v="9"/>
    <x v="0"/>
    <n v="12"/>
    <n v="2015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d v="2017-02-23T01:00:00"/>
    <d v="2017-02-02T23:18:01"/>
    <b v="0"/>
    <n v="7"/>
    <b v="0"/>
    <x v="1"/>
    <x v="6"/>
    <n v="7"/>
    <n v="30.71"/>
    <x v="1285"/>
    <s v="2/23/2017"/>
    <x v="2"/>
    <x v="1"/>
    <n v="2"/>
    <n v="2017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d v="2014-06-05T22:31:40"/>
    <d v="2014-05-06T22:31:40"/>
    <b v="0"/>
    <n v="11"/>
    <b v="0"/>
    <x v="1"/>
    <x v="6"/>
    <n v="28"/>
    <n v="51"/>
    <x v="1531"/>
    <s v="6/5/2014"/>
    <x v="5"/>
    <x v="3"/>
    <n v="6"/>
    <n v="2014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d v="2015-12-14T00:36:10"/>
    <d v="2015-11-14T00:36:10"/>
    <b v="0"/>
    <n v="0"/>
    <b v="0"/>
    <x v="1"/>
    <x v="6"/>
    <n v="0"/>
    <n v="0"/>
    <x v="1337"/>
    <s v="12/14/2015"/>
    <x v="4"/>
    <x v="0"/>
    <n v="12"/>
    <n v="2015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d v="2016-02-03T18:49:00"/>
    <d v="2016-01-05T15:43:19"/>
    <b v="0"/>
    <n v="6"/>
    <b v="0"/>
    <x v="1"/>
    <x v="6"/>
    <n v="16"/>
    <n v="66.67"/>
    <x v="1344"/>
    <s v="2/3/2016"/>
    <x v="1"/>
    <x v="2"/>
    <n v="2"/>
    <n v="201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d v="2014-12-18T15:02:44"/>
    <d v="2014-10-29T14:02:44"/>
    <b v="0"/>
    <n v="0"/>
    <b v="0"/>
    <x v="1"/>
    <x v="6"/>
    <n v="0"/>
    <n v="0"/>
    <x v="789"/>
    <s v="12/18/2014"/>
    <x v="9"/>
    <x v="3"/>
    <n v="12"/>
    <n v="2014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d v="2015-12-15T20:25:16"/>
    <d v="2015-10-16T19:25:16"/>
    <b v="0"/>
    <n v="7"/>
    <b v="0"/>
    <x v="1"/>
    <x v="6"/>
    <n v="7"/>
    <n v="59"/>
    <x v="1495"/>
    <s v="12/15/2015"/>
    <x v="9"/>
    <x v="0"/>
    <n v="12"/>
    <n v="2015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d v="2016-10-02T09:00:00"/>
    <d v="2016-09-01T06:27:04"/>
    <b v="0"/>
    <n v="94"/>
    <b v="0"/>
    <x v="1"/>
    <x v="6"/>
    <n v="26"/>
    <n v="65.34"/>
    <x v="782"/>
    <s v="10/2/2016"/>
    <x v="8"/>
    <x v="2"/>
    <n v="10"/>
    <n v="201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d v="2015-04-03T21:44:10"/>
    <d v="2015-03-04T22:44:10"/>
    <b v="0"/>
    <n v="2"/>
    <b v="0"/>
    <x v="1"/>
    <x v="6"/>
    <n v="1"/>
    <n v="100"/>
    <x v="123"/>
    <s v="4/3/2015"/>
    <x v="7"/>
    <x v="0"/>
    <n v="4"/>
    <n v="2015"/>
  </r>
  <r>
    <n v="4035"/>
    <s v="The Lost Boy"/>
    <s v="&quot;Stories are where you go to look for the truth of your own life.&quot; (Frank Delaney)"/>
    <x v="3"/>
    <x v="2534"/>
    <x v="2"/>
    <x v="0"/>
    <s v="USD"/>
    <d v="2014-10-21T21:11:27"/>
    <d v="2014-09-21T21:11:27"/>
    <b v="0"/>
    <n v="25"/>
    <b v="0"/>
    <x v="1"/>
    <x v="6"/>
    <n v="37"/>
    <n v="147.4"/>
    <x v="1570"/>
    <s v="10/21/2014"/>
    <x v="8"/>
    <x v="3"/>
    <n v="10"/>
    <n v="2014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d v="2014-07-01T22:30:00"/>
    <d v="2014-06-14T22:29:24"/>
    <b v="0"/>
    <n v="17"/>
    <b v="0"/>
    <x v="1"/>
    <x v="6"/>
    <n v="47"/>
    <n v="166.06"/>
    <x v="1571"/>
    <s v="7/1/2014"/>
    <x v="0"/>
    <x v="3"/>
    <n v="7"/>
    <n v="2014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d v="2016-05-24T14:25:00"/>
    <d v="2016-05-07T01:41:55"/>
    <b v="0"/>
    <n v="2"/>
    <b v="0"/>
    <x v="1"/>
    <x v="6"/>
    <n v="11"/>
    <n v="40"/>
    <x v="1559"/>
    <s v="5/24/2016"/>
    <x v="5"/>
    <x v="2"/>
    <n v="5"/>
    <n v="201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d v="2014-10-17T19:10:10"/>
    <d v="2014-08-18T19:10:10"/>
    <b v="0"/>
    <n v="4"/>
    <b v="0"/>
    <x v="1"/>
    <x v="6"/>
    <n v="12"/>
    <n v="75.25"/>
    <x v="18"/>
    <s v="10/17/2014"/>
    <x v="10"/>
    <x v="3"/>
    <n v="10"/>
    <n v="2014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d v="2015-12-01T05:59:00"/>
    <d v="2015-10-28T16:06:07"/>
    <b v="0"/>
    <n v="5"/>
    <b v="0"/>
    <x v="1"/>
    <x v="6"/>
    <n v="60"/>
    <n v="60"/>
    <x v="1572"/>
    <s v="12/1/2015"/>
    <x v="9"/>
    <x v="0"/>
    <n v="12"/>
    <n v="2015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d v="2015-07-18T03:00:00"/>
    <d v="2015-05-20T05:33:24"/>
    <b v="0"/>
    <n v="2"/>
    <b v="0"/>
    <x v="1"/>
    <x v="6"/>
    <n v="31"/>
    <n v="1250"/>
    <x v="1057"/>
    <s v="7/18/2015"/>
    <x v="5"/>
    <x v="0"/>
    <n v="7"/>
    <n v="2015"/>
  </r>
  <r>
    <n v="4041"/>
    <s v="In the Land of Gold"/>
    <s v="A bold, colouful, vibrant play centred around the last remaining monarchy of Africa."/>
    <x v="10"/>
    <x v="577"/>
    <x v="2"/>
    <x v="1"/>
    <s v="GBP"/>
    <d v="2016-09-06T11:22:34"/>
    <d v="2016-07-08T11:22:34"/>
    <b v="0"/>
    <n v="2"/>
    <b v="0"/>
    <x v="1"/>
    <x v="6"/>
    <n v="0"/>
    <n v="10.5"/>
    <x v="138"/>
    <s v="9/6/2016"/>
    <x v="3"/>
    <x v="2"/>
    <n v="9"/>
    <n v="2016"/>
  </r>
  <r>
    <n v="4042"/>
    <s v="Messages"/>
    <s v="Acting group and production for inner city youth, about inner city youth. The problems and stuation that they see everyday."/>
    <x v="3"/>
    <x v="577"/>
    <x v="2"/>
    <x v="0"/>
    <s v="USD"/>
    <d v="2015-01-20T19:16:00"/>
    <d v="2014-12-22T02:01:04"/>
    <b v="0"/>
    <n v="3"/>
    <b v="0"/>
    <x v="1"/>
    <x v="6"/>
    <n v="0"/>
    <n v="7"/>
    <x v="49"/>
    <s v="1/20/2015"/>
    <x v="11"/>
    <x v="3"/>
    <n v="1"/>
    <n v="2015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d v="2014-11-20T22:58:45"/>
    <d v="2014-11-05T22:58:45"/>
    <b v="0"/>
    <n v="0"/>
    <b v="0"/>
    <x v="1"/>
    <x v="6"/>
    <n v="0"/>
    <n v="0"/>
    <x v="505"/>
    <s v="11/20/2014"/>
    <x v="4"/>
    <x v="3"/>
    <n v="11"/>
    <n v="2014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d v="2015-04-10T05:00:00"/>
    <d v="2015-03-11T05:16:22"/>
    <b v="0"/>
    <n v="4"/>
    <b v="0"/>
    <x v="1"/>
    <x v="6"/>
    <n v="38"/>
    <n v="56.25"/>
    <x v="996"/>
    <s v="4/10/2015"/>
    <x v="7"/>
    <x v="0"/>
    <n v="4"/>
    <n v="2015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d v="2014-08-21T04:49:49"/>
    <d v="2014-07-22T04:49:49"/>
    <b v="0"/>
    <n v="1"/>
    <b v="0"/>
    <x v="1"/>
    <x v="6"/>
    <n v="0"/>
    <n v="1"/>
    <x v="29"/>
    <s v="8/21/2014"/>
    <x v="3"/>
    <x v="3"/>
    <n v="8"/>
    <n v="2014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d v="2014-10-22T15:36:50"/>
    <d v="2014-09-22T15:36:50"/>
    <b v="0"/>
    <n v="12"/>
    <b v="0"/>
    <x v="1"/>
    <x v="6"/>
    <n v="8"/>
    <n v="38.33"/>
    <x v="119"/>
    <s v="10/22/2014"/>
    <x v="8"/>
    <x v="3"/>
    <n v="10"/>
    <n v="2014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d v="2015-01-11T01:00:00"/>
    <d v="2014-12-18T00:32:23"/>
    <b v="0"/>
    <n v="4"/>
    <b v="0"/>
    <x v="1"/>
    <x v="6"/>
    <n v="2"/>
    <n v="27.5"/>
    <x v="442"/>
    <s v="1/11/2015"/>
    <x v="11"/>
    <x v="3"/>
    <n v="1"/>
    <n v="2015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d v="2016-04-11T11:13:07"/>
    <d v="2016-03-07T12:13:07"/>
    <b v="0"/>
    <n v="91"/>
    <b v="0"/>
    <x v="1"/>
    <x v="6"/>
    <n v="18"/>
    <n v="32.979999999999997"/>
    <x v="1426"/>
    <s v="4/11/2016"/>
    <x v="7"/>
    <x v="2"/>
    <n v="4"/>
    <n v="201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d v="2015-07-14T23:00:15"/>
    <d v="2015-06-14T23:00:15"/>
    <b v="0"/>
    <n v="1"/>
    <b v="0"/>
    <x v="1"/>
    <x v="6"/>
    <n v="0"/>
    <n v="16"/>
    <x v="938"/>
    <s v="7/14/2015"/>
    <x v="0"/>
    <x v="0"/>
    <n v="7"/>
    <n v="2015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d v="2014-10-23T15:16:31"/>
    <d v="2014-09-23T15:16:31"/>
    <b v="0"/>
    <n v="1"/>
    <b v="0"/>
    <x v="1"/>
    <x v="6"/>
    <n v="0"/>
    <n v="1"/>
    <x v="128"/>
    <s v="10/23/2014"/>
    <x v="8"/>
    <x v="3"/>
    <n v="10"/>
    <n v="2014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d v="2014-05-09T06:53:00"/>
    <d v="2014-05-02T19:26:37"/>
    <b v="0"/>
    <n v="0"/>
    <b v="0"/>
    <x v="1"/>
    <x v="6"/>
    <n v="0"/>
    <n v="0"/>
    <x v="428"/>
    <s v="5/9/2014"/>
    <x v="5"/>
    <x v="3"/>
    <n v="5"/>
    <n v="2014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d v="2014-10-13T21:05:16"/>
    <d v="2014-08-14T21:05:16"/>
    <b v="0"/>
    <n v="13"/>
    <b v="0"/>
    <x v="1"/>
    <x v="6"/>
    <n v="38"/>
    <n v="86.62"/>
    <x v="539"/>
    <s v="10/13/2014"/>
    <x v="10"/>
    <x v="3"/>
    <n v="10"/>
    <n v="2014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d v="2014-11-15T20:00:00"/>
    <d v="2014-10-16T16:33:48"/>
    <b v="0"/>
    <n v="2"/>
    <b v="0"/>
    <x v="1"/>
    <x v="6"/>
    <n v="22"/>
    <n v="55"/>
    <x v="776"/>
    <s v="11/15/2014"/>
    <x v="9"/>
    <x v="3"/>
    <n v="11"/>
    <n v="2014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d v="2016-10-01T04:00:00"/>
    <d v="2016-08-31T20:11:25"/>
    <b v="0"/>
    <n v="0"/>
    <b v="0"/>
    <x v="1"/>
    <x v="6"/>
    <n v="0"/>
    <n v="0"/>
    <x v="1573"/>
    <s v="10/1/2016"/>
    <x v="10"/>
    <x v="2"/>
    <n v="10"/>
    <n v="201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d v="2014-06-19T15:33:51"/>
    <d v="2014-05-20T15:33:51"/>
    <b v="0"/>
    <n v="21"/>
    <b v="0"/>
    <x v="1"/>
    <x v="6"/>
    <n v="18"/>
    <n v="41.95"/>
    <x v="1065"/>
    <s v="6/19/2014"/>
    <x v="5"/>
    <x v="3"/>
    <n v="6"/>
    <n v="2014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d v="2016-07-03T19:59:00"/>
    <d v="2016-06-13T22:23:59"/>
    <b v="0"/>
    <n v="9"/>
    <b v="0"/>
    <x v="1"/>
    <x v="6"/>
    <n v="53"/>
    <n v="88.33"/>
    <x v="160"/>
    <s v="7/3/2016"/>
    <x v="0"/>
    <x v="2"/>
    <n v="7"/>
    <n v="201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d v="2015-11-25T23:00:00"/>
    <d v="2015-11-02T23:14:40"/>
    <b v="0"/>
    <n v="6"/>
    <b v="0"/>
    <x v="1"/>
    <x v="6"/>
    <n v="22"/>
    <n v="129.16999999999999"/>
    <x v="1574"/>
    <s v="11/25/2015"/>
    <x v="4"/>
    <x v="0"/>
    <n v="11"/>
    <n v="2015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d v="2016-04-01T03:59:00"/>
    <d v="2016-03-17T01:27:24"/>
    <b v="0"/>
    <n v="4"/>
    <b v="0"/>
    <x v="1"/>
    <x v="6"/>
    <n v="3"/>
    <n v="23.75"/>
    <x v="502"/>
    <s v="4/1/2016"/>
    <x v="7"/>
    <x v="2"/>
    <n v="4"/>
    <n v="201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d v="2014-09-16T03:00:00"/>
    <d v="2014-08-15T15:22:32"/>
    <b v="0"/>
    <n v="7"/>
    <b v="0"/>
    <x v="1"/>
    <x v="6"/>
    <n v="3"/>
    <n v="35.71"/>
    <x v="577"/>
    <s v="9/16/2014"/>
    <x v="10"/>
    <x v="3"/>
    <n v="9"/>
    <n v="2014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d v="2014-06-23T16:00:00"/>
    <d v="2014-05-20T16:40:56"/>
    <b v="0"/>
    <n v="5"/>
    <b v="0"/>
    <x v="1"/>
    <x v="6"/>
    <n v="3"/>
    <n v="57"/>
    <x v="1065"/>
    <s v="6/23/2014"/>
    <x v="5"/>
    <x v="3"/>
    <n v="6"/>
    <n v="2014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d v="2016-04-21T02:23:43"/>
    <d v="2016-02-21T03:23:43"/>
    <b v="0"/>
    <n v="0"/>
    <b v="0"/>
    <x v="1"/>
    <x v="6"/>
    <n v="0"/>
    <n v="0"/>
    <x v="1575"/>
    <s v="4/21/2016"/>
    <x v="2"/>
    <x v="2"/>
    <n v="4"/>
    <n v="201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d v="2016-07-02T17:44:28"/>
    <d v="2016-06-02T17:44:28"/>
    <b v="0"/>
    <n v="3"/>
    <b v="0"/>
    <x v="1"/>
    <x v="6"/>
    <n v="2"/>
    <n v="163.33000000000001"/>
    <x v="1162"/>
    <s v="7/2/2016"/>
    <x v="0"/>
    <x v="2"/>
    <n v="7"/>
    <n v="201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d v="2014-06-27T16:21:24"/>
    <d v="2014-05-28T16:21:24"/>
    <b v="0"/>
    <n v="9"/>
    <b v="0"/>
    <x v="1"/>
    <x v="6"/>
    <n v="1"/>
    <n v="15"/>
    <x v="1429"/>
    <s v="6/27/2014"/>
    <x v="5"/>
    <x v="3"/>
    <n v="6"/>
    <n v="2014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d v="2015-04-29T14:07:06"/>
    <d v="2015-03-30T14:07:06"/>
    <b v="0"/>
    <n v="6"/>
    <b v="0"/>
    <x v="1"/>
    <x v="6"/>
    <n v="19"/>
    <n v="64.17"/>
    <x v="304"/>
    <s v="4/29/2015"/>
    <x v="7"/>
    <x v="0"/>
    <n v="4"/>
    <n v="2015"/>
  </r>
  <r>
    <n v="4065"/>
    <s v="A Midsummer's Night's Dream"/>
    <s v="A classical/ fantasy version of midsummers done by professionally trained actors in Tulsa!"/>
    <x v="23"/>
    <x v="2539"/>
    <x v="2"/>
    <x v="0"/>
    <s v="USD"/>
    <d v="2014-08-12T22:50:11"/>
    <d v="2014-07-13T22:50:11"/>
    <b v="0"/>
    <n v="4"/>
    <b v="0"/>
    <x v="1"/>
    <x v="6"/>
    <n v="1"/>
    <n v="6.75"/>
    <x v="1094"/>
    <s v="8/12/2014"/>
    <x v="3"/>
    <x v="3"/>
    <n v="8"/>
    <n v="2014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d v="2016-05-19T00:56:28"/>
    <d v="2016-04-19T00:56:28"/>
    <b v="0"/>
    <n v="1"/>
    <b v="0"/>
    <x v="1"/>
    <x v="6"/>
    <n v="0"/>
    <n v="25"/>
    <x v="233"/>
    <s v="5/19/2016"/>
    <x v="6"/>
    <x v="2"/>
    <n v="5"/>
    <n v="201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d v="2015-09-28T02:49:10"/>
    <d v="2015-08-19T02:49:10"/>
    <b v="0"/>
    <n v="17"/>
    <b v="0"/>
    <x v="1"/>
    <x v="6"/>
    <n v="61"/>
    <n v="179.12"/>
    <x v="1425"/>
    <s v="9/28/2015"/>
    <x v="10"/>
    <x v="0"/>
    <n v="9"/>
    <n v="2015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d v="2017-01-13T23:05:00"/>
    <d v="2016-12-14T23:07:35"/>
    <b v="0"/>
    <n v="1"/>
    <b v="0"/>
    <x v="1"/>
    <x v="6"/>
    <n v="1"/>
    <n v="34.950000000000003"/>
    <x v="1576"/>
    <s v="1/13/2017"/>
    <x v="11"/>
    <x v="2"/>
    <n v="1"/>
    <n v="2017"/>
  </r>
  <r>
    <n v="4069"/>
    <s v="The Pendulum Swings"/>
    <s v="'The Pendulum Swings' is a three-act dark comedy that sees Frank and Michael await their execution on Death Row."/>
    <x v="21"/>
    <x v="357"/>
    <x v="2"/>
    <x v="1"/>
    <s v="GBP"/>
    <d v="2015-02-28T12:00:00"/>
    <d v="2015-01-18T15:52:36"/>
    <b v="0"/>
    <n v="13"/>
    <b v="0"/>
    <x v="1"/>
    <x v="6"/>
    <n v="34"/>
    <n v="33.08"/>
    <x v="484"/>
    <s v="2/28/2015"/>
    <x v="1"/>
    <x v="0"/>
    <n v="2"/>
    <n v="2015"/>
  </r>
  <r>
    <n v="4070"/>
    <s v="Southern Utah University: V-Day 2015"/>
    <s v="V-Day Southern Utah University 2015 and Second Studio Players presents: The Vagina Monologues"/>
    <x v="28"/>
    <x v="785"/>
    <x v="2"/>
    <x v="0"/>
    <s v="USD"/>
    <d v="2015-03-01T03:00:00"/>
    <d v="2015-01-27T16:00:20"/>
    <b v="0"/>
    <n v="6"/>
    <b v="0"/>
    <x v="1"/>
    <x v="6"/>
    <n v="17"/>
    <n v="27.5"/>
    <x v="202"/>
    <s v="3/1/2015"/>
    <x v="1"/>
    <x v="0"/>
    <n v="3"/>
    <n v="2015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d v="2016-12-26T19:18:51"/>
    <d v="2016-11-26T19:18:51"/>
    <b v="0"/>
    <n v="0"/>
    <b v="0"/>
    <x v="1"/>
    <x v="6"/>
    <n v="0"/>
    <n v="0"/>
    <x v="1577"/>
    <s v="12/26/2016"/>
    <x v="4"/>
    <x v="2"/>
    <n v="12"/>
    <n v="201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d v="2014-08-21T18:35:11"/>
    <d v="2014-06-22T18:35:11"/>
    <b v="0"/>
    <n v="2"/>
    <b v="0"/>
    <x v="1"/>
    <x v="6"/>
    <n v="0"/>
    <n v="2"/>
    <x v="28"/>
    <s v="8/21/2014"/>
    <x v="0"/>
    <x v="3"/>
    <n v="8"/>
    <n v="2014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d v="2015-05-09T04:00:00"/>
    <d v="2015-03-15T08:17:06"/>
    <b v="0"/>
    <n v="2"/>
    <b v="0"/>
    <x v="1"/>
    <x v="6"/>
    <n v="1"/>
    <n v="18.5"/>
    <x v="319"/>
    <s v="5/9/2015"/>
    <x v="7"/>
    <x v="0"/>
    <n v="5"/>
    <n v="2015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d v="2015-11-05T14:16:15"/>
    <d v="2015-10-06T13:16:15"/>
    <b v="0"/>
    <n v="21"/>
    <b v="0"/>
    <x v="1"/>
    <x v="6"/>
    <n v="27"/>
    <n v="35"/>
    <x v="473"/>
    <s v="11/5/2015"/>
    <x v="9"/>
    <x v="0"/>
    <n v="11"/>
    <n v="2015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d v="2014-06-30T17:28:00"/>
    <d v="2014-05-20T01:06:09"/>
    <b v="0"/>
    <n v="13"/>
    <b v="0"/>
    <x v="1"/>
    <x v="6"/>
    <n v="29"/>
    <n v="44.31"/>
    <x v="1065"/>
    <s v="6/30/2014"/>
    <x v="5"/>
    <x v="3"/>
    <n v="6"/>
    <n v="2014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d v="2014-10-21T19:51:00"/>
    <d v="2014-09-23T19:05:49"/>
    <b v="0"/>
    <n v="0"/>
    <b v="0"/>
    <x v="1"/>
    <x v="6"/>
    <n v="0"/>
    <n v="0"/>
    <x v="128"/>
    <s v="10/21/2014"/>
    <x v="8"/>
    <x v="3"/>
    <n v="10"/>
    <n v="2014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d v="2016-12-21T17:03:14"/>
    <d v="2016-11-21T17:03:14"/>
    <b v="0"/>
    <n v="6"/>
    <b v="0"/>
    <x v="1"/>
    <x v="6"/>
    <n v="9"/>
    <n v="222.5"/>
    <x v="676"/>
    <s v="12/21/2016"/>
    <x v="4"/>
    <x v="2"/>
    <n v="12"/>
    <n v="201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d v="2017-01-27T18:54:02"/>
    <d v="2016-12-28T18:54:02"/>
    <b v="0"/>
    <n v="0"/>
    <b v="0"/>
    <x v="1"/>
    <x v="6"/>
    <n v="0"/>
    <n v="0"/>
    <x v="750"/>
    <s v="1/27/2017"/>
    <x v="11"/>
    <x v="2"/>
    <n v="1"/>
    <n v="2017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d v="2016-06-19T22:32:01"/>
    <d v="2016-05-20T22:32:01"/>
    <b v="0"/>
    <n v="1"/>
    <b v="0"/>
    <x v="1"/>
    <x v="6"/>
    <n v="0"/>
    <n v="5"/>
    <x v="795"/>
    <s v="6/19/2016"/>
    <x v="5"/>
    <x v="2"/>
    <n v="6"/>
    <n v="201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d v="2016-06-14T18:54:00"/>
    <d v="2016-05-21T16:45:16"/>
    <b v="0"/>
    <n v="0"/>
    <b v="0"/>
    <x v="1"/>
    <x v="6"/>
    <n v="0"/>
    <n v="0"/>
    <x v="1482"/>
    <s v="6/14/2016"/>
    <x v="5"/>
    <x v="2"/>
    <n v="6"/>
    <n v="201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d v="2015-03-08T12:57:05"/>
    <d v="2015-02-06T13:57:05"/>
    <b v="0"/>
    <n v="12"/>
    <b v="0"/>
    <x v="1"/>
    <x v="6"/>
    <n v="16"/>
    <n v="29.17"/>
    <x v="1352"/>
    <s v="3/8/2015"/>
    <x v="2"/>
    <x v="0"/>
    <n v="3"/>
    <n v="2015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d v="2015-11-14T23:00:00"/>
    <d v="2015-10-30T04:32:33"/>
    <b v="0"/>
    <n v="2"/>
    <b v="0"/>
    <x v="1"/>
    <x v="6"/>
    <n v="2"/>
    <n v="1.5"/>
    <x v="513"/>
    <s v="11/14/2015"/>
    <x v="9"/>
    <x v="0"/>
    <n v="11"/>
    <n v="2015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d v="2016-01-14T18:16:56"/>
    <d v="2015-12-15T18:16:56"/>
    <b v="0"/>
    <n v="6"/>
    <b v="0"/>
    <x v="1"/>
    <x v="6"/>
    <n v="22"/>
    <n v="126.5"/>
    <x v="830"/>
    <s v="1/14/2016"/>
    <x v="11"/>
    <x v="0"/>
    <n v="1"/>
    <n v="201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d v="2016-10-09T10:28:26"/>
    <d v="2016-09-09T10:28:26"/>
    <b v="0"/>
    <n v="1"/>
    <b v="0"/>
    <x v="1"/>
    <x v="6"/>
    <n v="0"/>
    <n v="10"/>
    <x v="992"/>
    <s v="10/9/2016"/>
    <x v="8"/>
    <x v="2"/>
    <n v="10"/>
    <n v="201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d v="2015-03-24T03:59:00"/>
    <d v="2015-02-23T14:29:35"/>
    <b v="0"/>
    <n v="1"/>
    <b v="0"/>
    <x v="1"/>
    <x v="6"/>
    <n v="0"/>
    <n v="10"/>
    <x v="298"/>
    <s v="3/24/2015"/>
    <x v="2"/>
    <x v="0"/>
    <n v="3"/>
    <n v="2015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d v="2015-11-21T04:00:00"/>
    <d v="2015-10-27T22:34:59"/>
    <b v="0"/>
    <n v="5"/>
    <b v="0"/>
    <x v="1"/>
    <x v="6"/>
    <n v="5"/>
    <n v="9.4"/>
    <x v="165"/>
    <s v="11/21/2015"/>
    <x v="9"/>
    <x v="0"/>
    <n v="11"/>
    <n v="2015"/>
  </r>
  <r>
    <n v="4087"/>
    <s v="Stage Production &quot;The Nail Shop&quot;"/>
    <s v="Comedy Stage Play"/>
    <x v="376"/>
    <x v="117"/>
    <x v="2"/>
    <x v="0"/>
    <s v="USD"/>
    <d v="2016-07-17T17:49:46"/>
    <d v="2016-06-17T17:49:46"/>
    <b v="0"/>
    <n v="0"/>
    <b v="0"/>
    <x v="1"/>
    <x v="6"/>
    <n v="0"/>
    <n v="0"/>
    <x v="784"/>
    <s v="7/17/2016"/>
    <x v="0"/>
    <x v="2"/>
    <n v="7"/>
    <n v="201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d v="2015-01-16T10:26:00"/>
    <d v="2014-12-17T14:42:04"/>
    <b v="0"/>
    <n v="3"/>
    <b v="0"/>
    <x v="1"/>
    <x v="6"/>
    <n v="11"/>
    <n v="72"/>
    <x v="553"/>
    <s v="1/16/2015"/>
    <x v="11"/>
    <x v="3"/>
    <n v="1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d v="2015-05-31T17:35:00"/>
    <d v="2015-04-28T17:34:48"/>
    <b v="0"/>
    <n v="8"/>
    <b v="0"/>
    <x v="1"/>
    <x v="6"/>
    <n v="5"/>
    <n v="30"/>
    <x v="527"/>
    <s v="5/31/2015"/>
    <x v="6"/>
    <x v="0"/>
    <n v="5"/>
    <n v="2015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d v="2015-08-07T15:00:00"/>
    <d v="2015-07-24T16:08:57"/>
    <b v="0"/>
    <n v="3"/>
    <b v="0"/>
    <x v="1"/>
    <x v="6"/>
    <n v="3"/>
    <n v="10.67"/>
    <x v="550"/>
    <s v="8/7/2015"/>
    <x v="3"/>
    <x v="0"/>
    <n v="8"/>
    <n v="2015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d v="2015-01-16T12:09:11"/>
    <d v="2014-12-17T12:09:11"/>
    <b v="0"/>
    <n v="8"/>
    <b v="0"/>
    <x v="1"/>
    <x v="6"/>
    <n v="13"/>
    <n v="25.5"/>
    <x v="553"/>
    <s v="1/16/2015"/>
    <x v="11"/>
    <x v="3"/>
    <n v="1"/>
    <n v="2015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d v="2015-04-05T03:40:47"/>
    <d v="2015-02-04T04:40:47"/>
    <b v="0"/>
    <n v="1"/>
    <b v="0"/>
    <x v="1"/>
    <x v="6"/>
    <n v="0"/>
    <n v="20"/>
    <x v="935"/>
    <s v="4/5/2015"/>
    <x v="2"/>
    <x v="0"/>
    <n v="4"/>
    <n v="2015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d v="2015-08-22T19:34:53"/>
    <d v="2015-06-23T19:34:53"/>
    <b v="0"/>
    <n v="4"/>
    <b v="0"/>
    <x v="1"/>
    <x v="6"/>
    <n v="2"/>
    <n v="15"/>
    <x v="370"/>
    <s v="8/22/2015"/>
    <x v="0"/>
    <x v="0"/>
    <n v="8"/>
    <n v="2015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d v="2014-10-22T04:59:00"/>
    <d v="2014-09-08T02:05:00"/>
    <b v="0"/>
    <n v="8"/>
    <b v="0"/>
    <x v="1"/>
    <x v="6"/>
    <n v="37"/>
    <n v="91.25"/>
    <x v="316"/>
    <s v="10/22/2014"/>
    <x v="8"/>
    <x v="3"/>
    <n v="10"/>
    <n v="2014"/>
  </r>
  <r>
    <n v="4095"/>
    <s v="LOPE ENAMORADO"/>
    <s v="Proyecto teatral dirigido por MartÃ­n Acosta que habla y reflexiona sobre el amor y su naturaleza."/>
    <x v="11"/>
    <x v="25"/>
    <x v="2"/>
    <x v="14"/>
    <s v="MXN"/>
    <d v="2016-12-19T00:45:50"/>
    <d v="2016-11-19T00:45:50"/>
    <b v="0"/>
    <n v="1"/>
    <b v="0"/>
    <x v="1"/>
    <x v="6"/>
    <n v="3"/>
    <n v="800"/>
    <x v="140"/>
    <s v="12/19/2016"/>
    <x v="4"/>
    <x v="2"/>
    <n v="12"/>
    <n v="201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d v="2017-02-28T08:51:00"/>
    <d v="2017-01-15T12:43:39"/>
    <b v="0"/>
    <n v="5"/>
    <b v="0"/>
    <x v="1"/>
    <x v="6"/>
    <n v="11"/>
    <n v="80"/>
    <x v="1578"/>
    <s v="2/28/2017"/>
    <x v="1"/>
    <x v="1"/>
    <n v="2"/>
    <n v="2017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d v="2016-01-31T23:55:00"/>
    <d v="2015-12-06T19:47:17"/>
    <b v="0"/>
    <n v="0"/>
    <b v="0"/>
    <x v="1"/>
    <x v="6"/>
    <n v="0"/>
    <n v="0"/>
    <x v="1147"/>
    <s v="1/31/2016"/>
    <x v="11"/>
    <x v="0"/>
    <n v="1"/>
    <n v="2016"/>
  </r>
  <r>
    <n v="4098"/>
    <s v="Life is simple"/>
    <s v="Community Youth play, written by and performed by the youth about finding joy in the simple things in life"/>
    <x v="96"/>
    <x v="117"/>
    <x v="2"/>
    <x v="0"/>
    <s v="USD"/>
    <d v="2016-06-04T17:19:57"/>
    <d v="2016-05-05T17:19:57"/>
    <b v="0"/>
    <n v="0"/>
    <b v="0"/>
    <x v="1"/>
    <x v="6"/>
    <n v="0"/>
    <n v="0"/>
    <x v="1356"/>
    <s v="6/4/2016"/>
    <x v="5"/>
    <x v="2"/>
    <n v="6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d v="2016-09-02T20:24:33"/>
    <d v="2016-07-19T20:24:33"/>
    <b v="0"/>
    <n v="1"/>
    <b v="0"/>
    <x v="1"/>
    <x v="6"/>
    <n v="1"/>
    <n v="50"/>
    <x v="171"/>
    <s v="9/2/2016"/>
    <x v="3"/>
    <x v="2"/>
    <n v="9"/>
    <n v="201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d v="2014-10-25T02:59:50"/>
    <d v="2014-10-15T02:59:50"/>
    <b v="0"/>
    <n v="0"/>
    <b v="0"/>
    <x v="1"/>
    <x v="6"/>
    <n v="0"/>
    <n v="0"/>
    <x v="476"/>
    <s v="10/25/2014"/>
    <x v="9"/>
    <x v="3"/>
    <n v="10"/>
    <n v="2014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d v="2017-01-25T21:41:22"/>
    <d v="2016-12-26T21:41:22"/>
    <b v="0"/>
    <n v="0"/>
    <b v="0"/>
    <x v="1"/>
    <x v="6"/>
    <n v="0"/>
    <n v="0"/>
    <x v="1579"/>
    <s v="1/25/2017"/>
    <x v="11"/>
    <x v="2"/>
    <n v="1"/>
    <n v="2017"/>
  </r>
  <r>
    <n v="4102"/>
    <s v="4th Wall Theatre Project"/>
    <s v="Local Community theater to get up and running in the Idaho Falls area. Something new, something different!"/>
    <x v="2"/>
    <x v="2547"/>
    <x v="2"/>
    <x v="0"/>
    <s v="USD"/>
    <d v="2016-05-15T20:21:13"/>
    <d v="2016-04-15T20:21:13"/>
    <b v="0"/>
    <n v="6"/>
    <b v="0"/>
    <x v="1"/>
    <x v="6"/>
    <n v="27"/>
    <n v="22.83"/>
    <x v="1525"/>
    <s v="5/15/2016"/>
    <x v="6"/>
    <x v="2"/>
    <n v="5"/>
    <n v="201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d v="2015-08-26T18:32:00"/>
    <d v="2015-07-03T19:59:26"/>
    <b v="0"/>
    <n v="6"/>
    <b v="0"/>
    <x v="1"/>
    <x v="6"/>
    <n v="10"/>
    <n v="16.670000000000002"/>
    <x v="495"/>
    <s v="8/26/2015"/>
    <x v="3"/>
    <x v="0"/>
    <n v="8"/>
    <n v="2015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d v="2016-10-27T06:40:34"/>
    <d v="2016-09-27T06:40:34"/>
    <b v="0"/>
    <n v="14"/>
    <b v="0"/>
    <x v="1"/>
    <x v="6"/>
    <n v="21"/>
    <n v="45.79"/>
    <x v="983"/>
    <s v="10/27/2016"/>
    <x v="8"/>
    <x v="2"/>
    <n v="10"/>
    <n v="201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d v="2016-12-26T00:15:09"/>
    <d v="2016-11-23T00:15:09"/>
    <b v="0"/>
    <n v="6"/>
    <b v="0"/>
    <x v="1"/>
    <x v="6"/>
    <n v="7"/>
    <n v="383.33"/>
    <x v="294"/>
    <s v="12/26/2016"/>
    <x v="4"/>
    <x v="2"/>
    <n v="12"/>
    <n v="201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d v="2015-04-02T01:00:00"/>
    <d v="2015-02-18T01:11:06"/>
    <b v="0"/>
    <n v="33"/>
    <b v="0"/>
    <x v="1"/>
    <x v="6"/>
    <n v="71"/>
    <n v="106.97"/>
    <x v="135"/>
    <s v="4/2/2015"/>
    <x v="2"/>
    <x v="0"/>
    <n v="4"/>
    <n v="2015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d v="2014-09-24T22:00:01"/>
    <d v="2014-09-01T22:00:01"/>
    <b v="0"/>
    <n v="4"/>
    <b v="0"/>
    <x v="1"/>
    <x v="6"/>
    <n v="2"/>
    <n v="10.25"/>
    <x v="1580"/>
    <s v="9/24/2014"/>
    <x v="8"/>
    <x v="3"/>
    <n v="9"/>
    <n v="2014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d v="2017-03-03T05:00:00"/>
    <d v="2017-02-01T00:45:37"/>
    <b v="0"/>
    <n v="1"/>
    <b v="0"/>
    <x v="1"/>
    <x v="6"/>
    <n v="2"/>
    <n v="59"/>
    <x v="172"/>
    <s v="3/3/2017"/>
    <x v="2"/>
    <x v="1"/>
    <n v="3"/>
    <n v="2017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d v="2015-11-29T13:56:44"/>
    <d v="2015-10-30T12:56:44"/>
    <b v="0"/>
    <n v="0"/>
    <b v="0"/>
    <x v="1"/>
    <x v="6"/>
    <n v="0"/>
    <n v="0"/>
    <x v="513"/>
    <s v="11/29/2015"/>
    <x v="9"/>
    <x v="0"/>
    <n v="11"/>
    <n v="2015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d v="2016-07-21T15:02:31"/>
    <d v="2016-05-22T15:02:31"/>
    <b v="0"/>
    <n v="6"/>
    <b v="0"/>
    <x v="1"/>
    <x v="6"/>
    <n v="29"/>
    <n v="14.33"/>
    <x v="1432"/>
    <s v="7/21/2016"/>
    <x v="5"/>
    <x v="2"/>
    <n v="7"/>
    <n v="201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d v="2015-02-24T03:15:40"/>
    <d v="2015-01-25T03:15:40"/>
    <b v="0"/>
    <n v="6"/>
    <b v="0"/>
    <x v="1"/>
    <x v="6"/>
    <n v="3"/>
    <n v="15.67"/>
    <x v="869"/>
    <s v="2/24/2015"/>
    <x v="1"/>
    <x v="0"/>
    <n v="2"/>
    <n v="2015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d v="2016-02-28T00:00:00"/>
    <d v="2016-01-31T22:43:06"/>
    <b v="0"/>
    <n v="1"/>
    <b v="0"/>
    <x v="1"/>
    <x v="6"/>
    <n v="0"/>
    <n v="1"/>
    <x v="376"/>
    <s v="2/28/2016"/>
    <x v="1"/>
    <x v="2"/>
    <n v="2"/>
    <n v="201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d v="2016-01-08T06:34:00"/>
    <d v="2015-12-20T13:45:23"/>
    <b v="0"/>
    <n v="3"/>
    <b v="0"/>
    <x v="1"/>
    <x v="6"/>
    <n v="0"/>
    <n v="1"/>
    <x v="1565"/>
    <s v="1/8/2016"/>
    <x v="11"/>
    <x v="0"/>
    <n v="1"/>
    <n v="2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622027-8548-3249-A577-F81D9AE52FC5}" name="PivotTable1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14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numFmtId="22"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D5AB3A-CDA5-C34F-A90A-9190A405B0CF}" name="PivotTable2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9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numFmtId="22"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4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8FB227-1BE7-A945-8B14-5D393E30B75C}" name="PivotTable3" cacheId="6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22"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axis="axisRow" showAll="0">
      <items count="25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m="1" x="14"/>
        <item m="1" x="13"/>
        <item m="1" x="18"/>
        <item m="1" x="19"/>
        <item m="1" x="15"/>
        <item m="1" x="21"/>
        <item m="1" x="16"/>
        <item m="1" x="23"/>
        <item m="1" x="17"/>
        <item m="1" x="22"/>
        <item m="1" x="12"/>
        <item m="1" x="20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0785AD-725E-B74E-94F3-E57F2587F774}" name="PivotTable5" cacheId="6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  <pivotField showAll="0">
      <items count="1582">
        <item x="589"/>
        <item x="1067"/>
        <item x="337"/>
        <item x="864"/>
        <item x="111"/>
        <item x="1309"/>
        <item x="1522"/>
        <item x="1277"/>
        <item x="391"/>
        <item x="474"/>
        <item x="746"/>
        <item x="237"/>
        <item x="1181"/>
        <item x="805"/>
        <item x="1299"/>
        <item x="885"/>
        <item x="689"/>
        <item x="1053"/>
        <item x="1060"/>
        <item x="747"/>
        <item x="1327"/>
        <item x="1364"/>
        <item x="731"/>
        <item x="982"/>
        <item x="207"/>
        <item x="790"/>
        <item x="1507"/>
        <item x="625"/>
        <item x="398"/>
        <item x="611"/>
        <item x="531"/>
        <item x="1578"/>
        <item x="256"/>
        <item x="229"/>
        <item x="1014"/>
        <item x="1172"/>
        <item x="498"/>
        <item x="1034"/>
        <item x="658"/>
        <item x="1012"/>
        <item x="921"/>
        <item x="622"/>
        <item x="587"/>
        <item x="1153"/>
        <item x="335"/>
        <item x="484"/>
        <item x="940"/>
        <item x="419"/>
        <item x="665"/>
        <item x="184"/>
        <item x="489"/>
        <item x="1516"/>
        <item x="641"/>
        <item x="1105"/>
        <item x="704"/>
        <item x="574"/>
        <item x="1262"/>
        <item x="390"/>
        <item x="802"/>
        <item x="1106"/>
        <item x="844"/>
        <item x="692"/>
        <item x="1003"/>
        <item x="1039"/>
        <item x="1322"/>
        <item x="820"/>
        <item x="1133"/>
        <item x="774"/>
        <item x="219"/>
        <item x="875"/>
        <item x="244"/>
        <item x="280"/>
        <item x="1391"/>
        <item x="66"/>
        <item x="1428"/>
        <item x="942"/>
        <item x="253"/>
        <item x="902"/>
        <item x="274"/>
        <item x="609"/>
        <item x="1157"/>
        <item x="869"/>
        <item x="1203"/>
        <item x="313"/>
        <item x="374"/>
        <item x="775"/>
        <item x="520"/>
        <item x="241"/>
        <item x="105"/>
        <item x="92"/>
        <item x="1080"/>
        <item x="919"/>
        <item x="202"/>
        <item x="150"/>
        <item x="538"/>
        <item x="1316"/>
        <item x="600"/>
        <item x="36"/>
        <item x="142"/>
        <item x="1560"/>
        <item x="725"/>
        <item x="636"/>
        <item x="325"/>
        <item x="47"/>
        <item x="1216"/>
        <item x="1195"/>
        <item x="640"/>
        <item x="618"/>
        <item x="905"/>
        <item x="1540"/>
        <item x="453"/>
        <item x="1441"/>
        <item x="285"/>
        <item x="880"/>
        <item x="1345"/>
        <item x="904"/>
        <item x="1159"/>
        <item x="1176"/>
        <item x="376"/>
        <item x="1"/>
        <item x="1264"/>
        <item x="762"/>
        <item x="196"/>
        <item x="1344"/>
        <item x="761"/>
        <item x="827"/>
        <item x="1146"/>
        <item x="179"/>
        <item x="181"/>
        <item x="359"/>
        <item x="809"/>
        <item x="30"/>
        <item x="769"/>
        <item x="279"/>
        <item x="1271"/>
        <item x="560"/>
        <item x="213"/>
        <item x="368"/>
        <item x="988"/>
        <item x="1534"/>
        <item x="1404"/>
        <item x="970"/>
        <item x="575"/>
        <item x="299"/>
        <item x="1297"/>
        <item x="1253"/>
        <item x="106"/>
        <item x="551"/>
        <item x="249"/>
        <item x="675"/>
        <item x="896"/>
        <item x="723"/>
        <item x="688"/>
        <item x="967"/>
        <item x="798"/>
        <item x="1349"/>
        <item x="1263"/>
        <item x="1400"/>
        <item x="1177"/>
        <item x="1213"/>
        <item x="682"/>
        <item x="922"/>
        <item x="926"/>
        <item x="308"/>
        <item x="83"/>
        <item x="1566"/>
        <item x="96"/>
        <item x="729"/>
        <item x="476"/>
        <item x="311"/>
        <item x="1418"/>
        <item x="1200"/>
        <item x="1023"/>
        <item x="578"/>
        <item x="776"/>
        <item x="1495"/>
        <item x="1170"/>
        <item x="1290"/>
        <item x="26"/>
        <item x="1408"/>
        <item x="758"/>
        <item x="271"/>
        <item x="1143"/>
        <item x="826"/>
        <item x="1223"/>
        <item x="1210"/>
        <item x="1004"/>
        <item x="387"/>
        <item x="755"/>
        <item x="693"/>
        <item x="1254"/>
        <item x="261"/>
        <item x="638"/>
        <item x="471"/>
        <item x="1283"/>
        <item x="1174"/>
        <item x="46"/>
        <item x="215"/>
        <item x="1562"/>
        <item x="147"/>
        <item x="886"/>
        <item x="1287"/>
        <item x="911"/>
        <item x="709"/>
        <item x="343"/>
        <item x="990"/>
        <item x="1496"/>
        <item x="1084"/>
        <item x="686"/>
        <item x="320"/>
        <item x="511"/>
        <item x="1557"/>
        <item x="1017"/>
        <item x="1320"/>
        <item x="322"/>
        <item x="824"/>
        <item x="1532"/>
        <item x="1530"/>
        <item x="581"/>
        <item x="70"/>
        <item x="137"/>
        <item x="535"/>
        <item x="429"/>
        <item x="1501"/>
        <item x="169"/>
        <item x="165"/>
        <item x="617"/>
        <item x="74"/>
        <item x="732"/>
        <item x="586"/>
        <item x="1572"/>
        <item x="222"/>
        <item x="1078"/>
        <item x="713"/>
        <item x="383"/>
        <item x="789"/>
        <item x="1568"/>
        <item x="1467"/>
        <item x="263"/>
        <item x="1009"/>
        <item x="456"/>
        <item x="1231"/>
        <item x="697"/>
        <item x="1384"/>
        <item x="513"/>
        <item x="748"/>
        <item x="730"/>
        <item x="960"/>
        <item x="1234"/>
        <item x="317"/>
        <item x="1564"/>
        <item x="663"/>
        <item x="743"/>
        <item x="1469"/>
        <item x="1046"/>
        <item x="292"/>
        <item x="1191"/>
        <item x="281"/>
        <item x="17"/>
        <item x="467"/>
        <item x="1512"/>
        <item x="811"/>
        <item x="473"/>
        <item x="449"/>
        <item x="1259"/>
        <item x="388"/>
        <item x="1520"/>
        <item x="642"/>
        <item x="1449"/>
        <item x="377"/>
        <item x="1202"/>
        <item x="786"/>
        <item x="32"/>
        <item x="785"/>
        <item x="1104"/>
        <item x="94"/>
        <item x="599"/>
        <item x="727"/>
        <item x="1523"/>
        <item x="548"/>
        <item x="1389"/>
        <item x="1101"/>
        <item x="1387"/>
        <item x="25"/>
        <item x="1312"/>
        <item x="437"/>
        <item x="288"/>
        <item x="1336"/>
        <item x="810"/>
        <item x="1215"/>
        <item x="1188"/>
        <item x="797"/>
        <item x="1249"/>
        <item x="604"/>
        <item x="1260"/>
        <item x="547"/>
        <item x="212"/>
        <item x="355"/>
        <item x="110"/>
        <item x="728"/>
        <item x="1487"/>
        <item x="1337"/>
        <item x="555"/>
        <item x="218"/>
        <item x="1076"/>
        <item x="1329"/>
        <item x="861"/>
        <item x="45"/>
        <item x="296"/>
        <item x="628"/>
        <item x="623"/>
        <item x="190"/>
        <item x="27"/>
        <item x="619"/>
        <item x="691"/>
        <item x="481"/>
        <item x="792"/>
        <item x="1286"/>
        <item x="348"/>
        <item x="1102"/>
        <item x="997"/>
        <item x="887"/>
        <item x="483"/>
        <item x="699"/>
        <item x="652"/>
        <item x="4"/>
        <item x="140"/>
        <item x="436"/>
        <item x="1574"/>
        <item x="464"/>
        <item x="1324"/>
        <item x="1503"/>
        <item x="364"/>
        <item x="490"/>
        <item x="515"/>
        <item x="1272"/>
        <item x="282"/>
        <item x="822"/>
        <item x="1038"/>
        <item x="1218"/>
        <item x="676"/>
        <item x="668"/>
        <item x="615"/>
        <item x="1169"/>
        <item x="1315"/>
        <item x="572"/>
        <item x="98"/>
        <item x="224"/>
        <item x="291"/>
        <item x="294"/>
        <item x="858"/>
        <item x="718"/>
        <item x="1241"/>
        <item x="143"/>
        <item x="53"/>
        <item x="1485"/>
        <item x="624"/>
        <item x="141"/>
        <item x="957"/>
        <item x="1577"/>
        <item x="416"/>
        <item x="198"/>
        <item x="1471"/>
        <item x="41"/>
        <item x="683"/>
        <item x="1070"/>
        <item x="1074"/>
        <item x="1483"/>
        <item x="975"/>
        <item x="1323"/>
        <item x="501"/>
        <item x="1212"/>
        <item x="972"/>
        <item x="702"/>
        <item x="425"/>
        <item x="186"/>
        <item x="1317"/>
        <item x="949"/>
        <item x="787"/>
        <item x="1008"/>
        <item x="583"/>
        <item x="1088"/>
        <item x="916"/>
        <item x="1197"/>
        <item x="455"/>
        <item x="77"/>
        <item x="505"/>
        <item x="953"/>
        <item x="1561"/>
        <item x="290"/>
        <item x="217"/>
        <item x="895"/>
        <item x="596"/>
        <item x="849"/>
        <item x="287"/>
        <item x="1313"/>
        <item x="1524"/>
        <item x="1444"/>
        <item x="933"/>
        <item x="966"/>
        <item x="1307"/>
        <item x="1399"/>
        <item x="870"/>
        <item x="522"/>
        <item x="540"/>
        <item x="931"/>
        <item x="714"/>
        <item x="559"/>
        <item x="780"/>
        <item x="946"/>
        <item x="1347"/>
        <item x="487"/>
        <item x="430"/>
        <item x="660"/>
        <item x="558"/>
        <item x="626"/>
        <item x="579"/>
        <item x="1267"/>
        <item x="435"/>
        <item x="944"/>
        <item x="1261"/>
        <item x="1407"/>
        <item x="155"/>
        <item x="1342"/>
        <item x="264"/>
        <item x="1369"/>
        <item x="1142"/>
        <item x="1576"/>
        <item x="1256"/>
        <item x="607"/>
        <item x="830"/>
        <item x="981"/>
        <item x="329"/>
        <item x="22"/>
        <item x="1473"/>
        <item x="791"/>
        <item x="392"/>
        <item x="553"/>
        <item x="89"/>
        <item x="673"/>
        <item x="331"/>
        <item x="1155"/>
        <item x="442"/>
        <item x="753"/>
        <item x="1466"/>
        <item x="1508"/>
        <item x="1085"/>
        <item x="1281"/>
        <item x="1394"/>
        <item x="597"/>
        <item x="1491"/>
        <item x="486"/>
        <item x="488"/>
        <item x="859"/>
        <item x="653"/>
        <item x="760"/>
        <item x="1565"/>
        <item x="1484"/>
        <item x="1207"/>
        <item x="1273"/>
        <item x="1468"/>
        <item x="462"/>
        <item x="49"/>
        <item x="72"/>
        <item x="582"/>
        <item x="95"/>
        <item x="1488"/>
        <item x="752"/>
        <item x="1073"/>
        <item x="1548"/>
        <item x="1477"/>
        <item x="881"/>
        <item x="399"/>
        <item x="756"/>
        <item x="1579"/>
        <item x="258"/>
        <item x="1257"/>
        <item x="1173"/>
        <item x="892"/>
        <item x="432"/>
        <item x="750"/>
        <item x="1296"/>
        <item x="833"/>
        <item x="338"/>
        <item x="608"/>
        <item x="1077"/>
        <item x="1438"/>
        <item x="1343"/>
        <item x="209"/>
        <item x="976"/>
        <item x="1376"/>
        <item x="920"/>
        <item x="1145"/>
        <item x="741"/>
        <item x="584"/>
        <item x="97"/>
        <item x="1475"/>
        <item x="1156"/>
        <item x="593"/>
        <item x="61"/>
        <item x="794"/>
        <item x="717"/>
        <item x="989"/>
        <item x="431"/>
        <item x="829"/>
        <item x="189"/>
        <item x="1103"/>
        <item x="121"/>
        <item x="742"/>
        <item x="612"/>
        <item x="1022"/>
        <item x="1147"/>
        <item x="1132"/>
        <item x="1505"/>
        <item x="842"/>
        <item x="342"/>
        <item x="479"/>
        <item x="330"/>
        <item x="694"/>
        <item x="1043"/>
        <item x="1338"/>
        <item x="168"/>
        <item x="1412"/>
        <item x="1415"/>
        <item x="850"/>
        <item x="214"/>
        <item x="1055"/>
        <item x="1479"/>
        <item x="979"/>
        <item x="172"/>
        <item x="443"/>
        <item x="737"/>
        <item x="549"/>
        <item x="952"/>
        <item x="1311"/>
        <item x="1318"/>
        <item x="1437"/>
        <item x="719"/>
        <item x="816"/>
        <item x="485"/>
        <item x="99"/>
        <item x="139"/>
        <item x="855"/>
        <item x="565"/>
        <item x="71"/>
        <item x="848"/>
        <item x="1270"/>
        <item x="1228"/>
        <item x="836"/>
        <item x="1110"/>
        <item x="231"/>
        <item x="232"/>
        <item x="497"/>
        <item x="1031"/>
        <item x="793"/>
        <item x="934"/>
        <item x="1513"/>
        <item x="318"/>
        <item x="1314"/>
        <item x="614"/>
        <item x="1081"/>
        <item x="1447"/>
        <item x="679"/>
        <item x="194"/>
        <item x="1045"/>
        <item x="441"/>
        <item x="157"/>
        <item x="351"/>
        <item x="1112"/>
        <item x="1096"/>
        <item x="135"/>
        <item x="807"/>
        <item x="1292"/>
        <item x="1209"/>
        <item x="603"/>
        <item x="1457"/>
        <item x="884"/>
        <item x="1500"/>
        <item x="1158"/>
        <item x="1089"/>
        <item x="1325"/>
        <item x="394"/>
        <item x="941"/>
        <item x="1285"/>
        <item x="1013"/>
        <item x="667"/>
        <item x="496"/>
        <item x="1136"/>
        <item x="1059"/>
        <item x="112"/>
        <item x="1192"/>
        <item x="1011"/>
        <item x="1451"/>
        <item x="1575"/>
        <item x="1430"/>
        <item x="1226"/>
        <item x="1380"/>
        <item x="847"/>
        <item x="480"/>
        <item x="767"/>
        <item x="1113"/>
        <item x="298"/>
        <item x="389"/>
        <item x="1498"/>
        <item x="645"/>
        <item x="678"/>
        <item x="1519"/>
        <item x="772"/>
        <item x="529"/>
        <item x="289"/>
        <item x="1308"/>
        <item x="757"/>
        <item x="332"/>
        <item x="1119"/>
        <item x="246"/>
        <item x="395"/>
        <item x="1330"/>
        <item x="779"/>
        <item x="801"/>
        <item x="1114"/>
        <item x="1302"/>
        <item x="315"/>
        <item x="1278"/>
        <item x="250"/>
        <item x="278"/>
        <item x="1123"/>
        <item x="1333"/>
        <item x="200"/>
        <item x="401"/>
        <item x="166"/>
        <item x="1398"/>
        <item x="220"/>
        <item x="958"/>
        <item x="346"/>
        <item x="935"/>
        <item x="1058"/>
        <item x="1355"/>
        <item x="738"/>
        <item x="635"/>
        <item x="956"/>
        <item x="2"/>
        <item x="1229"/>
        <item x="1071"/>
        <item x="60"/>
        <item x="1352"/>
        <item x="815"/>
        <item x="305"/>
        <item x="1255"/>
        <item x="273"/>
        <item x="80"/>
        <item x="1357"/>
        <item x="1284"/>
        <item x="260"/>
        <item x="328"/>
        <item x="1421"/>
        <item x="1109"/>
        <item x="277"/>
        <item x="803"/>
        <item x="588"/>
        <item x="297"/>
        <item x="248"/>
        <item x="936"/>
        <item x="457"/>
        <item x="1006"/>
        <item x="439"/>
        <item x="100"/>
        <item x="735"/>
        <item x="506"/>
        <item x="1567"/>
        <item x="1116"/>
        <item x="113"/>
        <item x="1010"/>
        <item x="270"/>
        <item x="996"/>
        <item x="823"/>
        <item x="1121"/>
        <item x="969"/>
        <item x="1282"/>
        <item x="1122"/>
        <item x="662"/>
        <item x="705"/>
        <item x="592"/>
        <item x="739"/>
        <item x="536"/>
        <item x="1544"/>
        <item x="1332"/>
        <item x="845"/>
        <item x="554"/>
        <item x="1040"/>
        <item x="1111"/>
        <item x="637"/>
        <item x="283"/>
        <item x="319"/>
        <item x="749"/>
        <item x="1499"/>
        <item x="199"/>
        <item x="925"/>
        <item x="1033"/>
        <item x="88"/>
        <item x="901"/>
        <item x="899"/>
        <item x="499"/>
        <item x="502"/>
        <item x="324"/>
        <item x="1239"/>
        <item x="91"/>
        <item x="1166"/>
        <item x="9"/>
        <item x="102"/>
        <item x="759"/>
        <item x="1538"/>
        <item x="1372"/>
        <item x="422"/>
        <item x="1481"/>
        <item x="1120"/>
        <item x="108"/>
        <item x="503"/>
        <item x="1405"/>
        <item x="216"/>
        <item x="52"/>
        <item x="1558"/>
        <item x="493"/>
        <item x="1201"/>
        <item x="352"/>
        <item x="327"/>
        <item x="947"/>
        <item x="1098"/>
        <item x="1375"/>
        <item x="514"/>
        <item x="680"/>
        <item x="272"/>
        <item x="73"/>
        <item x="853"/>
        <item x="521"/>
        <item x="863"/>
        <item x="839"/>
        <item x="1339"/>
        <item x="1134"/>
        <item x="76"/>
        <item x="56"/>
        <item x="446"/>
        <item x="369"/>
        <item x="1232"/>
        <item x="144"/>
        <item x="647"/>
        <item x="1265"/>
        <item x="1414"/>
        <item x="452"/>
        <item x="44"/>
        <item x="228"/>
        <item x="69"/>
        <item x="937"/>
        <item x="402"/>
        <item x="1304"/>
        <item x="58"/>
        <item x="197"/>
        <item x="817"/>
        <item x="240"/>
        <item x="1180"/>
        <item x="1413"/>
        <item x="304"/>
        <item x="307"/>
        <item x="1502"/>
        <item x="1370"/>
        <item x="630"/>
        <item x="573"/>
        <item x="1126"/>
        <item x="123"/>
        <item x="470"/>
        <item x="664"/>
        <item x="417"/>
        <item x="35"/>
        <item x="1331"/>
        <item x="1099"/>
        <item x="852"/>
        <item x="1066"/>
        <item x="1130"/>
        <item x="1303"/>
        <item x="448"/>
        <item x="164"/>
        <item x="1426"/>
        <item x="1117"/>
        <item x="657"/>
        <item x="302"/>
        <item x="1115"/>
        <item x="590"/>
        <item x="695"/>
        <item x="161"/>
        <item x="204"/>
        <item x="1118"/>
        <item x="104"/>
        <item x="672"/>
        <item x="1125"/>
        <item x="31"/>
        <item x="851"/>
        <item x="1554"/>
        <item x="893"/>
        <item x="1506"/>
        <item x="239"/>
        <item x="37"/>
        <item x="832"/>
        <item x="1383"/>
        <item x="1128"/>
        <item x="265"/>
        <item x="205"/>
        <item x="1047"/>
        <item x="715"/>
        <item x="1206"/>
        <item x="400"/>
        <item x="293"/>
        <item x="227"/>
        <item x="404"/>
        <item x="528"/>
        <item x="533"/>
        <item x="81"/>
        <item x="300"/>
        <item x="254"/>
        <item x="868"/>
        <item x="1525"/>
        <item x="356"/>
        <item x="136"/>
        <item x="427"/>
        <item x="1465"/>
        <item x="309"/>
        <item x="1541"/>
        <item x="236"/>
        <item x="1160"/>
        <item x="1443"/>
        <item x="347"/>
        <item x="1275"/>
        <item x="613"/>
        <item x="145"/>
        <item x="233"/>
        <item x="103"/>
        <item x="1238"/>
        <item x="117"/>
        <item x="1546"/>
        <item x="326"/>
        <item x="120"/>
        <item x="754"/>
        <item x="1204"/>
        <item x="148"/>
        <item x="562"/>
        <item x="1184"/>
        <item x="203"/>
        <item x="716"/>
        <item x="1378"/>
        <item x="1237"/>
        <item x="1537"/>
        <item x="251"/>
        <item x="814"/>
        <item x="1100"/>
        <item x="1168"/>
        <item x="396"/>
        <item x="1476"/>
        <item x="1041"/>
        <item x="1086"/>
        <item x="1377"/>
        <item x="1056"/>
        <item x="38"/>
        <item x="806"/>
        <item x="101"/>
        <item x="1362"/>
        <item x="1397"/>
        <item x="341"/>
        <item x="1131"/>
        <item x="1001"/>
        <item x="707"/>
        <item x="1431"/>
        <item x="1048"/>
        <item x="1406"/>
        <item x="421"/>
        <item x="527"/>
        <item x="410"/>
        <item x="1459"/>
        <item x="841"/>
        <item x="534"/>
        <item x="632"/>
        <item x="1326"/>
        <item x="605"/>
        <item x="1291"/>
        <item x="23"/>
        <item x="1007"/>
        <item x="1087"/>
        <item x="371"/>
        <item x="406"/>
        <item x="876"/>
        <item x="1550"/>
        <item x="245"/>
        <item x="1082"/>
        <item x="698"/>
        <item x="740"/>
        <item x="34"/>
        <item x="1478"/>
        <item x="360"/>
        <item x="724"/>
        <item x="1280"/>
        <item x="927"/>
        <item x="670"/>
        <item x="912"/>
        <item x="420"/>
        <item x="1245"/>
        <item x="1193"/>
        <item x="897"/>
        <item x="303"/>
        <item x="1244"/>
        <item x="1097"/>
        <item x="510"/>
        <item x="8"/>
        <item x="1361"/>
        <item x="1233"/>
        <item x="1247"/>
        <item x="1310"/>
        <item x="1178"/>
        <item x="1440"/>
        <item x="16"/>
        <item x="107"/>
        <item x="129"/>
        <item x="1095"/>
        <item x="1552"/>
        <item x="1536"/>
        <item x="122"/>
        <item x="1367"/>
        <item x="257"/>
        <item x="414"/>
        <item x="846"/>
        <item x="211"/>
        <item x="959"/>
        <item x="407"/>
        <item x="1030"/>
        <item x="1521"/>
        <item x="478"/>
        <item x="736"/>
        <item x="781"/>
        <item x="492"/>
        <item x="561"/>
        <item x="1107"/>
        <item x="1442"/>
        <item x="59"/>
        <item x="910"/>
        <item x="1002"/>
        <item x="1139"/>
        <item x="656"/>
        <item x="856"/>
        <item x="838"/>
        <item x="512"/>
        <item x="557"/>
        <item x="255"/>
        <item x="1025"/>
        <item x="1175"/>
        <item x="974"/>
        <item x="301"/>
        <item x="998"/>
        <item x="13"/>
        <item x="234"/>
        <item x="126"/>
        <item x="507"/>
        <item x="873"/>
        <item x="650"/>
        <item x="1289"/>
        <item x="428"/>
        <item x="977"/>
        <item x="458"/>
        <item x="1065"/>
        <item x="1057"/>
        <item x="795"/>
        <item x="1446"/>
        <item x="10"/>
        <item x="800"/>
        <item x="1482"/>
        <item x="262"/>
        <item x="745"/>
        <item x="879"/>
        <item x="968"/>
        <item x="1432"/>
        <item x="819"/>
        <item x="1036"/>
        <item x="167"/>
        <item x="1526"/>
        <item x="84"/>
        <item x="1194"/>
        <item x="1020"/>
        <item x="1240"/>
        <item x="1529"/>
        <item x="151"/>
        <item x="1090"/>
        <item x="1061"/>
        <item x="1461"/>
        <item x="55"/>
        <item x="518"/>
        <item x="93"/>
        <item x="962"/>
        <item x="242"/>
        <item x="874"/>
        <item x="7"/>
        <item x="651"/>
        <item x="85"/>
        <item x="840"/>
        <item x="1545"/>
        <item x="1163"/>
        <item x="669"/>
        <item x="1429"/>
        <item x="890"/>
        <item x="1386"/>
        <item x="1301"/>
        <item x="131"/>
        <item x="447"/>
        <item x="1242"/>
        <item x="1161"/>
        <item x="275"/>
        <item x="799"/>
        <item x="1037"/>
        <item x="639"/>
        <item x="1235"/>
        <item x="39"/>
        <item x="871"/>
        <item x="943"/>
        <item x="591"/>
        <item x="461"/>
        <item x="1527"/>
        <item x="685"/>
        <item x="1419"/>
        <item x="963"/>
        <item x="1108"/>
        <item x="986"/>
        <item x="1533"/>
        <item x="208"/>
        <item x="1356"/>
        <item x="710"/>
        <item x="373"/>
        <item x="1531"/>
        <item x="393"/>
        <item x="54"/>
        <item x="1199"/>
        <item x="1379"/>
        <item x="226"/>
        <item x="918"/>
        <item x="537"/>
        <item x="1559"/>
        <item x="909"/>
        <item x="700"/>
        <item x="86"/>
        <item x="913"/>
        <item x="891"/>
        <item x="985"/>
        <item x="1054"/>
        <item x="633"/>
        <item x="661"/>
        <item x="1224"/>
        <item x="235"/>
        <item x="648"/>
        <item x="1198"/>
        <item x="12"/>
        <item x="1515"/>
        <item x="681"/>
        <item x="1165"/>
        <item x="191"/>
        <item x="1463"/>
        <item x="721"/>
        <item x="408"/>
        <item x="411"/>
        <item x="1555"/>
        <item x="526"/>
        <item x="87"/>
        <item x="971"/>
        <item x="42"/>
        <item x="1217"/>
        <item x="666"/>
        <item x="1211"/>
        <item x="532"/>
        <item x="149"/>
        <item x="160"/>
        <item x="267"/>
        <item x="1187"/>
        <item x="1571"/>
        <item x="938"/>
        <item x="468"/>
        <item x="65"/>
        <item x="1427"/>
        <item x="877"/>
        <item x="889"/>
        <item x="1274"/>
        <item x="951"/>
        <item x="152"/>
        <item x="1371"/>
        <item x="643"/>
        <item x="51"/>
        <item x="954"/>
        <item x="784"/>
        <item x="1221"/>
        <item x="333"/>
        <item x="654"/>
        <item x="14"/>
        <item x="475"/>
        <item x="64"/>
        <item x="610"/>
        <item x="366"/>
        <item x="1027"/>
        <item x="567"/>
        <item x="1569"/>
        <item x="1464"/>
        <item x="1390"/>
        <item x="153"/>
        <item x="463"/>
        <item x="1162"/>
        <item x="655"/>
        <item x="821"/>
        <item x="1551"/>
        <item x="19"/>
        <item x="127"/>
        <item x="722"/>
        <item x="1470"/>
        <item x="1453"/>
        <item x="955"/>
        <item x="353"/>
        <item x="1504"/>
        <item x="28"/>
        <item x="0"/>
        <item x="363"/>
        <item x="580"/>
        <item x="370"/>
        <item x="1535"/>
        <item x="358"/>
        <item x="923"/>
        <item x="1032"/>
        <item x="466"/>
        <item x="504"/>
        <item x="1365"/>
        <item x="339"/>
        <item x="1246"/>
        <item x="576"/>
        <item x="994"/>
        <item x="1556"/>
        <item x="1269"/>
        <item x="987"/>
        <item x="945"/>
        <item x="1219"/>
        <item x="1295"/>
        <item x="788"/>
        <item x="173"/>
        <item x="1019"/>
        <item x="284"/>
        <item x="1368"/>
        <item x="1083"/>
        <item x="1005"/>
        <item x="1452"/>
        <item x="345"/>
        <item x="114"/>
        <item x="1359"/>
        <item x="295"/>
        <item x="1450"/>
        <item x="225"/>
        <item x="247"/>
        <item x="835"/>
        <item x="571"/>
        <item x="993"/>
        <item x="1152"/>
        <item x="773"/>
        <item x="1422"/>
        <item x="6"/>
        <item x="1149"/>
        <item x="472"/>
        <item x="90"/>
        <item x="961"/>
        <item x="1410"/>
        <item x="156"/>
        <item x="380"/>
        <item x="1179"/>
        <item x="1000"/>
        <item x="888"/>
        <item x="176"/>
        <item x="831"/>
        <item x="914"/>
        <item x="1433"/>
        <item x="602"/>
        <item x="525"/>
        <item x="1395"/>
        <item x="62"/>
        <item x="1454"/>
        <item x="321"/>
        <item x="882"/>
        <item x="733"/>
        <item x="440"/>
        <item x="1236"/>
        <item x="434"/>
        <item x="206"/>
        <item x="1497"/>
        <item x="385"/>
        <item x="860"/>
        <item x="133"/>
        <item x="450"/>
        <item x="78"/>
        <item x="423"/>
        <item x="451"/>
        <item x="201"/>
        <item x="796"/>
        <item x="834"/>
        <item x="444"/>
        <item x="524"/>
        <item x="50"/>
        <item x="644"/>
        <item x="544"/>
        <item x="1288"/>
        <item x="5"/>
        <item x="929"/>
        <item x="1094"/>
        <item x="530"/>
        <item x="543"/>
        <item x="1140"/>
        <item x="541"/>
        <item x="978"/>
        <item x="115"/>
        <item x="63"/>
        <item x="20"/>
        <item x="939"/>
        <item x="620"/>
        <item x="768"/>
        <item x="1455"/>
        <item x="188"/>
        <item x="221"/>
        <item x="323"/>
        <item x="195"/>
        <item x="973"/>
        <item x="556"/>
        <item x="1547"/>
        <item x="950"/>
        <item x="1490"/>
        <item x="1044"/>
        <item x="1348"/>
        <item x="171"/>
        <item x="1403"/>
        <item x="134"/>
        <item x="980"/>
        <item x="354"/>
        <item x="906"/>
        <item x="1028"/>
        <item x="1294"/>
        <item x="1138"/>
        <item x="595"/>
        <item x="33"/>
        <item x="1214"/>
        <item x="11"/>
        <item x="1509"/>
        <item x="29"/>
        <item x="312"/>
        <item x="1306"/>
        <item x="1072"/>
        <item x="286"/>
        <item x="915"/>
        <item x="764"/>
        <item x="778"/>
        <item x="276"/>
        <item x="418"/>
        <item x="550"/>
        <item x="1539"/>
        <item x="837"/>
        <item x="1472"/>
        <item x="336"/>
        <item x="409"/>
        <item x="634"/>
        <item x="1063"/>
        <item x="1305"/>
        <item x="344"/>
        <item x="1335"/>
        <item x="708"/>
        <item x="1445"/>
        <item x="1220"/>
        <item x="857"/>
        <item x="677"/>
        <item x="1026"/>
        <item x="1393"/>
        <item x="1230"/>
        <item x="1042"/>
        <item x="570"/>
        <item x="109"/>
        <item x="1300"/>
        <item x="508"/>
        <item x="1543"/>
        <item x="928"/>
        <item x="495"/>
        <item x="1021"/>
        <item x="900"/>
        <item x="659"/>
        <item x="459"/>
        <item x="1340"/>
        <item x="1542"/>
        <item x="930"/>
        <item x="598"/>
        <item x="808"/>
        <item x="159"/>
        <item x="1141"/>
        <item x="568"/>
        <item x="804"/>
        <item x="964"/>
        <item x="170"/>
        <item x="175"/>
        <item x="68"/>
        <item x="1474"/>
        <item x="163"/>
        <item x="1208"/>
        <item x="594"/>
        <item x="415"/>
        <item x="460"/>
        <item x="862"/>
        <item x="357"/>
        <item x="932"/>
        <item x="3"/>
        <item x="903"/>
        <item x="138"/>
        <item x="365"/>
        <item x="965"/>
        <item x="601"/>
        <item x="509"/>
        <item x="917"/>
        <item x="883"/>
        <item x="1388"/>
        <item x="818"/>
        <item x="1225"/>
        <item x="1227"/>
        <item x="1420"/>
        <item x="751"/>
        <item x="1016"/>
        <item x="1493"/>
        <item x="621"/>
        <item x="118"/>
        <item x="720"/>
        <item x="372"/>
        <item x="382"/>
        <item x="1402"/>
        <item x="269"/>
        <item x="1268"/>
        <item x="563"/>
        <item x="24"/>
        <item x="1346"/>
        <item x="413"/>
        <item x="384"/>
        <item x="539"/>
        <item x="57"/>
        <item x="433"/>
        <item x="1018"/>
        <item x="577"/>
        <item x="813"/>
        <item x="1144"/>
        <item x="1373"/>
        <item x="646"/>
        <item x="183"/>
        <item x="991"/>
        <item x="812"/>
        <item x="1189"/>
        <item x="1511"/>
        <item x="1462"/>
        <item x="687"/>
        <item x="438"/>
        <item x="18"/>
        <item x="1035"/>
        <item x="1243"/>
        <item x="1258"/>
        <item x="1425"/>
        <item x="995"/>
        <item x="334"/>
        <item x="649"/>
        <item x="696"/>
        <item x="1460"/>
        <item x="712"/>
        <item x="182"/>
        <item x="259"/>
        <item x="866"/>
        <item x="193"/>
        <item x="1518"/>
        <item x="924"/>
        <item x="1436"/>
        <item x="1341"/>
        <item x="706"/>
        <item x="1416"/>
        <item x="1298"/>
        <item x="381"/>
        <item x="75"/>
        <item x="1171"/>
        <item x="340"/>
        <item x="898"/>
        <item x="43"/>
        <item x="132"/>
        <item x="494"/>
        <item x="82"/>
        <item x="1360"/>
        <item x="146"/>
        <item x="1068"/>
        <item x="1029"/>
        <item x="1328"/>
        <item x="1091"/>
        <item x="872"/>
        <item x="1051"/>
        <item x="674"/>
        <item x="546"/>
        <item x="519"/>
        <item x="1528"/>
        <item x="1366"/>
        <item x="908"/>
        <item x="1205"/>
        <item x="379"/>
        <item x="21"/>
        <item x="154"/>
        <item x="684"/>
        <item x="238"/>
        <item x="1196"/>
        <item x="1381"/>
        <item x="1358"/>
        <item x="1411"/>
        <item x="1150"/>
        <item x="1124"/>
        <item x="783"/>
        <item x="1252"/>
        <item x="744"/>
        <item x="865"/>
        <item x="1050"/>
        <item x="516"/>
        <item x="1392"/>
        <item x="1321"/>
        <item x="1456"/>
        <item x="1064"/>
        <item x="210"/>
        <item x="67"/>
        <item x="125"/>
        <item x="517"/>
        <item x="1573"/>
        <item x="703"/>
        <item x="907"/>
        <item x="162"/>
        <item x="1549"/>
        <item x="314"/>
        <item x="1251"/>
        <item x="1510"/>
        <item x="770"/>
        <item x="130"/>
        <item x="1222"/>
        <item x="1293"/>
        <item x="174"/>
        <item x="1424"/>
        <item x="1435"/>
        <item x="1382"/>
        <item x="454"/>
        <item x="349"/>
        <item x="412"/>
        <item x="1319"/>
        <item x="1185"/>
        <item x="867"/>
        <item x="1517"/>
        <item x="1062"/>
        <item x="1250"/>
        <item x="1279"/>
        <item x="1151"/>
        <item x="1480"/>
        <item x="386"/>
        <item x="1276"/>
        <item x="1580"/>
        <item x="187"/>
        <item x="782"/>
        <item x="711"/>
        <item x="1075"/>
        <item x="424"/>
        <item x="1049"/>
        <item x="771"/>
        <item x="1148"/>
        <item x="825"/>
        <item x="1350"/>
        <item x="999"/>
        <item x="627"/>
        <item x="252"/>
        <item x="367"/>
        <item x="306"/>
        <item x="180"/>
        <item x="763"/>
        <item x="726"/>
        <item x="854"/>
        <item x="1401"/>
        <item x="948"/>
        <item x="378"/>
        <item x="405"/>
        <item x="310"/>
        <item x="1135"/>
        <item x="631"/>
        <item x="878"/>
        <item x="569"/>
        <item x="124"/>
        <item x="828"/>
        <item x="1015"/>
        <item x="542"/>
        <item x="230"/>
        <item x="1434"/>
        <item x="1164"/>
        <item x="397"/>
        <item x="177"/>
        <item x="1186"/>
        <item x="1494"/>
        <item x="1190"/>
        <item x="158"/>
        <item x="1353"/>
        <item x="500"/>
        <item x="1266"/>
        <item x="477"/>
        <item x="491"/>
        <item x="1069"/>
        <item x="268"/>
        <item x="1129"/>
        <item x="192"/>
        <item x="777"/>
        <item x="361"/>
        <item x="1448"/>
        <item x="1354"/>
        <item x="1182"/>
        <item x="894"/>
        <item x="1570"/>
        <item x="482"/>
        <item x="566"/>
        <item x="1363"/>
        <item x="119"/>
        <item x="1385"/>
        <item x="1052"/>
        <item x="243"/>
        <item x="1092"/>
        <item x="128"/>
        <item x="465"/>
        <item x="552"/>
        <item x="1154"/>
        <item x="690"/>
        <item x="1563"/>
        <item x="48"/>
        <item x="765"/>
        <item x="1248"/>
        <item x="1167"/>
        <item x="1423"/>
        <item x="426"/>
        <item x="266"/>
        <item x="362"/>
        <item x="523"/>
        <item x="585"/>
        <item x="564"/>
        <item x="701"/>
        <item x="1351"/>
        <item x="983"/>
        <item x="734"/>
        <item x="375"/>
        <item x="1079"/>
        <item x="178"/>
        <item x="469"/>
        <item x="1409"/>
        <item x="1024"/>
        <item x="843"/>
        <item x="629"/>
        <item x="116"/>
        <item x="403"/>
        <item x="1127"/>
        <item x="1514"/>
        <item x="1334"/>
        <item x="445"/>
        <item x="1093"/>
        <item x="1417"/>
        <item x="606"/>
        <item x="40"/>
        <item x="1137"/>
        <item x="1396"/>
        <item x="1489"/>
        <item x="1486"/>
        <item x="1492"/>
        <item x="766"/>
        <item x="1374"/>
        <item x="671"/>
        <item x="984"/>
        <item x="1458"/>
        <item x="1439"/>
        <item x="616"/>
        <item x="1183"/>
        <item x="316"/>
        <item x="185"/>
        <item x="1553"/>
        <item x="223"/>
        <item x="79"/>
        <item x="350"/>
        <item x="545"/>
        <item x="15"/>
        <item x="992"/>
        <item t="default"/>
      </items>
    </pivotField>
    <pivotField showAll="0"/>
    <pivotField axis="axisRow" showAll="0">
      <items count="25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m="1" x="13"/>
        <item m="1" x="18"/>
        <item m="1" x="23"/>
        <item m="1" x="16"/>
        <item m="1" x="21"/>
        <item m="1" x="14"/>
        <item m="1" x="19"/>
        <item m="1" x="12"/>
        <item m="1" x="17"/>
        <item m="1" x="22"/>
        <item m="1" x="15"/>
        <item m="1" x="20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30E49-DA2E-5149-8656-01B2AB60AFAC}">
  <dimension ref="A1:F14"/>
  <sheetViews>
    <sheetView workbookViewId="0">
      <selection activeCell="I22" sqref="I2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8" width="15.6640625" bestFit="1" customWidth="1"/>
    <col min="9" max="9" width="20" bestFit="1" customWidth="1"/>
    <col min="10" max="10" width="18.33203125" bestFit="1" customWidth="1"/>
  </cols>
  <sheetData>
    <row r="1" spans="1:6" x14ac:dyDescent="0.2">
      <c r="A1" s="10" t="s">
        <v>8222</v>
      </c>
      <c r="B1" t="s">
        <v>8223</v>
      </c>
    </row>
    <row r="3" spans="1:6" x14ac:dyDescent="0.2">
      <c r="A3" s="10" t="s">
        <v>8318</v>
      </c>
      <c r="B3" s="10" t="s">
        <v>8319</v>
      </c>
    </row>
    <row r="4" spans="1:6" x14ac:dyDescent="0.2">
      <c r="A4" s="10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2">
      <c r="A5" s="11" t="s">
        <v>8266</v>
      </c>
      <c r="B5" s="9">
        <v>31</v>
      </c>
      <c r="C5" s="9">
        <v>130</v>
      </c>
      <c r="D5" s="9"/>
      <c r="E5" s="9">
        <v>261</v>
      </c>
      <c r="F5" s="9">
        <v>422</v>
      </c>
    </row>
    <row r="6" spans="1:6" x14ac:dyDescent="0.2">
      <c r="A6" s="11" t="s">
        <v>8292</v>
      </c>
      <c r="B6" s="9">
        <v>15</v>
      </c>
      <c r="C6" s="9">
        <v>115</v>
      </c>
      <c r="D6" s="9">
        <v>4</v>
      </c>
      <c r="E6" s="9">
        <v>34</v>
      </c>
      <c r="F6" s="9">
        <v>168</v>
      </c>
    </row>
    <row r="7" spans="1:6" x14ac:dyDescent="0.2">
      <c r="A7" s="11" t="s">
        <v>8289</v>
      </c>
      <c r="B7" s="9"/>
      <c r="C7" s="9">
        <v>96</v>
      </c>
      <c r="D7" s="9"/>
      <c r="E7" s="9">
        <v>52</v>
      </c>
      <c r="F7" s="9">
        <v>148</v>
      </c>
    </row>
    <row r="8" spans="1:6" x14ac:dyDescent="0.2">
      <c r="A8" s="11" t="s">
        <v>8287</v>
      </c>
      <c r="B8" s="9">
        <v>23</v>
      </c>
      <c r="C8" s="9"/>
      <c r="D8" s="9"/>
      <c r="E8" s="9"/>
      <c r="F8" s="9">
        <v>23</v>
      </c>
    </row>
    <row r="9" spans="1:6" x14ac:dyDescent="0.2">
      <c r="A9" s="11" t="s">
        <v>8281</v>
      </c>
      <c r="B9" s="9">
        <v>19</v>
      </c>
      <c r="C9" s="9">
        <v>110</v>
      </c>
      <c r="D9" s="9">
        <v>17</v>
      </c>
      <c r="E9" s="9">
        <v>490</v>
      </c>
      <c r="F9" s="9">
        <v>636</v>
      </c>
    </row>
    <row r="10" spans="1:6" x14ac:dyDescent="0.2">
      <c r="A10" s="11" t="s">
        <v>8294</v>
      </c>
      <c r="B10" s="9"/>
      <c r="C10" s="9">
        <v>72</v>
      </c>
      <c r="D10" s="9"/>
      <c r="E10" s="9">
        <v>62</v>
      </c>
      <c r="F10" s="9">
        <v>134</v>
      </c>
    </row>
    <row r="11" spans="1:6" x14ac:dyDescent="0.2">
      <c r="A11" s="11" t="s">
        <v>8278</v>
      </c>
      <c r="B11" s="9">
        <v>22</v>
      </c>
      <c r="C11" s="9">
        <v>87</v>
      </c>
      <c r="D11" s="9"/>
      <c r="E11" s="9">
        <v>69</v>
      </c>
      <c r="F11" s="9">
        <v>178</v>
      </c>
    </row>
    <row r="12" spans="1:6" x14ac:dyDescent="0.2">
      <c r="A12" s="11" t="s">
        <v>8275</v>
      </c>
      <c r="B12" s="9">
        <v>121</v>
      </c>
      <c r="C12" s="9">
        <v>138</v>
      </c>
      <c r="D12" s="9"/>
      <c r="E12" s="9">
        <v>158</v>
      </c>
      <c r="F12" s="9">
        <v>417</v>
      </c>
    </row>
    <row r="13" spans="1:6" x14ac:dyDescent="0.2">
      <c r="A13" s="11" t="s">
        <v>8273</v>
      </c>
      <c r="B13" s="9">
        <v>26</v>
      </c>
      <c r="C13" s="9">
        <v>349</v>
      </c>
      <c r="D13" s="9">
        <v>12</v>
      </c>
      <c r="E13" s="9">
        <v>525</v>
      </c>
      <c r="F13" s="9">
        <v>912</v>
      </c>
    </row>
    <row r="14" spans="1:6" x14ac:dyDescent="0.2">
      <c r="A14" s="11" t="s">
        <v>8320</v>
      </c>
      <c r="B14" s="9">
        <v>257</v>
      </c>
      <c r="C14" s="9">
        <v>1097</v>
      </c>
      <c r="D14" s="9">
        <v>33</v>
      </c>
      <c r="E14" s="9">
        <v>1651</v>
      </c>
      <c r="F14" s="9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EA13F-A290-044D-A01D-FF2AE25738F5}">
  <dimension ref="A1:F9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8224</v>
      </c>
    </row>
    <row r="2" spans="1:6" x14ac:dyDescent="0.2">
      <c r="A2" s="10" t="s">
        <v>8316</v>
      </c>
      <c r="B2" t="s">
        <v>8273</v>
      </c>
    </row>
    <row r="4" spans="1:6" x14ac:dyDescent="0.2">
      <c r="A4" s="10" t="s">
        <v>8318</v>
      </c>
      <c r="B4" s="10" t="s">
        <v>8319</v>
      </c>
    </row>
    <row r="5" spans="1:6" x14ac:dyDescent="0.2">
      <c r="A5" s="10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2">
      <c r="A6" s="11" t="s">
        <v>8315</v>
      </c>
      <c r="B6" s="9">
        <v>5</v>
      </c>
      <c r="C6" s="9">
        <v>11</v>
      </c>
      <c r="D6" s="9"/>
      <c r="E6" s="9">
        <v>10</v>
      </c>
      <c r="F6" s="9">
        <v>26</v>
      </c>
    </row>
    <row r="7" spans="1:6" x14ac:dyDescent="0.2">
      <c r="A7" s="11" t="s">
        <v>8274</v>
      </c>
      <c r="B7" s="9"/>
      <c r="C7" s="9">
        <v>70</v>
      </c>
      <c r="D7" s="9">
        <v>6</v>
      </c>
      <c r="E7" s="9">
        <v>238</v>
      </c>
      <c r="F7" s="9">
        <v>314</v>
      </c>
    </row>
    <row r="8" spans="1:6" x14ac:dyDescent="0.2">
      <c r="A8" s="11" t="s">
        <v>8313</v>
      </c>
      <c r="B8" s="9">
        <v>1</v>
      </c>
      <c r="C8" s="9">
        <v>8</v>
      </c>
      <c r="D8" s="9"/>
      <c r="E8" s="9">
        <v>10</v>
      </c>
      <c r="F8" s="9">
        <v>19</v>
      </c>
    </row>
    <row r="9" spans="1:6" x14ac:dyDescent="0.2">
      <c r="A9" s="11" t="s">
        <v>8320</v>
      </c>
      <c r="B9" s="9">
        <v>6</v>
      </c>
      <c r="C9" s="9">
        <v>89</v>
      </c>
      <c r="D9" s="9">
        <v>6</v>
      </c>
      <c r="E9" s="9">
        <v>258</v>
      </c>
      <c r="F9" s="9">
        <v>359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F6C22-7418-A041-AF29-180ADFEA0A9A}">
  <dimension ref="A2:F19"/>
  <sheetViews>
    <sheetView workbookViewId="0">
      <selection activeCell="I36" sqref="I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0" t="s">
        <v>8316</v>
      </c>
      <c r="B2" t="s">
        <v>8322</v>
      </c>
    </row>
    <row r="3" spans="1:6" x14ac:dyDescent="0.2">
      <c r="A3" s="10" t="s">
        <v>8326</v>
      </c>
      <c r="B3" t="s">
        <v>8322</v>
      </c>
    </row>
    <row r="5" spans="1:6" x14ac:dyDescent="0.2">
      <c r="A5" s="10" t="s">
        <v>8318</v>
      </c>
      <c r="B5" s="10" t="s">
        <v>8319</v>
      </c>
    </row>
    <row r="6" spans="1:6" x14ac:dyDescent="0.2">
      <c r="A6" s="10" t="s">
        <v>8321</v>
      </c>
      <c r="B6" t="s">
        <v>8219</v>
      </c>
      <c r="C6" t="s">
        <v>8220</v>
      </c>
      <c r="D6" t="s">
        <v>8221</v>
      </c>
      <c r="E6" t="s">
        <v>8218</v>
      </c>
      <c r="F6" t="s">
        <v>8320</v>
      </c>
    </row>
    <row r="7" spans="1:6" x14ac:dyDescent="0.2">
      <c r="A7" s="11">
        <v>1</v>
      </c>
      <c r="B7" s="9">
        <v>34</v>
      </c>
      <c r="C7" s="9">
        <v>149</v>
      </c>
      <c r="D7" s="9">
        <v>2</v>
      </c>
      <c r="E7" s="9">
        <v>182</v>
      </c>
      <c r="F7" s="9">
        <v>367</v>
      </c>
    </row>
    <row r="8" spans="1:6" x14ac:dyDescent="0.2">
      <c r="A8" s="11">
        <v>2</v>
      </c>
      <c r="B8" s="9">
        <v>27</v>
      </c>
      <c r="C8" s="9">
        <v>106</v>
      </c>
      <c r="D8" s="9">
        <v>18</v>
      </c>
      <c r="E8" s="9">
        <v>202</v>
      </c>
      <c r="F8" s="9">
        <v>353</v>
      </c>
    </row>
    <row r="9" spans="1:6" x14ac:dyDescent="0.2">
      <c r="A9" s="11">
        <v>3</v>
      </c>
      <c r="B9" s="9">
        <v>28</v>
      </c>
      <c r="C9" s="9">
        <v>108</v>
      </c>
      <c r="D9" s="9">
        <v>30</v>
      </c>
      <c r="E9" s="9">
        <v>180</v>
      </c>
      <c r="F9" s="9">
        <v>346</v>
      </c>
    </row>
    <row r="10" spans="1:6" x14ac:dyDescent="0.2">
      <c r="A10" s="11">
        <v>4</v>
      </c>
      <c r="B10" s="9">
        <v>27</v>
      </c>
      <c r="C10" s="9">
        <v>102</v>
      </c>
      <c r="D10" s="9"/>
      <c r="E10" s="9">
        <v>192</v>
      </c>
      <c r="F10" s="9">
        <v>321</v>
      </c>
    </row>
    <row r="11" spans="1:6" x14ac:dyDescent="0.2">
      <c r="A11" s="11">
        <v>5</v>
      </c>
      <c r="B11" s="9">
        <v>26</v>
      </c>
      <c r="C11" s="9">
        <v>126</v>
      </c>
      <c r="D11" s="9"/>
      <c r="E11" s="9">
        <v>234</v>
      </c>
      <c r="F11" s="9">
        <v>386</v>
      </c>
    </row>
    <row r="12" spans="1:6" x14ac:dyDescent="0.2">
      <c r="A12" s="11">
        <v>6</v>
      </c>
      <c r="B12" s="9">
        <v>27</v>
      </c>
      <c r="C12" s="9">
        <v>147</v>
      </c>
      <c r="D12" s="9"/>
      <c r="E12" s="9">
        <v>211</v>
      </c>
      <c r="F12" s="9">
        <v>385</v>
      </c>
    </row>
    <row r="13" spans="1:6" x14ac:dyDescent="0.2">
      <c r="A13" s="11">
        <v>7</v>
      </c>
      <c r="B13" s="9">
        <v>43</v>
      </c>
      <c r="C13" s="9">
        <v>150</v>
      </c>
      <c r="D13" s="9"/>
      <c r="E13" s="9">
        <v>194</v>
      </c>
      <c r="F13" s="9">
        <v>387</v>
      </c>
    </row>
    <row r="14" spans="1:6" x14ac:dyDescent="0.2">
      <c r="A14" s="11">
        <v>8</v>
      </c>
      <c r="B14" s="9">
        <v>33</v>
      </c>
      <c r="C14" s="9">
        <v>134</v>
      </c>
      <c r="D14" s="9"/>
      <c r="E14" s="9">
        <v>166</v>
      </c>
      <c r="F14" s="9">
        <v>333</v>
      </c>
    </row>
    <row r="15" spans="1:6" x14ac:dyDescent="0.2">
      <c r="A15" s="11">
        <v>9</v>
      </c>
      <c r="B15" s="9">
        <v>24</v>
      </c>
      <c r="C15" s="9">
        <v>127</v>
      </c>
      <c r="D15" s="9"/>
      <c r="E15" s="9">
        <v>147</v>
      </c>
      <c r="F15" s="9">
        <v>298</v>
      </c>
    </row>
    <row r="16" spans="1:6" x14ac:dyDescent="0.2">
      <c r="A16" s="11">
        <v>10</v>
      </c>
      <c r="B16" s="9">
        <v>20</v>
      </c>
      <c r="C16" s="9">
        <v>149</v>
      </c>
      <c r="D16" s="9"/>
      <c r="E16" s="9">
        <v>183</v>
      </c>
      <c r="F16" s="9">
        <v>352</v>
      </c>
    </row>
    <row r="17" spans="1:6" x14ac:dyDescent="0.2">
      <c r="A17" s="11">
        <v>11</v>
      </c>
      <c r="B17" s="9">
        <v>37</v>
      </c>
      <c r="C17" s="9">
        <v>114</v>
      </c>
      <c r="D17" s="9"/>
      <c r="E17" s="9">
        <v>183</v>
      </c>
      <c r="F17" s="9">
        <v>334</v>
      </c>
    </row>
    <row r="18" spans="1:6" x14ac:dyDescent="0.2">
      <c r="A18" s="11">
        <v>12</v>
      </c>
      <c r="B18" s="9">
        <v>23</v>
      </c>
      <c r="C18" s="9">
        <v>118</v>
      </c>
      <c r="D18" s="9"/>
      <c r="E18" s="9">
        <v>111</v>
      </c>
      <c r="F18" s="9">
        <v>252</v>
      </c>
    </row>
    <row r="19" spans="1:6" x14ac:dyDescent="0.2">
      <c r="A19" s="11" t="s">
        <v>8320</v>
      </c>
      <c r="B19" s="9">
        <v>349</v>
      </c>
      <c r="C19" s="9">
        <v>1530</v>
      </c>
      <c r="D19" s="9">
        <v>50</v>
      </c>
      <c r="E19" s="9">
        <v>2185</v>
      </c>
      <c r="F19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5697B-EF4C-B247-B7F6-869F8A379DBD}">
  <dimension ref="A1:F6"/>
  <sheetViews>
    <sheetView workbookViewId="0">
      <selection activeCell="G4" sqref="G4"/>
    </sheetView>
  </sheetViews>
  <sheetFormatPr baseColWidth="10" defaultRowHeight="15" x14ac:dyDescent="0.2"/>
  <cols>
    <col min="1" max="1" width="28.6640625" bestFit="1" customWidth="1"/>
    <col min="2" max="2" width="109" bestFit="1" customWidth="1"/>
  </cols>
  <sheetData>
    <row r="1" spans="1:6" x14ac:dyDescent="0.2">
      <c r="A1" t="s">
        <v>8330</v>
      </c>
      <c r="B1" t="s">
        <v>8329</v>
      </c>
      <c r="C1" t="s">
        <v>8331</v>
      </c>
      <c r="D1" t="s">
        <v>8332</v>
      </c>
      <c r="E1" t="s">
        <v>8265</v>
      </c>
      <c r="F1" t="s">
        <v>8333</v>
      </c>
    </row>
    <row r="2" spans="1:6" x14ac:dyDescent="0.2">
      <c r="A2" t="s">
        <v>3473</v>
      </c>
      <c r="B2" t="str">
        <f>VLOOKUP(A2,Data!B:C,2,FALSE)</f>
        <v>Help us get actor-writer Ian Bonar's debut play - a hilarious, heartbreaking story of grief and loss - to the 2016 Edinburgh Fringe.</v>
      </c>
      <c r="C2" s="8">
        <f>VLOOKUP(A2,Data!B:E,3,FALSE)</f>
        <v>2000</v>
      </c>
      <c r="D2" s="8">
        <f>VLOOKUP(A2,Data!B:E,4,FALSE)</f>
        <v>2020</v>
      </c>
      <c r="E2" s="8">
        <f>VLOOKUP(A2,Data!B:Q,15,FALSE)</f>
        <v>101</v>
      </c>
      <c r="F2" s="9">
        <f>VLOOKUP(A2,Data!B:Q,11,FALSE)</f>
        <v>39</v>
      </c>
    </row>
    <row r="3" spans="1:6" x14ac:dyDescent="0.2">
      <c r="A3" t="s">
        <v>3616</v>
      </c>
      <c r="B3" t="str">
        <f>VLOOKUP(A3,Data!B:C,2,FALSE)</f>
        <v>The play yet to be described as "A surefire Edinburgh Fringe Festival Cult Hit". Coming to the Underbelly, Edinburgh, 5th-30th August.</v>
      </c>
      <c r="C3" s="8">
        <f>VLOOKUP(A3,Data!B:E,3,FALSE)</f>
        <v>2000</v>
      </c>
      <c r="D3" s="8">
        <f>VLOOKUP(A3,Data!B:E,4,FALSE)</f>
        <v>2020</v>
      </c>
      <c r="E3" s="8">
        <f>VLOOKUP(A3,Data!B:Q,15,FALSE)</f>
        <v>101</v>
      </c>
      <c r="F3" s="9">
        <f>VLOOKUP(A3,Data!B:Q,11,FALSE)</f>
        <v>56</v>
      </c>
    </row>
    <row r="4" spans="1:6" x14ac:dyDescent="0.2">
      <c r="A4" t="s">
        <v>3178</v>
      </c>
      <c r="B4" t="str">
        <f>VLOOKUP(A4,Data!B:C,2,FALSE)</f>
        <v>Cutting Off Kate Bush is a one-woman show written &amp; performed by Lucy Benson-Brown, premiering at the Edinburgh Fringe Festival 2014</v>
      </c>
      <c r="C4" s="8">
        <f>VLOOKUP(A4,Data!B:E,3,FALSE)</f>
        <v>1500</v>
      </c>
      <c r="D4" s="8">
        <f>VLOOKUP(A4,Data!B:E,4,FALSE)</f>
        <v>2576</v>
      </c>
      <c r="E4" s="8">
        <f>VLOOKUP(A4,Data!B:Q,15,FALSE)</f>
        <v>172</v>
      </c>
      <c r="F4" s="9">
        <f>VLOOKUP(A4,Data!B:Q,11,FALSE)</f>
        <v>78</v>
      </c>
    </row>
    <row r="5" spans="1:6" x14ac:dyDescent="0.2">
      <c r="A5" t="s">
        <v>3329</v>
      </c>
      <c r="B5" t="str">
        <f>VLOOKUP(A5,Data!B:C,2,FALSE)</f>
        <v>Jestia and Raedon is a brand new romantic comedy play going to the Edinburgh Fringe Festival this summer.</v>
      </c>
      <c r="C5" s="8">
        <f>VLOOKUP(A5,Data!B:E,3,FALSE)</f>
        <v>1000</v>
      </c>
      <c r="D5" s="8">
        <f>VLOOKUP(A5,Data!B:E,4,FALSE)</f>
        <v>1168</v>
      </c>
      <c r="E5" s="8">
        <f>VLOOKUP(A5,Data!B:Q,15,FALSE)</f>
        <v>117</v>
      </c>
      <c r="F5" s="9">
        <f>VLOOKUP(A5,Data!B:Q,11,FALSE)</f>
        <v>26</v>
      </c>
    </row>
    <row r="6" spans="1:6" x14ac:dyDescent="0.2">
      <c r="A6" t="s">
        <v>3221</v>
      </c>
      <c r="B6" t="str">
        <f>VLOOKUP(A6,Data!B:C,2,FALSE)</f>
        <v>A one-man show about love, loss, and motorways, written &amp; performed by Ben Norris. Help us get to the 2015 Edinburgh Fringe and beyond!</v>
      </c>
      <c r="C6" s="8">
        <f>VLOOKUP(A6,Data!B:E,3,FALSE)</f>
        <v>4000</v>
      </c>
      <c r="D6" s="8">
        <f>VLOOKUP(A6,Data!B:E,4,FALSE)</f>
        <v>4137</v>
      </c>
      <c r="E6" s="8">
        <f>VLOOKUP(A6,Data!B:Q,15,FALSE)</f>
        <v>103</v>
      </c>
      <c r="F6" s="9">
        <f>VLOOKUP(A6,Data!B:Q,11,FALSE)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9E1DE-8F9C-8B42-8970-2818B586ACCE}">
  <sheetPr>
    <tabColor theme="7" tint="0.39997558519241921"/>
  </sheetPr>
  <dimension ref="A1:E18"/>
  <sheetViews>
    <sheetView tabSelected="1" workbookViewId="0">
      <selection activeCell="H3" sqref="H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8316</v>
      </c>
      <c r="B1" t="s">
        <v>8273</v>
      </c>
    </row>
    <row r="2" spans="1:5" x14ac:dyDescent="0.2">
      <c r="A2" s="10" t="s">
        <v>8326</v>
      </c>
      <c r="B2" t="s">
        <v>8322</v>
      </c>
    </row>
    <row r="4" spans="1:5" x14ac:dyDescent="0.2">
      <c r="A4" s="10" t="s">
        <v>8318</v>
      </c>
      <c r="B4" s="10" t="s">
        <v>8319</v>
      </c>
    </row>
    <row r="5" spans="1:5" x14ac:dyDescent="0.2">
      <c r="A5" s="10" t="s">
        <v>8321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2">
      <c r="A6" s="11">
        <v>1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2">
      <c r="A7" s="11">
        <v>2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2">
      <c r="A8" s="11">
        <v>3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2">
      <c r="A9" s="11">
        <v>4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2">
      <c r="A10" s="11">
        <v>5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2">
      <c r="A11" s="11">
        <v>6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2">
      <c r="A12" s="11">
        <v>7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2">
      <c r="A13" s="11">
        <v>8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2">
      <c r="A14" s="11">
        <v>9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2">
      <c r="A15" s="11">
        <v>10</v>
      </c>
      <c r="B15" s="9">
        <v>65</v>
      </c>
      <c r="C15" s="9">
        <v>50</v>
      </c>
      <c r="D15" s="9"/>
      <c r="E15" s="9">
        <v>115</v>
      </c>
    </row>
    <row r="16" spans="1:5" x14ac:dyDescent="0.2">
      <c r="A16" s="11">
        <v>11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2">
      <c r="A17" s="11">
        <v>12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2">
      <c r="A18" s="11" t="s">
        <v>8320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BEEAE-EB69-F94E-BB5E-DED872FFBCD8}">
  <sheetPr>
    <tabColor theme="9" tint="0.39997558519241921"/>
  </sheetPr>
  <dimension ref="A1:H13"/>
  <sheetViews>
    <sheetView topLeftCell="A3" workbookViewId="0">
      <selection activeCell="J48" sqref="J48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8331</v>
      </c>
      <c r="B1" t="s">
        <v>8334</v>
      </c>
      <c r="C1" t="s">
        <v>8335</v>
      </c>
      <c r="D1" t="s">
        <v>8336</v>
      </c>
      <c r="E1" t="s">
        <v>8337</v>
      </c>
      <c r="F1" t="s">
        <v>8338</v>
      </c>
      <c r="G1" t="s">
        <v>8339</v>
      </c>
      <c r="H1" t="s">
        <v>8340</v>
      </c>
    </row>
    <row r="2" spans="1:8" x14ac:dyDescent="0.2">
      <c r="A2" t="s">
        <v>8341</v>
      </c>
      <c r="B2">
        <f>COUNTIFS(Data!$D$2:$D$4115,"&lt;1000",Data!$F$2:$F$4115,"successful",Data!$O$2:$O$4115,"plays")</f>
        <v>141</v>
      </c>
      <c r="C2">
        <f>COUNTIFS(Data!$D$2:$D$4115,"&lt;1000",Data!$F$2:$F$4115,"failed",Data!$O$2:$O$4115,"plays")</f>
        <v>45</v>
      </c>
      <c r="D2">
        <f>COUNTIFS(Data!$D$2:$D$4115,"&lt;1000",Data!$F$2:$F$4115,"canceled",Data!$O$2:$O$4115,"plays")</f>
        <v>0</v>
      </c>
      <c r="E2">
        <f>SUM(B2:D2)</f>
        <v>186</v>
      </c>
      <c r="F2" s="16">
        <f>B2/$E2</f>
        <v>0.75806451612903225</v>
      </c>
      <c r="G2" s="16">
        <f t="shared" ref="G2:H2" si="0">C2/$E2</f>
        <v>0.24193548387096775</v>
      </c>
      <c r="H2" s="16">
        <f t="shared" si="0"/>
        <v>0</v>
      </c>
    </row>
    <row r="3" spans="1:8" x14ac:dyDescent="0.2">
      <c r="A3" t="s">
        <v>8342</v>
      </c>
      <c r="B3">
        <f>COUNTIFS(Data!$D$2:$D$4115,"&gt;=1000",Data!$D$2:$D$4115,"&lt;=4999",Data!$F$2:$F$4115,"successful",Data!$O$2:$O$4115,"plays")</f>
        <v>388</v>
      </c>
      <c r="C3">
        <f>COUNTIFS(Data!$D$2:$D$4115,"&gt;=1000",Data!$D$2:$D$4115,"&lt;=4999",Data!$F$2:$F$4115,"failed",Data!$O$2:$O$4115,"plays")</f>
        <v>146</v>
      </c>
      <c r="D3">
        <f>COUNTIFS(Data!$D$2:$D$4115,"&gt;=1000",Data!$D$2:$D$4115,"&lt;=4999",Data!$F$2:$F$4115,"canceled",Data!$O$2:$O$4115,"plays")</f>
        <v>0</v>
      </c>
      <c r="E3">
        <f t="shared" ref="E3:E5" si="1">SUM(B3:D3)</f>
        <v>534</v>
      </c>
      <c r="F3" s="16">
        <f t="shared" ref="F3:F5" si="2">B3/$E3</f>
        <v>0.72659176029962547</v>
      </c>
      <c r="G3" s="16">
        <f t="shared" ref="G3:G5" si="3">C3/$E3</f>
        <v>0.27340823970037453</v>
      </c>
      <c r="H3" s="16">
        <f t="shared" ref="H3:H5" si="4">D3/$E3</f>
        <v>0</v>
      </c>
    </row>
    <row r="4" spans="1:8" x14ac:dyDescent="0.2">
      <c r="A4" t="s">
        <v>8343</v>
      </c>
      <c r="B4">
        <f>COUNTIFS(Data!$D$2:$D$4115,"&gt;=5000",Data!$D$2:$D$4115,"&lt;=9999",Data!$F$2:$F$4115,"successful",Data!$O$2:$O$4115,"plays")</f>
        <v>93</v>
      </c>
      <c r="C4">
        <f>COUNTIFS(Data!$D$2:$D$4115,"&gt;=5000",Data!$D$2:$D$4115,"&lt;=9999",Data!$F$2:$F$4115,"failed",Data!$O$2:$O$4115,"plays")</f>
        <v>76</v>
      </c>
      <c r="D4">
        <f>COUNTIFS(Data!$D$2:$D$4115,"&gt;=5000",Data!$D$2:$D$4115,"&lt;=9999",Data!$F$2:$F$4115,"canceled",Data!$O$2:$O$4115,"plays")</f>
        <v>0</v>
      </c>
      <c r="E4">
        <f t="shared" si="1"/>
        <v>169</v>
      </c>
      <c r="F4" s="16">
        <f t="shared" si="2"/>
        <v>0.55029585798816572</v>
      </c>
      <c r="G4" s="16">
        <f t="shared" si="3"/>
        <v>0.44970414201183434</v>
      </c>
      <c r="H4" s="16">
        <f t="shared" si="4"/>
        <v>0</v>
      </c>
    </row>
    <row r="5" spans="1:8" x14ac:dyDescent="0.2">
      <c r="A5" t="s">
        <v>8344</v>
      </c>
      <c r="B5">
        <f>COUNTIFS(Data!$D$2:$D$4115,"&gt;=10000",Data!$D$2:$D$4115,"&lt;=14999",Data!$F$2:$F$4115,"successful",Data!$O$2:$O$4115,"plays")</f>
        <v>39</v>
      </c>
      <c r="C5">
        <f>COUNTIFS(Data!$D$2:$D$4115,"&gt;=10000",Data!$D$2:$D$4115,"&lt;=14999",Data!$F$2:$F$4115,"failed",Data!$O$2:$O$4115,"plays")</f>
        <v>33</v>
      </c>
      <c r="D5">
        <f>COUNTIFS(Data!$D$2:$D$4115,"&gt;=10000",Data!$D$2:$D$4115,"&lt;=14999",Data!$F$2:$F$4115,"canceled",Data!$O$2:$O$4115,"plays")</f>
        <v>0</v>
      </c>
      <c r="E5">
        <f t="shared" si="1"/>
        <v>72</v>
      </c>
      <c r="F5" s="16">
        <f t="shared" si="2"/>
        <v>0.54166666666666663</v>
      </c>
      <c r="G5" s="16">
        <f t="shared" si="3"/>
        <v>0.45833333333333331</v>
      </c>
      <c r="H5" s="16">
        <f t="shared" si="4"/>
        <v>0</v>
      </c>
    </row>
    <row r="6" spans="1:8" x14ac:dyDescent="0.2">
      <c r="A6" t="s">
        <v>8345</v>
      </c>
      <c r="B6">
        <f>COUNTIFS(Data!$D$2:$D$4115,"&gt;=15000",Data!$D$2:$D$4115,"&lt;=19999",Data!$F$2:$F$4115,"successful",Data!$O$2:$O$4115,"plays")</f>
        <v>12</v>
      </c>
      <c r="C6">
        <f>COUNTIFS(Data!$D$2:$D$4115,"&gt;=15000",Data!$D$2:$D$4115,"&lt;=19999",Data!$F$2:$F$4115,"failed",Data!$O$2:$O$4115,"plays")</f>
        <v>12</v>
      </c>
      <c r="D6">
        <f>COUNTIFS(Data!$D$2:$D$4115,"&gt;=15000",Data!$D$2:$D$4115,"&lt;=19999",Data!$F$2:$F$4115,"canceled",Data!$O$2:$O$4115,"plays")</f>
        <v>0</v>
      </c>
      <c r="E6">
        <f t="shared" ref="E6:E13" si="5">SUM(B6:D6)</f>
        <v>24</v>
      </c>
      <c r="F6" s="16">
        <f t="shared" ref="F6:F13" si="6">B6/$E6</f>
        <v>0.5</v>
      </c>
      <c r="G6" s="16">
        <f t="shared" ref="G6:G13" si="7">C6/$E6</f>
        <v>0.5</v>
      </c>
      <c r="H6" s="16">
        <f t="shared" ref="H6:H13" si="8">D6/$E6</f>
        <v>0</v>
      </c>
    </row>
    <row r="7" spans="1:8" x14ac:dyDescent="0.2">
      <c r="A7" t="s">
        <v>8346</v>
      </c>
      <c r="B7">
        <f>COUNTIFS(Data!$D$2:$D$4115,"&gt;=20000",Data!$D$2:$D$4115,"&lt;=24999",Data!$F$2:$F$4115,"successful",Data!$O$2:$O$4115,"plays")</f>
        <v>9</v>
      </c>
      <c r="C7">
        <f>COUNTIFS(Data!$D$2:$D$4115,"&gt;=20000",Data!$D$2:$D$4115,"&lt;=24999",Data!$F$2:$F$4115,"failed",Data!$O$2:$O$4115,"plays")</f>
        <v>11</v>
      </c>
      <c r="D7">
        <f>COUNTIFS(Data!$D$2:$D$4115,"&gt;=20000",Data!$D$2:$D$4115,"&lt;=24999",Data!$F$2:$F$4115,"canceled",Data!$O$2:$O$4115,"plays")</f>
        <v>0</v>
      </c>
      <c r="E7">
        <f t="shared" si="5"/>
        <v>20</v>
      </c>
      <c r="F7" s="16">
        <f t="shared" si="6"/>
        <v>0.45</v>
      </c>
      <c r="G7" s="16">
        <f t="shared" si="7"/>
        <v>0.55000000000000004</v>
      </c>
      <c r="H7" s="16">
        <f t="shared" si="8"/>
        <v>0</v>
      </c>
    </row>
    <row r="8" spans="1:8" x14ac:dyDescent="0.2">
      <c r="A8" t="s">
        <v>8347</v>
      </c>
      <c r="B8">
        <f>COUNTIFS(Data!$D$2:$D$4115,"&gt;=25000",Data!$D$2:$D$4115,"&lt;=29999",Data!$F$2:$F$4115,"successful",Data!$O$2:$O$4115,"plays")</f>
        <v>1</v>
      </c>
      <c r="C8">
        <f>COUNTIFS(Data!$D$2:$D$4115,"&gt;=25000",Data!$D$2:$D$4115,"&lt;=29999",Data!$F$2:$F$4115,"failed",Data!$O$2:$O$4115,"plays")</f>
        <v>4</v>
      </c>
      <c r="D8">
        <f>COUNTIFS(Data!$D$2:$D$4115,"&gt;=25000",Data!$D$2:$D$4115,"&lt;=29999",Data!$F$2:$F$4115,"canceled",Data!$O$2:$O$4115,"plays")</f>
        <v>0</v>
      </c>
      <c r="E8">
        <f t="shared" si="5"/>
        <v>5</v>
      </c>
      <c r="F8" s="16">
        <f t="shared" si="6"/>
        <v>0.2</v>
      </c>
      <c r="G8" s="16">
        <f t="shared" si="7"/>
        <v>0.8</v>
      </c>
      <c r="H8" s="16">
        <f t="shared" si="8"/>
        <v>0</v>
      </c>
    </row>
    <row r="9" spans="1:8" x14ac:dyDescent="0.2">
      <c r="A9" t="s">
        <v>8348</v>
      </c>
      <c r="B9">
        <f>COUNTIFS(Data!$D$2:$D$4115,"&gt;=30000",Data!$D$2:$D$4115,"&lt;=34999",Data!$F$2:$F$4115,"successful",Data!$O$2:$O$4115,"plays")</f>
        <v>3</v>
      </c>
      <c r="C9">
        <f>COUNTIFS(Data!$D$2:$D$4115,"&gt;=30000",Data!$D$2:$D$4115,"&lt;=34999",Data!$F$2:$F$4115,"failed",Data!$O$2:$O$4115,"plays")</f>
        <v>8</v>
      </c>
      <c r="D9">
        <f>COUNTIFS(Data!$D$2:$D$4115,"&gt;=30000",Data!$D$2:$D$4115,"&lt;=34999",Data!$F$2:$F$4115,"canceled",Data!$O$2:$O$4115,"plays")</f>
        <v>0</v>
      </c>
      <c r="E9">
        <f t="shared" si="5"/>
        <v>11</v>
      </c>
      <c r="F9" s="16">
        <f t="shared" si="6"/>
        <v>0.27272727272727271</v>
      </c>
      <c r="G9" s="16">
        <f t="shared" si="7"/>
        <v>0.72727272727272729</v>
      </c>
      <c r="H9" s="16">
        <f t="shared" si="8"/>
        <v>0</v>
      </c>
    </row>
    <row r="10" spans="1:8" x14ac:dyDescent="0.2">
      <c r="A10" t="s">
        <v>8349</v>
      </c>
      <c r="B10">
        <f>COUNTIFS(Data!$D$2:$D$4115,"&gt;=35000",Data!$D$2:$D$4115,"&lt;=39999",Data!$F$2:$F$4115,"successful",Data!$O$2:$O$4115,"plays")</f>
        <v>4</v>
      </c>
      <c r="C10">
        <f>COUNTIFS(Data!$D$2:$D$4115,"&gt;=35000",Data!$D$2:$D$4115,"&lt;=39999",Data!$F$2:$F$4115,"failed",Data!$O$2:$O$4115,"plays")</f>
        <v>2</v>
      </c>
      <c r="D10">
        <f>COUNTIFS(Data!$D$2:$D$4115,"&gt;=35000",Data!$D$2:$D$4115,"&lt;=39999",Data!$F$2:$F$4115,"canceled",Data!$O$2:$O$4115,"plays")</f>
        <v>0</v>
      </c>
      <c r="E10">
        <f t="shared" si="5"/>
        <v>6</v>
      </c>
      <c r="F10" s="16">
        <f t="shared" si="6"/>
        <v>0.66666666666666663</v>
      </c>
      <c r="G10" s="16">
        <f t="shared" si="7"/>
        <v>0.33333333333333331</v>
      </c>
      <c r="H10" s="16">
        <f t="shared" si="8"/>
        <v>0</v>
      </c>
    </row>
    <row r="11" spans="1:8" x14ac:dyDescent="0.2">
      <c r="A11" t="s">
        <v>8350</v>
      </c>
      <c r="B11">
        <f>COUNTIFS(Data!$D$2:$D$4115,"&gt;=40000",Data!$D$2:$D$4115,"&lt;=44999",Data!$F$2:$F$4115,"successful",Data!$O$2:$O$4115,"plays")</f>
        <v>2</v>
      </c>
      <c r="C11">
        <f>COUNTIFS(Data!$D$2:$D$4115,"&gt;=40000",Data!$D$2:$D$4115,"&lt;=44999",Data!$F$2:$F$4115,"failed",Data!$O$2:$O$4115,"plays")</f>
        <v>1</v>
      </c>
      <c r="D11">
        <f>COUNTIFS(Data!$D$2:$D$4115,"&gt;=40000",Data!$D$2:$D$4115,"&lt;=44999",Data!$F$2:$F$4115,"canceled",Data!$O$2:$O$4115,"plays")</f>
        <v>0</v>
      </c>
      <c r="E11">
        <f t="shared" si="5"/>
        <v>3</v>
      </c>
      <c r="F11" s="16">
        <f t="shared" si="6"/>
        <v>0.66666666666666663</v>
      </c>
      <c r="G11" s="16">
        <f t="shared" si="7"/>
        <v>0.33333333333333331</v>
      </c>
      <c r="H11" s="16">
        <f t="shared" si="8"/>
        <v>0</v>
      </c>
    </row>
    <row r="12" spans="1:8" x14ac:dyDescent="0.2">
      <c r="A12" t="s">
        <v>8351</v>
      </c>
      <c r="B12">
        <f>COUNTIFS(Data!$D$2:$D$4115,"&gt;=45000",Data!$D$2:$D$4115,"&lt;=49999",Data!$F$2:$F$4115,"successful",Data!$O$2:$O$4115,"plays")</f>
        <v>0</v>
      </c>
      <c r="C12">
        <f>COUNTIFS(Data!$D$2:$D$4115,"&gt;=45000",Data!$D$2:$D$4115,"&lt;=49999",Data!$F$2:$F$4115,"failed",Data!$O$2:$O$4115,"plays")</f>
        <v>1</v>
      </c>
      <c r="D12">
        <f>COUNTIFS(Data!$D$2:$D$4115,"&gt;=45000",Data!$D$2:$D$4115,"&lt;=49999",Data!$F$2:$F$4115,"canceled",Data!$O$2:$O$4115,"plays")</f>
        <v>0</v>
      </c>
      <c r="E12">
        <f t="shared" si="5"/>
        <v>1</v>
      </c>
      <c r="F12" s="16">
        <f t="shared" si="6"/>
        <v>0</v>
      </c>
      <c r="G12" s="16">
        <f t="shared" si="7"/>
        <v>1</v>
      </c>
      <c r="H12" s="16">
        <f t="shared" si="8"/>
        <v>0</v>
      </c>
    </row>
    <row r="13" spans="1:8" x14ac:dyDescent="0.2">
      <c r="A13" t="s">
        <v>8352</v>
      </c>
      <c r="B13">
        <f>COUNTIFS(Data!$D$2:$D$4115,"&gt;=50000",Data!$F$2:$F$4115,"successful",Data!$O$2:$O$4115,"plays")</f>
        <v>2</v>
      </c>
      <c r="C13">
        <f>COUNTIFS(Data!$D$2:$D$4115,"&gt;=50000",Data!$F$2:$F$4115,"failed",Data!$O$2:$O$4115,"plays")</f>
        <v>14</v>
      </c>
      <c r="D13">
        <f>COUNTIFS(Data!$D$2:$D$4115,"&gt;=50000",Data!$F$2:$F$4115,"canceled",Data!$O$2:$O$4115,"plays")</f>
        <v>0</v>
      </c>
      <c r="E13">
        <f t="shared" si="5"/>
        <v>16</v>
      </c>
      <c r="F13" s="16">
        <f t="shared" si="6"/>
        <v>0.125</v>
      </c>
      <c r="G13" s="16">
        <f t="shared" si="7"/>
        <v>0.875</v>
      </c>
      <c r="H13" s="16">
        <f t="shared" si="8"/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zoomScaleNormal="100" workbookViewId="0">
      <pane xSplit="1" ySplit="1" topLeftCell="I2" activePane="bottomRight" state="frozen"/>
      <selection pane="topRight" activeCell="B1" sqref="B1"/>
      <selection pane="bottomLeft" activeCell="A2" sqref="A2"/>
      <selection pane="bottomRight" activeCell="K11" sqref="K1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style="14" customWidth="1"/>
    <col min="10" max="10" width="17.83203125" style="14" customWidth="1"/>
    <col min="11" max="11" width="15.5" customWidth="1"/>
    <col min="12" max="12" width="24.5" customWidth="1"/>
    <col min="13" max="13" width="36.5" customWidth="1"/>
    <col min="14" max="14" width="18.33203125" bestFit="1" customWidth="1"/>
    <col min="15" max="15" width="15.6640625" bestFit="1" customWidth="1"/>
    <col min="16" max="16" width="21.33203125" style="3" bestFit="1" customWidth="1"/>
    <col min="17" max="17" width="20" bestFit="1" customWidth="1"/>
    <col min="18" max="18" width="20.5" style="14" bestFit="1" customWidth="1"/>
    <col min="19" max="19" width="19.1640625" bestFit="1" customWidth="1"/>
    <col min="20" max="20" width="13" style="9" bestFit="1" customWidth="1"/>
    <col min="21" max="21" width="11.1640625" bestFit="1" customWidth="1"/>
    <col min="22" max="22" width="8.83203125" style="9"/>
  </cols>
  <sheetData>
    <row r="1" spans="1:23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2" t="s">
        <v>8258</v>
      </c>
      <c r="J1" s="12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2" t="s">
        <v>8264</v>
      </c>
      <c r="Q1" s="1" t="s">
        <v>8265</v>
      </c>
      <c r="R1" s="12" t="s">
        <v>8323</v>
      </c>
      <c r="S1" s="1" t="s">
        <v>8324</v>
      </c>
      <c r="T1" s="15" t="s">
        <v>8325</v>
      </c>
      <c r="U1" s="1" t="s">
        <v>8326</v>
      </c>
      <c r="V1" s="15" t="s">
        <v>8327</v>
      </c>
      <c r="W1" s="1" t="s">
        <v>8328</v>
      </c>
    </row>
    <row r="2" spans="1:23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3">
        <v>42208.125</v>
      </c>
      <c r="J2" s="13">
        <v>42177.007071759261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 s="3">
        <f>ROUND(E2/D2*100,0)</f>
        <v>137</v>
      </c>
      <c r="Q2">
        <f>IFERROR(ROUND(E2/L2,2),0)</f>
        <v>63.92</v>
      </c>
      <c r="R2" s="14" t="str">
        <f>_xlfn.CONCAT(MONTH(J2),"/",DAY(J2),"/",YEAR(J2))</f>
        <v>6/22/2015</v>
      </c>
      <c r="S2" s="14" t="str">
        <f>_xlfn.CONCAT(MONTH(I2),"/",DAY(I2),"/",YEAR(I2))</f>
        <v>7/23/2015</v>
      </c>
      <c r="T2" s="9">
        <f>MONTH(R2)</f>
        <v>6</v>
      </c>
      <c r="U2">
        <f>YEAR(R2)</f>
        <v>2015</v>
      </c>
      <c r="V2" s="9">
        <f>MONTH(S2)</f>
        <v>7</v>
      </c>
      <c r="W2">
        <f>YEAR(S2)</f>
        <v>2015</v>
      </c>
    </row>
    <row r="3" spans="1:23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3">
        <v>42796.600497685184</v>
      </c>
      <c r="J3" s="13">
        <v>42766.600497685184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 s="3">
        <f>ROUND(E3/D3*100,0)</f>
        <v>143</v>
      </c>
      <c r="Q3">
        <f t="shared" ref="Q3:Q66" si="0">IFERROR(ROUND(E3/L3,2),0)</f>
        <v>185.48</v>
      </c>
      <c r="R3" s="14" t="str">
        <f t="shared" ref="R3:R66" si="1">_xlfn.CONCAT(MONTH(J3),"/",DAY(J3),"/",YEAR(J3))</f>
        <v>1/31/2017</v>
      </c>
      <c r="S3" s="14" t="str">
        <f t="shared" ref="S3:S66" si="2">_xlfn.CONCAT(MONTH(I3),"/",DAY(I3),"/",YEAR(I3))</f>
        <v>3/2/2017</v>
      </c>
      <c r="T3" s="9">
        <f t="shared" ref="T3:T66" si="3">MONTH(R3)</f>
        <v>1</v>
      </c>
      <c r="U3">
        <f t="shared" ref="U3:U66" si="4">YEAR(R3)</f>
        <v>2017</v>
      </c>
      <c r="V3" s="9">
        <f t="shared" ref="V3:V66" si="5">MONTH(S3)</f>
        <v>3</v>
      </c>
      <c r="W3">
        <f t="shared" ref="W3:W66" si="6">YEAR(S3)</f>
        <v>2017</v>
      </c>
    </row>
    <row r="4" spans="1:23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3">
        <v>42415.702349537038</v>
      </c>
      <c r="J4" s="13">
        <v>42405.702349537038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 s="3">
        <f>ROUND(E4/D4*100,0)</f>
        <v>105</v>
      </c>
      <c r="Q4">
        <f t="shared" si="0"/>
        <v>15</v>
      </c>
      <c r="R4" s="14" t="str">
        <f t="shared" si="1"/>
        <v>2/5/2016</v>
      </c>
      <c r="S4" s="14" t="str">
        <f t="shared" si="2"/>
        <v>2/15/2016</v>
      </c>
      <c r="T4" s="9">
        <f t="shared" si="3"/>
        <v>2</v>
      </c>
      <c r="U4">
        <f t="shared" si="4"/>
        <v>2016</v>
      </c>
      <c r="V4" s="9">
        <f t="shared" si="5"/>
        <v>2</v>
      </c>
      <c r="W4">
        <f t="shared" si="6"/>
        <v>2016</v>
      </c>
    </row>
    <row r="5" spans="1:23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3">
        <v>41858.515127314815</v>
      </c>
      <c r="J5" s="13">
        <v>41828.515127314815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 s="3">
        <f>ROUND(E5/D5*100,0)</f>
        <v>104</v>
      </c>
      <c r="Q5">
        <f t="shared" si="0"/>
        <v>69.27</v>
      </c>
      <c r="R5" s="14" t="str">
        <f t="shared" si="1"/>
        <v>7/8/2014</v>
      </c>
      <c r="S5" s="14" t="str">
        <f t="shared" si="2"/>
        <v>8/7/2014</v>
      </c>
      <c r="T5" s="9">
        <f t="shared" si="3"/>
        <v>7</v>
      </c>
      <c r="U5">
        <f t="shared" si="4"/>
        <v>2014</v>
      </c>
      <c r="V5" s="9">
        <f t="shared" si="5"/>
        <v>8</v>
      </c>
      <c r="W5">
        <f t="shared" si="6"/>
        <v>2014</v>
      </c>
    </row>
    <row r="6" spans="1:23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3">
        <v>42357.834247685183</v>
      </c>
      <c r="J6" s="13">
        <v>42327.834247685183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 s="3">
        <f>ROUND(E6/D6*100,0)</f>
        <v>123</v>
      </c>
      <c r="Q6">
        <f t="shared" si="0"/>
        <v>190.55</v>
      </c>
      <c r="R6" s="14" t="str">
        <f t="shared" si="1"/>
        <v>11/19/2015</v>
      </c>
      <c r="S6" s="14" t="str">
        <f t="shared" si="2"/>
        <v>12/19/2015</v>
      </c>
      <c r="T6" s="9">
        <f t="shared" si="3"/>
        <v>11</v>
      </c>
      <c r="U6">
        <f t="shared" si="4"/>
        <v>2015</v>
      </c>
      <c r="V6" s="9">
        <f t="shared" si="5"/>
        <v>12</v>
      </c>
      <c r="W6">
        <f t="shared" si="6"/>
        <v>2015</v>
      </c>
    </row>
    <row r="7" spans="1:23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3">
        <v>42580.232638888891</v>
      </c>
      <c r="J7" s="13">
        <v>42563.932951388888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 s="3">
        <f>ROUND(E7/D7*100,0)</f>
        <v>110</v>
      </c>
      <c r="Q7">
        <f t="shared" si="0"/>
        <v>93.4</v>
      </c>
      <c r="R7" s="14" t="str">
        <f t="shared" si="1"/>
        <v>7/12/2016</v>
      </c>
      <c r="S7" s="14" t="str">
        <f t="shared" si="2"/>
        <v>7/29/2016</v>
      </c>
      <c r="T7" s="9">
        <f t="shared" si="3"/>
        <v>7</v>
      </c>
      <c r="U7">
        <f t="shared" si="4"/>
        <v>2016</v>
      </c>
      <c r="V7" s="9">
        <f t="shared" si="5"/>
        <v>7</v>
      </c>
      <c r="W7">
        <f t="shared" si="6"/>
        <v>2016</v>
      </c>
    </row>
    <row r="8" spans="1:23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3">
        <v>41804.072337962964</v>
      </c>
      <c r="J8" s="13">
        <v>41794.072337962964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 s="3">
        <f>ROUND(E8/D8*100,0)</f>
        <v>106</v>
      </c>
      <c r="Q8">
        <f t="shared" si="0"/>
        <v>146.88</v>
      </c>
      <c r="R8" s="14" t="str">
        <f t="shared" si="1"/>
        <v>6/4/2014</v>
      </c>
      <c r="S8" s="14" t="str">
        <f t="shared" si="2"/>
        <v>6/14/2014</v>
      </c>
      <c r="T8" s="9">
        <f t="shared" si="3"/>
        <v>6</v>
      </c>
      <c r="U8">
        <f t="shared" si="4"/>
        <v>2014</v>
      </c>
      <c r="V8" s="9">
        <f t="shared" si="5"/>
        <v>6</v>
      </c>
      <c r="W8">
        <f t="shared" si="6"/>
        <v>2014</v>
      </c>
    </row>
    <row r="9" spans="1:23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3">
        <v>42556.047071759262</v>
      </c>
      <c r="J9" s="13">
        <v>42516.047071759262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 s="3">
        <f>ROUND(E9/D9*100,0)</f>
        <v>101</v>
      </c>
      <c r="Q9">
        <f t="shared" si="0"/>
        <v>159.82</v>
      </c>
      <c r="R9" s="14" t="str">
        <f t="shared" si="1"/>
        <v>5/26/2016</v>
      </c>
      <c r="S9" s="14" t="str">
        <f t="shared" si="2"/>
        <v>7/5/2016</v>
      </c>
      <c r="T9" s="9">
        <f t="shared" si="3"/>
        <v>5</v>
      </c>
      <c r="U9">
        <f t="shared" si="4"/>
        <v>2016</v>
      </c>
      <c r="V9" s="9">
        <f t="shared" si="5"/>
        <v>7</v>
      </c>
      <c r="W9">
        <f t="shared" si="6"/>
        <v>2016</v>
      </c>
    </row>
    <row r="10" spans="1:23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3">
        <v>42475.875</v>
      </c>
      <c r="J10" s="13">
        <v>42468.94458333333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 s="3">
        <f>ROUND(E10/D10*100,0)</f>
        <v>100</v>
      </c>
      <c r="Q10">
        <f t="shared" si="0"/>
        <v>291.79000000000002</v>
      </c>
      <c r="R10" s="14" t="str">
        <f t="shared" si="1"/>
        <v>4/8/2016</v>
      </c>
      <c r="S10" s="14" t="str">
        <f t="shared" si="2"/>
        <v>4/15/2016</v>
      </c>
      <c r="T10" s="9">
        <f t="shared" si="3"/>
        <v>4</v>
      </c>
      <c r="U10">
        <f t="shared" si="4"/>
        <v>2016</v>
      </c>
      <c r="V10" s="9">
        <f t="shared" si="5"/>
        <v>4</v>
      </c>
      <c r="W10">
        <f t="shared" si="6"/>
        <v>2016</v>
      </c>
    </row>
    <row r="11" spans="1:23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3">
        <v>42477.103518518517</v>
      </c>
      <c r="J11" s="13">
        <v>42447.103518518517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 s="3">
        <f>ROUND(E11/D11*100,0)</f>
        <v>126</v>
      </c>
      <c r="Q11">
        <f t="shared" si="0"/>
        <v>31.5</v>
      </c>
      <c r="R11" s="14" t="str">
        <f t="shared" si="1"/>
        <v>3/18/2016</v>
      </c>
      <c r="S11" s="14" t="str">
        <f t="shared" si="2"/>
        <v>4/17/2016</v>
      </c>
      <c r="T11" s="9">
        <f t="shared" si="3"/>
        <v>3</v>
      </c>
      <c r="U11">
        <f t="shared" si="4"/>
        <v>2016</v>
      </c>
      <c r="V11" s="9">
        <f t="shared" si="5"/>
        <v>4</v>
      </c>
      <c r="W11">
        <f t="shared" si="6"/>
        <v>2016</v>
      </c>
    </row>
    <row r="12" spans="1:23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3">
        <v>41815.068043981482</v>
      </c>
      <c r="J12" s="13">
        <v>41780.068043981482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 s="3">
        <f>ROUND(E12/D12*100,0)</f>
        <v>101</v>
      </c>
      <c r="Q12">
        <f t="shared" si="0"/>
        <v>158.68</v>
      </c>
      <c r="R12" s="14" t="str">
        <f t="shared" si="1"/>
        <v>5/21/2014</v>
      </c>
      <c r="S12" s="14" t="str">
        <f t="shared" si="2"/>
        <v>6/25/2014</v>
      </c>
      <c r="T12" s="9">
        <f t="shared" si="3"/>
        <v>5</v>
      </c>
      <c r="U12">
        <f t="shared" si="4"/>
        <v>2014</v>
      </c>
      <c r="V12" s="9">
        <f t="shared" si="5"/>
        <v>6</v>
      </c>
      <c r="W12">
        <f t="shared" si="6"/>
        <v>2014</v>
      </c>
    </row>
    <row r="13" spans="1:23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3">
        <v>42604.125</v>
      </c>
      <c r="J13" s="13">
        <v>42572.778495370374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 s="3">
        <f>ROUND(E13/D13*100,0)</f>
        <v>121</v>
      </c>
      <c r="Q13">
        <f t="shared" si="0"/>
        <v>80.33</v>
      </c>
      <c r="R13" s="14" t="str">
        <f t="shared" si="1"/>
        <v>7/21/2016</v>
      </c>
      <c r="S13" s="14" t="str">
        <f t="shared" si="2"/>
        <v>8/22/2016</v>
      </c>
      <c r="T13" s="9">
        <f t="shared" si="3"/>
        <v>7</v>
      </c>
      <c r="U13">
        <f t="shared" si="4"/>
        <v>2016</v>
      </c>
      <c r="V13" s="9">
        <f t="shared" si="5"/>
        <v>8</v>
      </c>
      <c r="W13">
        <f t="shared" si="6"/>
        <v>2016</v>
      </c>
    </row>
    <row r="14" spans="1:23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3">
        <v>41836.125</v>
      </c>
      <c r="J14" s="13">
        <v>41791.713252314818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 s="3">
        <f>ROUND(E14/D14*100,0)</f>
        <v>165</v>
      </c>
      <c r="Q14">
        <f t="shared" si="0"/>
        <v>59.96</v>
      </c>
      <c r="R14" s="14" t="str">
        <f t="shared" si="1"/>
        <v>6/1/2014</v>
      </c>
      <c r="S14" s="14" t="str">
        <f t="shared" si="2"/>
        <v>7/16/2014</v>
      </c>
      <c r="T14" s="9">
        <f t="shared" si="3"/>
        <v>6</v>
      </c>
      <c r="U14">
        <f t="shared" si="4"/>
        <v>2014</v>
      </c>
      <c r="V14" s="9">
        <f t="shared" si="5"/>
        <v>7</v>
      </c>
      <c r="W14">
        <f t="shared" si="6"/>
        <v>2014</v>
      </c>
    </row>
    <row r="15" spans="1:23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3">
        <v>42544.852083333331</v>
      </c>
      <c r="J15" s="13">
        <v>42508.677187499998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 s="3">
        <f>ROUND(E15/D15*100,0)</f>
        <v>160</v>
      </c>
      <c r="Q15">
        <f t="shared" si="0"/>
        <v>109.78</v>
      </c>
      <c r="R15" s="14" t="str">
        <f t="shared" si="1"/>
        <v>5/18/2016</v>
      </c>
      <c r="S15" s="14" t="str">
        <f t="shared" si="2"/>
        <v>6/23/2016</v>
      </c>
      <c r="T15" s="9">
        <f t="shared" si="3"/>
        <v>5</v>
      </c>
      <c r="U15">
        <f t="shared" si="4"/>
        <v>2016</v>
      </c>
      <c r="V15" s="9">
        <f t="shared" si="5"/>
        <v>6</v>
      </c>
      <c r="W15">
        <f t="shared" si="6"/>
        <v>2016</v>
      </c>
    </row>
    <row r="16" spans="1:23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3">
        <v>41833.582638888889</v>
      </c>
      <c r="J16" s="13">
        <v>41808.02648148148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 s="3">
        <f>ROUND(E16/D16*100,0)</f>
        <v>101</v>
      </c>
      <c r="Q16">
        <f t="shared" si="0"/>
        <v>147.71</v>
      </c>
      <c r="R16" s="14" t="str">
        <f t="shared" si="1"/>
        <v>6/18/2014</v>
      </c>
      <c r="S16" s="14" t="str">
        <f t="shared" si="2"/>
        <v>7/13/2014</v>
      </c>
      <c r="T16" s="9">
        <f t="shared" si="3"/>
        <v>6</v>
      </c>
      <c r="U16">
        <f t="shared" si="4"/>
        <v>2014</v>
      </c>
      <c r="V16" s="9">
        <f t="shared" si="5"/>
        <v>7</v>
      </c>
      <c r="W16">
        <f t="shared" si="6"/>
        <v>2014</v>
      </c>
    </row>
    <row r="17" spans="1:23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3">
        <v>42274.843055555553</v>
      </c>
      <c r="J17" s="13">
        <v>42256.391875000001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 s="3">
        <f>ROUND(E17/D17*100,0)</f>
        <v>107</v>
      </c>
      <c r="Q17">
        <f t="shared" si="0"/>
        <v>21.76</v>
      </c>
      <c r="R17" s="14" t="str">
        <f t="shared" si="1"/>
        <v>9/9/2015</v>
      </c>
      <c r="S17" s="14" t="str">
        <f t="shared" si="2"/>
        <v>9/27/2015</v>
      </c>
      <c r="T17" s="9">
        <f t="shared" si="3"/>
        <v>9</v>
      </c>
      <c r="U17">
        <f t="shared" si="4"/>
        <v>2015</v>
      </c>
      <c r="V17" s="9">
        <f t="shared" si="5"/>
        <v>9</v>
      </c>
      <c r="W17">
        <f t="shared" si="6"/>
        <v>2015</v>
      </c>
    </row>
    <row r="18" spans="1:23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3">
        <v>41806.229166666664</v>
      </c>
      <c r="J18" s="13">
        <v>41760.796423611115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 s="3">
        <f>ROUND(E18/D18*100,0)</f>
        <v>100</v>
      </c>
      <c r="Q18">
        <f t="shared" si="0"/>
        <v>171.84</v>
      </c>
      <c r="R18" s="14" t="str">
        <f t="shared" si="1"/>
        <v>5/1/2014</v>
      </c>
      <c r="S18" s="14" t="str">
        <f t="shared" si="2"/>
        <v>6/16/2014</v>
      </c>
      <c r="T18" s="9">
        <f t="shared" si="3"/>
        <v>5</v>
      </c>
      <c r="U18">
        <f t="shared" si="4"/>
        <v>2014</v>
      </c>
      <c r="V18" s="9">
        <f t="shared" si="5"/>
        <v>6</v>
      </c>
      <c r="W18">
        <f t="shared" si="6"/>
        <v>2014</v>
      </c>
    </row>
    <row r="19" spans="1:23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3">
        <v>41947.773402777777</v>
      </c>
      <c r="J19" s="13">
        <v>41917.731736111113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 s="3">
        <f>ROUND(E19/D19*100,0)</f>
        <v>101</v>
      </c>
      <c r="Q19">
        <f t="shared" si="0"/>
        <v>41.94</v>
      </c>
      <c r="R19" s="14" t="str">
        <f t="shared" si="1"/>
        <v>10/5/2014</v>
      </c>
      <c r="S19" s="14" t="str">
        <f t="shared" si="2"/>
        <v>11/4/2014</v>
      </c>
      <c r="T19" s="9">
        <f t="shared" si="3"/>
        <v>10</v>
      </c>
      <c r="U19">
        <f t="shared" si="4"/>
        <v>2014</v>
      </c>
      <c r="V19" s="9">
        <f t="shared" si="5"/>
        <v>11</v>
      </c>
      <c r="W19">
        <f t="shared" si="6"/>
        <v>2014</v>
      </c>
    </row>
    <row r="20" spans="1:23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3">
        <v>41899.542314814818</v>
      </c>
      <c r="J20" s="13">
        <v>41869.542314814818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 s="3">
        <f>ROUND(E20/D20*100,0)</f>
        <v>106</v>
      </c>
      <c r="Q20">
        <f t="shared" si="0"/>
        <v>93.26</v>
      </c>
      <c r="R20" s="14" t="str">
        <f t="shared" si="1"/>
        <v>8/18/2014</v>
      </c>
      <c r="S20" s="14" t="str">
        <f t="shared" si="2"/>
        <v>9/17/2014</v>
      </c>
      <c r="T20" s="9">
        <f t="shared" si="3"/>
        <v>8</v>
      </c>
      <c r="U20">
        <f t="shared" si="4"/>
        <v>2014</v>
      </c>
      <c r="V20" s="9">
        <f t="shared" si="5"/>
        <v>9</v>
      </c>
      <c r="W20">
        <f t="shared" si="6"/>
        <v>2014</v>
      </c>
    </row>
    <row r="21" spans="1:23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3">
        <v>42205.816365740742</v>
      </c>
      <c r="J21" s="13">
        <v>42175.816365740742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 s="3">
        <f>ROUND(E21/D21*100,0)</f>
        <v>145</v>
      </c>
      <c r="Q21">
        <f t="shared" si="0"/>
        <v>56.14</v>
      </c>
      <c r="R21" s="14" t="str">
        <f t="shared" si="1"/>
        <v>6/20/2015</v>
      </c>
      <c r="S21" s="14" t="str">
        <f t="shared" si="2"/>
        <v>7/20/2015</v>
      </c>
      <c r="T21" s="9">
        <f t="shared" si="3"/>
        <v>6</v>
      </c>
      <c r="U21">
        <f t="shared" si="4"/>
        <v>2015</v>
      </c>
      <c r="V21" s="9">
        <f t="shared" si="5"/>
        <v>7</v>
      </c>
      <c r="W21">
        <f t="shared" si="6"/>
        <v>2015</v>
      </c>
    </row>
    <row r="22" spans="1:23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3">
        <v>42260.758240740739</v>
      </c>
      <c r="J22" s="13">
        <v>42200.758240740739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 s="3">
        <f>ROUND(E22/D22*100,0)</f>
        <v>100</v>
      </c>
      <c r="Q22">
        <f t="shared" si="0"/>
        <v>80.16</v>
      </c>
      <c r="R22" s="14" t="str">
        <f t="shared" si="1"/>
        <v>7/15/2015</v>
      </c>
      <c r="S22" s="14" t="str">
        <f t="shared" si="2"/>
        <v>9/13/2015</v>
      </c>
      <c r="T22" s="9">
        <f t="shared" si="3"/>
        <v>7</v>
      </c>
      <c r="U22">
        <f t="shared" si="4"/>
        <v>2015</v>
      </c>
      <c r="V22" s="9">
        <f t="shared" si="5"/>
        <v>9</v>
      </c>
      <c r="W22">
        <f t="shared" si="6"/>
        <v>2015</v>
      </c>
    </row>
    <row r="23" spans="1:23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3">
        <v>41908.627187500002</v>
      </c>
      <c r="J23" s="13">
        <v>41878.627187500002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 s="3">
        <f>ROUND(E23/D23*100,0)</f>
        <v>109</v>
      </c>
      <c r="Q23">
        <f t="shared" si="0"/>
        <v>199.9</v>
      </c>
      <c r="R23" s="14" t="str">
        <f t="shared" si="1"/>
        <v>8/27/2014</v>
      </c>
      <c r="S23" s="14" t="str">
        <f t="shared" si="2"/>
        <v>9/26/2014</v>
      </c>
      <c r="T23" s="9">
        <f t="shared" si="3"/>
        <v>8</v>
      </c>
      <c r="U23">
        <f t="shared" si="4"/>
        <v>2014</v>
      </c>
      <c r="V23" s="9">
        <f t="shared" si="5"/>
        <v>9</v>
      </c>
      <c r="W23">
        <f t="shared" si="6"/>
        <v>2014</v>
      </c>
    </row>
    <row r="24" spans="1:23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3">
        <v>42005.332638888889</v>
      </c>
      <c r="J24" s="13">
        <v>41989.91134259259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 s="3">
        <f>ROUND(E24/D24*100,0)</f>
        <v>117</v>
      </c>
      <c r="Q24">
        <f t="shared" si="0"/>
        <v>51.25</v>
      </c>
      <c r="R24" s="14" t="str">
        <f t="shared" si="1"/>
        <v>12/16/2014</v>
      </c>
      <c r="S24" s="14" t="str">
        <f t="shared" si="2"/>
        <v>1/1/2015</v>
      </c>
      <c r="T24" s="9">
        <f t="shared" si="3"/>
        <v>12</v>
      </c>
      <c r="U24">
        <f t="shared" si="4"/>
        <v>2014</v>
      </c>
      <c r="V24" s="9">
        <f t="shared" si="5"/>
        <v>1</v>
      </c>
      <c r="W24">
        <f t="shared" si="6"/>
        <v>2015</v>
      </c>
    </row>
    <row r="25" spans="1:23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3">
        <v>42124.638888888891</v>
      </c>
      <c r="J25" s="13">
        <v>42097.778946759259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 s="3">
        <f>ROUND(E25/D25*100,0)</f>
        <v>119</v>
      </c>
      <c r="Q25">
        <f t="shared" si="0"/>
        <v>103.04</v>
      </c>
      <c r="R25" s="14" t="str">
        <f t="shared" si="1"/>
        <v>4/3/2015</v>
      </c>
      <c r="S25" s="14" t="str">
        <f t="shared" si="2"/>
        <v>4/30/2015</v>
      </c>
      <c r="T25" s="9">
        <f t="shared" si="3"/>
        <v>4</v>
      </c>
      <c r="U25">
        <f t="shared" si="4"/>
        <v>2015</v>
      </c>
      <c r="V25" s="9">
        <f t="shared" si="5"/>
        <v>4</v>
      </c>
      <c r="W25">
        <f t="shared" si="6"/>
        <v>2015</v>
      </c>
    </row>
    <row r="26" spans="1:23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3">
        <v>42262.818749999999</v>
      </c>
      <c r="J26" s="13">
        <v>42229.820173611108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 s="3">
        <f>ROUND(E26/D26*100,0)</f>
        <v>109</v>
      </c>
      <c r="Q26">
        <f t="shared" si="0"/>
        <v>66.349999999999994</v>
      </c>
      <c r="R26" s="14" t="str">
        <f t="shared" si="1"/>
        <v>8/13/2015</v>
      </c>
      <c r="S26" s="14" t="str">
        <f t="shared" si="2"/>
        <v>9/15/2015</v>
      </c>
      <c r="T26" s="9">
        <f t="shared" si="3"/>
        <v>8</v>
      </c>
      <c r="U26">
        <f t="shared" si="4"/>
        <v>2015</v>
      </c>
      <c r="V26" s="9">
        <f t="shared" si="5"/>
        <v>9</v>
      </c>
      <c r="W26">
        <f t="shared" si="6"/>
        <v>2015</v>
      </c>
    </row>
    <row r="27" spans="1:23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3">
        <v>42378.025011574071</v>
      </c>
      <c r="J27" s="13">
        <v>42318.025011574071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 s="3">
        <f>ROUND(E27/D27*100,0)</f>
        <v>133</v>
      </c>
      <c r="Q27">
        <f t="shared" si="0"/>
        <v>57.14</v>
      </c>
      <c r="R27" s="14" t="str">
        <f t="shared" si="1"/>
        <v>11/10/2015</v>
      </c>
      <c r="S27" s="14" t="str">
        <f t="shared" si="2"/>
        <v>1/9/2016</v>
      </c>
      <c r="T27" s="9">
        <f t="shared" si="3"/>
        <v>11</v>
      </c>
      <c r="U27">
        <f t="shared" si="4"/>
        <v>2015</v>
      </c>
      <c r="V27" s="9">
        <f t="shared" si="5"/>
        <v>1</v>
      </c>
      <c r="W27">
        <f t="shared" si="6"/>
        <v>2016</v>
      </c>
    </row>
    <row r="28" spans="1:23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3">
        <v>41868.515555555554</v>
      </c>
      <c r="J28" s="13">
        <v>41828.515555555554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 s="3">
        <f>ROUND(E28/D28*100,0)</f>
        <v>155</v>
      </c>
      <c r="Q28">
        <f t="shared" si="0"/>
        <v>102.11</v>
      </c>
      <c r="R28" s="14" t="str">
        <f t="shared" si="1"/>
        <v>7/8/2014</v>
      </c>
      <c r="S28" s="14" t="str">
        <f t="shared" si="2"/>
        <v>8/17/2014</v>
      </c>
      <c r="T28" s="9">
        <f t="shared" si="3"/>
        <v>7</v>
      </c>
      <c r="U28">
        <f t="shared" si="4"/>
        <v>2014</v>
      </c>
      <c r="V28" s="9">
        <f t="shared" si="5"/>
        <v>8</v>
      </c>
      <c r="W28">
        <f t="shared" si="6"/>
        <v>2014</v>
      </c>
    </row>
    <row r="29" spans="1:23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3">
        <v>41959.206400462965</v>
      </c>
      <c r="J29" s="13">
        <v>41929.164733796293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 s="3">
        <f>ROUND(E29/D29*100,0)</f>
        <v>112</v>
      </c>
      <c r="Q29">
        <f t="shared" si="0"/>
        <v>148.97</v>
      </c>
      <c r="R29" s="14" t="str">
        <f t="shared" si="1"/>
        <v>10/17/2014</v>
      </c>
      <c r="S29" s="14" t="str">
        <f t="shared" si="2"/>
        <v>11/16/2014</v>
      </c>
      <c r="T29" s="9">
        <f t="shared" si="3"/>
        <v>10</v>
      </c>
      <c r="U29">
        <f t="shared" si="4"/>
        <v>2014</v>
      </c>
      <c r="V29" s="9">
        <f t="shared" si="5"/>
        <v>11</v>
      </c>
      <c r="W29">
        <f t="shared" si="6"/>
        <v>2014</v>
      </c>
    </row>
    <row r="30" spans="1:23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3">
        <v>42354.963935185187</v>
      </c>
      <c r="J30" s="13">
        <v>42324.963935185187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 s="3">
        <f>ROUND(E30/D30*100,0)</f>
        <v>100</v>
      </c>
      <c r="Q30">
        <f t="shared" si="0"/>
        <v>169.61</v>
      </c>
      <c r="R30" s="14" t="str">
        <f t="shared" si="1"/>
        <v>11/16/2015</v>
      </c>
      <c r="S30" s="14" t="str">
        <f t="shared" si="2"/>
        <v>12/16/2015</v>
      </c>
      <c r="T30" s="9">
        <f t="shared" si="3"/>
        <v>11</v>
      </c>
      <c r="U30">
        <f t="shared" si="4"/>
        <v>2015</v>
      </c>
      <c r="V30" s="9">
        <f t="shared" si="5"/>
        <v>12</v>
      </c>
      <c r="W30">
        <f t="shared" si="6"/>
        <v>2015</v>
      </c>
    </row>
    <row r="31" spans="1:23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3">
        <v>41842.67324074074</v>
      </c>
      <c r="J31" s="13">
        <v>41812.67324074074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 s="3">
        <f>ROUND(E31/D31*100,0)</f>
        <v>123</v>
      </c>
      <c r="Q31">
        <f t="shared" si="0"/>
        <v>31.62</v>
      </c>
      <c r="R31" s="14" t="str">
        <f t="shared" si="1"/>
        <v>6/22/2014</v>
      </c>
      <c r="S31" s="14" t="str">
        <f t="shared" si="2"/>
        <v>7/22/2014</v>
      </c>
      <c r="T31" s="9">
        <f t="shared" si="3"/>
        <v>6</v>
      </c>
      <c r="U31">
        <f t="shared" si="4"/>
        <v>2014</v>
      </c>
      <c r="V31" s="9">
        <f t="shared" si="5"/>
        <v>7</v>
      </c>
      <c r="W31">
        <f t="shared" si="6"/>
        <v>2014</v>
      </c>
    </row>
    <row r="32" spans="1:23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3">
        <v>41872.292997685188</v>
      </c>
      <c r="J32" s="13">
        <v>41842.292997685188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 s="3">
        <f>ROUND(E32/D32*100,0)</f>
        <v>101</v>
      </c>
      <c r="Q32">
        <f t="shared" si="0"/>
        <v>76.45</v>
      </c>
      <c r="R32" s="14" t="str">
        <f t="shared" si="1"/>
        <v>7/22/2014</v>
      </c>
      <c r="S32" s="14" t="str">
        <f t="shared" si="2"/>
        <v>8/21/2014</v>
      </c>
      <c r="T32" s="9">
        <f t="shared" si="3"/>
        <v>7</v>
      </c>
      <c r="U32">
        <f t="shared" si="4"/>
        <v>2014</v>
      </c>
      <c r="V32" s="9">
        <f t="shared" si="5"/>
        <v>8</v>
      </c>
      <c r="W32">
        <f t="shared" si="6"/>
        <v>2014</v>
      </c>
    </row>
    <row r="33" spans="1:23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3">
        <v>42394.792060185187</v>
      </c>
      <c r="J33" s="13">
        <v>42376.792060185187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 s="3">
        <f>ROUND(E33/D33*100,0)</f>
        <v>100</v>
      </c>
      <c r="Q33">
        <f t="shared" si="0"/>
        <v>13</v>
      </c>
      <c r="R33" s="14" t="str">
        <f t="shared" si="1"/>
        <v>1/7/2016</v>
      </c>
      <c r="S33" s="14" t="str">
        <f t="shared" si="2"/>
        <v>1/25/2016</v>
      </c>
      <c r="T33" s="9">
        <f t="shared" si="3"/>
        <v>1</v>
      </c>
      <c r="U33">
        <f t="shared" si="4"/>
        <v>2016</v>
      </c>
      <c r="V33" s="9">
        <f t="shared" si="5"/>
        <v>1</v>
      </c>
      <c r="W33">
        <f t="shared" si="6"/>
        <v>2016</v>
      </c>
    </row>
    <row r="34" spans="1:23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3">
        <v>42503.165972222225</v>
      </c>
      <c r="J34" s="13">
        <v>42461.627511574072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 s="3">
        <f>ROUND(E34/D34*100,0)</f>
        <v>100</v>
      </c>
      <c r="Q34">
        <f t="shared" si="0"/>
        <v>320.45</v>
      </c>
      <c r="R34" s="14" t="str">
        <f t="shared" si="1"/>
        <v>4/1/2016</v>
      </c>
      <c r="S34" s="14" t="str">
        <f t="shared" si="2"/>
        <v>5/13/2016</v>
      </c>
      <c r="T34" s="9">
        <f t="shared" si="3"/>
        <v>4</v>
      </c>
      <c r="U34">
        <f t="shared" si="4"/>
        <v>2016</v>
      </c>
      <c r="V34" s="9">
        <f t="shared" si="5"/>
        <v>5</v>
      </c>
      <c r="W34">
        <f t="shared" si="6"/>
        <v>2016</v>
      </c>
    </row>
    <row r="35" spans="1:23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3">
        <v>42316.702557870369</v>
      </c>
      <c r="J35" s="13">
        <v>42286.660891203705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 s="3">
        <f>ROUND(E35/D35*100,0)</f>
        <v>102</v>
      </c>
      <c r="Q35">
        <f t="shared" si="0"/>
        <v>83.75</v>
      </c>
      <c r="R35" s="14" t="str">
        <f t="shared" si="1"/>
        <v>10/9/2015</v>
      </c>
      <c r="S35" s="14" t="str">
        <f t="shared" si="2"/>
        <v>11/8/2015</v>
      </c>
      <c r="T35" s="9">
        <f t="shared" si="3"/>
        <v>10</v>
      </c>
      <c r="U35">
        <f t="shared" si="4"/>
        <v>2015</v>
      </c>
      <c r="V35" s="9">
        <f t="shared" si="5"/>
        <v>11</v>
      </c>
      <c r="W35">
        <f t="shared" si="6"/>
        <v>2015</v>
      </c>
    </row>
    <row r="36" spans="1:23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3">
        <v>41856.321770833332</v>
      </c>
      <c r="J36" s="13">
        <v>41841.321770833332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 s="3">
        <f>ROUND(E36/D36*100,0)</f>
        <v>130</v>
      </c>
      <c r="Q36">
        <f t="shared" si="0"/>
        <v>49.88</v>
      </c>
      <c r="R36" s="14" t="str">
        <f t="shared" si="1"/>
        <v>7/21/2014</v>
      </c>
      <c r="S36" s="14" t="str">
        <f t="shared" si="2"/>
        <v>8/5/2014</v>
      </c>
      <c r="T36" s="9">
        <f t="shared" si="3"/>
        <v>7</v>
      </c>
      <c r="U36">
        <f t="shared" si="4"/>
        <v>2014</v>
      </c>
      <c r="V36" s="9">
        <f t="shared" si="5"/>
        <v>8</v>
      </c>
      <c r="W36">
        <f t="shared" si="6"/>
        <v>2014</v>
      </c>
    </row>
    <row r="37" spans="1:23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3">
        <v>42122</v>
      </c>
      <c r="J37" s="13">
        <v>42098.291828703703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 s="3">
        <f>ROUND(E37/D37*100,0)</f>
        <v>167</v>
      </c>
      <c r="Q37">
        <f t="shared" si="0"/>
        <v>59.46</v>
      </c>
      <c r="R37" s="14" t="str">
        <f t="shared" si="1"/>
        <v>4/4/2015</v>
      </c>
      <c r="S37" s="14" t="str">
        <f t="shared" si="2"/>
        <v>4/28/2015</v>
      </c>
      <c r="T37" s="9">
        <f t="shared" si="3"/>
        <v>4</v>
      </c>
      <c r="U37">
        <f t="shared" si="4"/>
        <v>2015</v>
      </c>
      <c r="V37" s="9">
        <f t="shared" si="5"/>
        <v>4</v>
      </c>
      <c r="W37">
        <f t="shared" si="6"/>
        <v>2015</v>
      </c>
    </row>
    <row r="38" spans="1:23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3">
        <v>42098.265335648146</v>
      </c>
      <c r="J38" s="13">
        <v>42068.307002314818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 s="3">
        <f>ROUND(E38/D38*100,0)</f>
        <v>142</v>
      </c>
      <c r="Q38">
        <f t="shared" si="0"/>
        <v>193.84</v>
      </c>
      <c r="R38" s="14" t="str">
        <f t="shared" si="1"/>
        <v>3/5/2015</v>
      </c>
      <c r="S38" s="14" t="str">
        <f t="shared" si="2"/>
        <v>4/4/2015</v>
      </c>
      <c r="T38" s="9">
        <f t="shared" si="3"/>
        <v>3</v>
      </c>
      <c r="U38">
        <f t="shared" si="4"/>
        <v>2015</v>
      </c>
      <c r="V38" s="9">
        <f t="shared" si="5"/>
        <v>4</v>
      </c>
      <c r="W38">
        <f t="shared" si="6"/>
        <v>2015</v>
      </c>
    </row>
    <row r="39" spans="1:23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3">
        <v>42062.693043981482</v>
      </c>
      <c r="J39" s="13">
        <v>42032.693043981482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 s="3">
        <f>ROUND(E39/D39*100,0)</f>
        <v>183</v>
      </c>
      <c r="Q39">
        <f t="shared" si="0"/>
        <v>159.51</v>
      </c>
      <c r="R39" s="14" t="str">
        <f t="shared" si="1"/>
        <v>1/28/2015</v>
      </c>
      <c r="S39" s="14" t="str">
        <f t="shared" si="2"/>
        <v>2/27/2015</v>
      </c>
      <c r="T39" s="9">
        <f t="shared" si="3"/>
        <v>1</v>
      </c>
      <c r="U39">
        <f t="shared" si="4"/>
        <v>2015</v>
      </c>
      <c r="V39" s="9">
        <f t="shared" si="5"/>
        <v>2</v>
      </c>
      <c r="W39">
        <f t="shared" si="6"/>
        <v>2015</v>
      </c>
    </row>
    <row r="40" spans="1:23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3">
        <v>41405.057222222225</v>
      </c>
      <c r="J40" s="13">
        <v>41375.057222222225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 s="3">
        <f>ROUND(E40/D40*100,0)</f>
        <v>110</v>
      </c>
      <c r="Q40">
        <f t="shared" si="0"/>
        <v>41.68</v>
      </c>
      <c r="R40" s="14" t="str">
        <f t="shared" si="1"/>
        <v>4/11/2013</v>
      </c>
      <c r="S40" s="14" t="str">
        <f t="shared" si="2"/>
        <v>5/11/2013</v>
      </c>
      <c r="T40" s="9">
        <f t="shared" si="3"/>
        <v>4</v>
      </c>
      <c r="U40">
        <f t="shared" si="4"/>
        <v>2013</v>
      </c>
      <c r="V40" s="9">
        <f t="shared" si="5"/>
        <v>5</v>
      </c>
      <c r="W40">
        <f t="shared" si="6"/>
        <v>2013</v>
      </c>
    </row>
    <row r="41" spans="1:23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3">
        <v>41784.957638888889</v>
      </c>
      <c r="J41" s="13">
        <v>41754.047083333331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 s="3">
        <f>ROUND(E41/D41*100,0)</f>
        <v>131</v>
      </c>
      <c r="Q41">
        <f t="shared" si="0"/>
        <v>150.9</v>
      </c>
      <c r="R41" s="14" t="str">
        <f t="shared" si="1"/>
        <v>4/25/2014</v>
      </c>
      <c r="S41" s="14" t="str">
        <f t="shared" si="2"/>
        <v>5/25/2014</v>
      </c>
      <c r="T41" s="9">
        <f t="shared" si="3"/>
        <v>4</v>
      </c>
      <c r="U41">
        <f t="shared" si="4"/>
        <v>2014</v>
      </c>
      <c r="V41" s="9">
        <f t="shared" si="5"/>
        <v>5</v>
      </c>
      <c r="W41">
        <f t="shared" si="6"/>
        <v>2014</v>
      </c>
    </row>
    <row r="42" spans="1:23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3">
        <v>41809.166666666664</v>
      </c>
      <c r="J42" s="13">
        <v>41789.21398148148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 s="3">
        <f>ROUND(E42/D42*100,0)</f>
        <v>101</v>
      </c>
      <c r="Q42">
        <f t="shared" si="0"/>
        <v>126.69</v>
      </c>
      <c r="R42" s="14" t="str">
        <f t="shared" si="1"/>
        <v>5/30/2014</v>
      </c>
      <c r="S42" s="14" t="str">
        <f t="shared" si="2"/>
        <v>6/19/2014</v>
      </c>
      <c r="T42" s="9">
        <f t="shared" si="3"/>
        <v>5</v>
      </c>
      <c r="U42">
        <f t="shared" si="4"/>
        <v>2014</v>
      </c>
      <c r="V42" s="9">
        <f t="shared" si="5"/>
        <v>6</v>
      </c>
      <c r="W42">
        <f t="shared" si="6"/>
        <v>2014</v>
      </c>
    </row>
    <row r="43" spans="1:23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3">
        <v>41917.568912037037</v>
      </c>
      <c r="J43" s="13">
        <v>41887.568912037037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 s="3">
        <f>ROUND(E43/D43*100,0)</f>
        <v>100</v>
      </c>
      <c r="Q43">
        <f t="shared" si="0"/>
        <v>105.26</v>
      </c>
      <c r="R43" s="14" t="str">
        <f t="shared" si="1"/>
        <v>9/5/2014</v>
      </c>
      <c r="S43" s="14" t="str">
        <f t="shared" si="2"/>
        <v>10/5/2014</v>
      </c>
      <c r="T43" s="9">
        <f t="shared" si="3"/>
        <v>9</v>
      </c>
      <c r="U43">
        <f t="shared" si="4"/>
        <v>2014</v>
      </c>
      <c r="V43" s="9">
        <f t="shared" si="5"/>
        <v>10</v>
      </c>
      <c r="W43">
        <f t="shared" si="6"/>
        <v>2014</v>
      </c>
    </row>
    <row r="44" spans="1:23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3">
        <v>42001.639189814814</v>
      </c>
      <c r="J44" s="13">
        <v>41971.639189814814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 s="3">
        <f>ROUND(E44/D44*100,0)</f>
        <v>142</v>
      </c>
      <c r="Q44">
        <f t="shared" si="0"/>
        <v>117.51</v>
      </c>
      <c r="R44" s="14" t="str">
        <f t="shared" si="1"/>
        <v>11/28/2014</v>
      </c>
      <c r="S44" s="14" t="str">
        <f t="shared" si="2"/>
        <v>12/28/2014</v>
      </c>
      <c r="T44" s="9">
        <f t="shared" si="3"/>
        <v>11</v>
      </c>
      <c r="U44">
        <f t="shared" si="4"/>
        <v>2014</v>
      </c>
      <c r="V44" s="9">
        <f t="shared" si="5"/>
        <v>12</v>
      </c>
      <c r="W44">
        <f t="shared" si="6"/>
        <v>2014</v>
      </c>
    </row>
    <row r="45" spans="1:23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3">
        <v>41833</v>
      </c>
      <c r="J45" s="13">
        <v>41802.790347222224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 s="3">
        <f>ROUND(E45/D45*100,0)</f>
        <v>309</v>
      </c>
      <c r="Q45">
        <f t="shared" si="0"/>
        <v>117.36</v>
      </c>
      <c r="R45" s="14" t="str">
        <f t="shared" si="1"/>
        <v>6/12/2014</v>
      </c>
      <c r="S45" s="14" t="str">
        <f t="shared" si="2"/>
        <v>7/13/2014</v>
      </c>
      <c r="T45" s="9">
        <f t="shared" si="3"/>
        <v>6</v>
      </c>
      <c r="U45">
        <f t="shared" si="4"/>
        <v>2014</v>
      </c>
      <c r="V45" s="9">
        <f t="shared" si="5"/>
        <v>7</v>
      </c>
      <c r="W45">
        <f t="shared" si="6"/>
        <v>2014</v>
      </c>
    </row>
    <row r="46" spans="1:23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3">
        <v>41919.098807870374</v>
      </c>
      <c r="J46" s="13">
        <v>41874.098807870374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 s="3">
        <f>ROUND(E46/D46*100,0)</f>
        <v>100</v>
      </c>
      <c r="Q46">
        <f t="shared" si="0"/>
        <v>133.33000000000001</v>
      </c>
      <c r="R46" s="14" t="str">
        <f t="shared" si="1"/>
        <v>8/23/2014</v>
      </c>
      <c r="S46" s="14" t="str">
        <f t="shared" si="2"/>
        <v>10/7/2014</v>
      </c>
      <c r="T46" s="9">
        <f t="shared" si="3"/>
        <v>8</v>
      </c>
      <c r="U46">
        <f t="shared" si="4"/>
        <v>2014</v>
      </c>
      <c r="V46" s="9">
        <f t="shared" si="5"/>
        <v>10</v>
      </c>
      <c r="W46">
        <f t="shared" si="6"/>
        <v>2014</v>
      </c>
    </row>
    <row r="47" spans="1:23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3">
        <v>42487.623923611114</v>
      </c>
      <c r="J47" s="13">
        <v>42457.623923611114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 s="3">
        <f>ROUND(E47/D47*100,0)</f>
        <v>120</v>
      </c>
      <c r="Q47">
        <f t="shared" si="0"/>
        <v>98.36</v>
      </c>
      <c r="R47" s="14" t="str">
        <f t="shared" si="1"/>
        <v>3/28/2016</v>
      </c>
      <c r="S47" s="14" t="str">
        <f t="shared" si="2"/>
        <v>4/27/2016</v>
      </c>
      <c r="T47" s="9">
        <f t="shared" si="3"/>
        <v>3</v>
      </c>
      <c r="U47">
        <f t="shared" si="4"/>
        <v>2016</v>
      </c>
      <c r="V47" s="9">
        <f t="shared" si="5"/>
        <v>4</v>
      </c>
      <c r="W47">
        <f t="shared" si="6"/>
        <v>2016</v>
      </c>
    </row>
    <row r="48" spans="1:23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3">
        <v>42353.96497685185</v>
      </c>
      <c r="J48" s="13">
        <v>42323.96497685185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 s="3">
        <f>ROUND(E48/D48*100,0)</f>
        <v>104</v>
      </c>
      <c r="Q48">
        <f t="shared" si="0"/>
        <v>194.44</v>
      </c>
      <c r="R48" s="14" t="str">
        <f t="shared" si="1"/>
        <v>11/15/2015</v>
      </c>
      <c r="S48" s="14" t="str">
        <f t="shared" si="2"/>
        <v>12/15/2015</v>
      </c>
      <c r="T48" s="9">
        <f t="shared" si="3"/>
        <v>11</v>
      </c>
      <c r="U48">
        <f t="shared" si="4"/>
        <v>2015</v>
      </c>
      <c r="V48" s="9">
        <f t="shared" si="5"/>
        <v>12</v>
      </c>
      <c r="W48">
        <f t="shared" si="6"/>
        <v>2015</v>
      </c>
    </row>
    <row r="49" spans="1:23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3">
        <v>41992.861192129632</v>
      </c>
      <c r="J49" s="13">
        <v>41932.819525462961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 s="3">
        <f>ROUND(E49/D49*100,0)</f>
        <v>108</v>
      </c>
      <c r="Q49">
        <f t="shared" si="0"/>
        <v>76.87</v>
      </c>
      <c r="R49" s="14" t="str">
        <f t="shared" si="1"/>
        <v>10/20/2014</v>
      </c>
      <c r="S49" s="14" t="str">
        <f t="shared" si="2"/>
        <v>12/19/2014</v>
      </c>
      <c r="T49" s="9">
        <f t="shared" si="3"/>
        <v>10</v>
      </c>
      <c r="U49">
        <f t="shared" si="4"/>
        <v>2014</v>
      </c>
      <c r="V49" s="9">
        <f t="shared" si="5"/>
        <v>12</v>
      </c>
      <c r="W49">
        <f t="shared" si="6"/>
        <v>2014</v>
      </c>
    </row>
    <row r="50" spans="1:23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3">
        <v>42064.5</v>
      </c>
      <c r="J50" s="13">
        <v>42033.516898148147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 s="3">
        <f>ROUND(E50/D50*100,0)</f>
        <v>108</v>
      </c>
      <c r="Q50">
        <f t="shared" si="0"/>
        <v>56.82</v>
      </c>
      <c r="R50" s="14" t="str">
        <f t="shared" si="1"/>
        <v>1/29/2015</v>
      </c>
      <c r="S50" s="14" t="str">
        <f t="shared" si="2"/>
        <v>3/1/2015</v>
      </c>
      <c r="T50" s="9">
        <f t="shared" si="3"/>
        <v>1</v>
      </c>
      <c r="U50">
        <f t="shared" si="4"/>
        <v>2015</v>
      </c>
      <c r="V50" s="9">
        <f t="shared" si="5"/>
        <v>3</v>
      </c>
      <c r="W50">
        <f t="shared" si="6"/>
        <v>2015</v>
      </c>
    </row>
    <row r="51" spans="1:23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3">
        <v>42301.176446759258</v>
      </c>
      <c r="J51" s="13">
        <v>42271.176446759258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 s="3">
        <f>ROUND(E51/D51*100,0)</f>
        <v>100</v>
      </c>
      <c r="Q51">
        <f t="shared" si="0"/>
        <v>137.93</v>
      </c>
      <c r="R51" s="14" t="str">
        <f t="shared" si="1"/>
        <v>9/24/2015</v>
      </c>
      <c r="S51" s="14" t="str">
        <f t="shared" si="2"/>
        <v>10/24/2015</v>
      </c>
      <c r="T51" s="9">
        <f t="shared" si="3"/>
        <v>9</v>
      </c>
      <c r="U51">
        <f t="shared" si="4"/>
        <v>2015</v>
      </c>
      <c r="V51" s="9">
        <f t="shared" si="5"/>
        <v>10</v>
      </c>
      <c r="W51">
        <f t="shared" si="6"/>
        <v>2015</v>
      </c>
    </row>
    <row r="52" spans="1:23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3">
        <v>42034.708333333336</v>
      </c>
      <c r="J52" s="13">
        <v>41995.752986111111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 s="3">
        <f>ROUND(E52/D52*100,0)</f>
        <v>100</v>
      </c>
      <c r="Q52">
        <f t="shared" si="0"/>
        <v>27.27</v>
      </c>
      <c r="R52" s="14" t="str">
        <f t="shared" si="1"/>
        <v>12/22/2014</v>
      </c>
      <c r="S52" s="14" t="str">
        <f t="shared" si="2"/>
        <v>1/30/2015</v>
      </c>
      <c r="T52" s="9">
        <f t="shared" si="3"/>
        <v>12</v>
      </c>
      <c r="U52">
        <f t="shared" si="4"/>
        <v>2014</v>
      </c>
      <c r="V52" s="9">
        <f t="shared" si="5"/>
        <v>1</v>
      </c>
      <c r="W52">
        <f t="shared" si="6"/>
        <v>2015</v>
      </c>
    </row>
    <row r="53" spans="1:23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3">
        <v>42226.928668981483</v>
      </c>
      <c r="J53" s="13">
        <v>42196.928668981483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 s="3">
        <f>ROUND(E53/D53*100,0)</f>
        <v>128</v>
      </c>
      <c r="Q53">
        <f t="shared" si="0"/>
        <v>118.34</v>
      </c>
      <c r="R53" s="14" t="str">
        <f t="shared" si="1"/>
        <v>7/11/2015</v>
      </c>
      <c r="S53" s="14" t="str">
        <f t="shared" si="2"/>
        <v>8/10/2015</v>
      </c>
      <c r="T53" s="9">
        <f t="shared" si="3"/>
        <v>7</v>
      </c>
      <c r="U53">
        <f t="shared" si="4"/>
        <v>2015</v>
      </c>
      <c r="V53" s="9">
        <f t="shared" si="5"/>
        <v>8</v>
      </c>
      <c r="W53">
        <f t="shared" si="6"/>
        <v>2015</v>
      </c>
    </row>
    <row r="54" spans="1:23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3">
        <v>41837.701921296299</v>
      </c>
      <c r="J54" s="13">
        <v>41807.701921296299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 s="3">
        <f>ROUND(E54/D54*100,0)</f>
        <v>116</v>
      </c>
      <c r="Q54">
        <f t="shared" si="0"/>
        <v>223.48</v>
      </c>
      <c r="R54" s="14" t="str">
        <f t="shared" si="1"/>
        <v>6/17/2014</v>
      </c>
      <c r="S54" s="14" t="str">
        <f t="shared" si="2"/>
        <v>7/17/2014</v>
      </c>
      <c r="T54" s="9">
        <f t="shared" si="3"/>
        <v>6</v>
      </c>
      <c r="U54">
        <f t="shared" si="4"/>
        <v>2014</v>
      </c>
      <c r="V54" s="9">
        <f t="shared" si="5"/>
        <v>7</v>
      </c>
      <c r="W54">
        <f t="shared" si="6"/>
        <v>2014</v>
      </c>
    </row>
    <row r="55" spans="1:23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3">
        <v>41733.916666666664</v>
      </c>
      <c r="J55" s="13">
        <v>41719.549131944441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 s="3">
        <f>ROUND(E55/D55*100,0)</f>
        <v>110</v>
      </c>
      <c r="Q55">
        <f t="shared" si="0"/>
        <v>28.11</v>
      </c>
      <c r="R55" s="14" t="str">
        <f t="shared" si="1"/>
        <v>3/21/2014</v>
      </c>
      <c r="S55" s="14" t="str">
        <f t="shared" si="2"/>
        <v>4/4/2014</v>
      </c>
      <c r="T55" s="9">
        <f t="shared" si="3"/>
        <v>3</v>
      </c>
      <c r="U55">
        <f t="shared" si="4"/>
        <v>2014</v>
      </c>
      <c r="V55" s="9">
        <f t="shared" si="5"/>
        <v>4</v>
      </c>
      <c r="W55">
        <f t="shared" si="6"/>
        <v>2014</v>
      </c>
    </row>
    <row r="56" spans="1:23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3">
        <v>42363.713206018518</v>
      </c>
      <c r="J56" s="13">
        <v>42333.713206018518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 s="3">
        <f>ROUND(E56/D56*100,0)</f>
        <v>101</v>
      </c>
      <c r="Q56">
        <f t="shared" si="0"/>
        <v>194.23</v>
      </c>
      <c r="R56" s="14" t="str">
        <f t="shared" si="1"/>
        <v>11/25/2015</v>
      </c>
      <c r="S56" s="14" t="str">
        <f t="shared" si="2"/>
        <v>12/25/2015</v>
      </c>
      <c r="T56" s="9">
        <f t="shared" si="3"/>
        <v>11</v>
      </c>
      <c r="U56">
        <f t="shared" si="4"/>
        <v>2015</v>
      </c>
      <c r="V56" s="9">
        <f t="shared" si="5"/>
        <v>12</v>
      </c>
      <c r="W56">
        <f t="shared" si="6"/>
        <v>2015</v>
      </c>
    </row>
    <row r="57" spans="1:23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3">
        <v>42517.968935185185</v>
      </c>
      <c r="J57" s="13">
        <v>42496.968935185185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 s="3">
        <f>ROUND(E57/D57*100,0)</f>
        <v>129</v>
      </c>
      <c r="Q57">
        <f t="shared" si="0"/>
        <v>128.94999999999999</v>
      </c>
      <c r="R57" s="14" t="str">
        <f t="shared" si="1"/>
        <v>5/6/2016</v>
      </c>
      <c r="S57" s="14" t="str">
        <f t="shared" si="2"/>
        <v>5/27/2016</v>
      </c>
      <c r="T57" s="9">
        <f t="shared" si="3"/>
        <v>5</v>
      </c>
      <c r="U57">
        <f t="shared" si="4"/>
        <v>2016</v>
      </c>
      <c r="V57" s="9">
        <f t="shared" si="5"/>
        <v>5</v>
      </c>
      <c r="W57">
        <f t="shared" si="6"/>
        <v>2016</v>
      </c>
    </row>
    <row r="58" spans="1:23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3">
        <v>42163.666666666664</v>
      </c>
      <c r="J58" s="13">
        <v>42149.548888888887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 s="3">
        <f>ROUND(E58/D58*100,0)</f>
        <v>107</v>
      </c>
      <c r="Q58">
        <f t="shared" si="0"/>
        <v>49.32</v>
      </c>
      <c r="R58" s="14" t="str">
        <f t="shared" si="1"/>
        <v>5/25/2015</v>
      </c>
      <c r="S58" s="14" t="str">
        <f t="shared" si="2"/>
        <v>6/8/2015</v>
      </c>
      <c r="T58" s="9">
        <f t="shared" si="3"/>
        <v>5</v>
      </c>
      <c r="U58">
        <f t="shared" si="4"/>
        <v>2015</v>
      </c>
      <c r="V58" s="9">
        <f t="shared" si="5"/>
        <v>6</v>
      </c>
      <c r="W58">
        <f t="shared" si="6"/>
        <v>2015</v>
      </c>
    </row>
    <row r="59" spans="1:23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3">
        <v>42119.83289351852</v>
      </c>
      <c r="J59" s="13">
        <v>42089.83289351852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 s="3">
        <f>ROUND(E59/D59*100,0)</f>
        <v>102</v>
      </c>
      <c r="Q59">
        <f t="shared" si="0"/>
        <v>221.52</v>
      </c>
      <c r="R59" s="14" t="str">
        <f t="shared" si="1"/>
        <v>3/26/2015</v>
      </c>
      <c r="S59" s="14" t="str">
        <f t="shared" si="2"/>
        <v>4/25/2015</v>
      </c>
      <c r="T59" s="9">
        <f t="shared" si="3"/>
        <v>3</v>
      </c>
      <c r="U59">
        <f t="shared" si="4"/>
        <v>2015</v>
      </c>
      <c r="V59" s="9">
        <f t="shared" si="5"/>
        <v>4</v>
      </c>
      <c r="W59">
        <f t="shared" si="6"/>
        <v>2015</v>
      </c>
    </row>
    <row r="60" spans="1:23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3">
        <v>41962.786712962959</v>
      </c>
      <c r="J60" s="13">
        <v>41932.745046296295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 s="3">
        <f>ROUND(E60/D60*100,0)</f>
        <v>103</v>
      </c>
      <c r="Q60">
        <f t="shared" si="0"/>
        <v>137.21</v>
      </c>
      <c r="R60" s="14" t="str">
        <f t="shared" si="1"/>
        <v>10/20/2014</v>
      </c>
      <c r="S60" s="14" t="str">
        <f t="shared" si="2"/>
        <v>11/19/2014</v>
      </c>
      <c r="T60" s="9">
        <f t="shared" si="3"/>
        <v>10</v>
      </c>
      <c r="U60">
        <f t="shared" si="4"/>
        <v>2014</v>
      </c>
      <c r="V60" s="9">
        <f t="shared" si="5"/>
        <v>11</v>
      </c>
      <c r="W60">
        <f t="shared" si="6"/>
        <v>2014</v>
      </c>
    </row>
    <row r="61" spans="1:23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3">
        <v>42261.875</v>
      </c>
      <c r="J61" s="13">
        <v>42230.235833333332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 s="3">
        <f>ROUND(E61/D61*100,0)</f>
        <v>100</v>
      </c>
      <c r="Q61">
        <f t="shared" si="0"/>
        <v>606.82000000000005</v>
      </c>
      <c r="R61" s="14" t="str">
        <f t="shared" si="1"/>
        <v>8/14/2015</v>
      </c>
      <c r="S61" s="14" t="str">
        <f t="shared" si="2"/>
        <v>9/14/2015</v>
      </c>
      <c r="T61" s="9">
        <f t="shared" si="3"/>
        <v>8</v>
      </c>
      <c r="U61">
        <f t="shared" si="4"/>
        <v>2015</v>
      </c>
      <c r="V61" s="9">
        <f t="shared" si="5"/>
        <v>9</v>
      </c>
      <c r="W61">
        <f t="shared" si="6"/>
        <v>2015</v>
      </c>
    </row>
    <row r="62" spans="1:23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3">
        <v>41721</v>
      </c>
      <c r="J62" s="13">
        <v>41701.901817129627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 s="3">
        <f>ROUND(E62/D62*100,0)</f>
        <v>103</v>
      </c>
      <c r="Q62">
        <f t="shared" si="0"/>
        <v>43.04</v>
      </c>
      <c r="R62" s="14" t="str">
        <f t="shared" si="1"/>
        <v>3/3/2014</v>
      </c>
      <c r="S62" s="14" t="str">
        <f t="shared" si="2"/>
        <v>3/23/2014</v>
      </c>
      <c r="T62" s="9">
        <f t="shared" si="3"/>
        <v>3</v>
      </c>
      <c r="U62">
        <f t="shared" si="4"/>
        <v>2014</v>
      </c>
      <c r="V62" s="9">
        <f t="shared" si="5"/>
        <v>3</v>
      </c>
      <c r="W62">
        <f t="shared" si="6"/>
        <v>2014</v>
      </c>
    </row>
    <row r="63" spans="1:23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3">
        <v>41431.814317129632</v>
      </c>
      <c r="J63" s="13">
        <v>41409.814317129632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 s="3">
        <f>ROUND(E63/D63*100,0)</f>
        <v>148</v>
      </c>
      <c r="Q63">
        <f t="shared" si="0"/>
        <v>322.39</v>
      </c>
      <c r="R63" s="14" t="str">
        <f t="shared" si="1"/>
        <v>5/15/2013</v>
      </c>
      <c r="S63" s="14" t="str">
        <f t="shared" si="2"/>
        <v>6/6/2013</v>
      </c>
      <c r="T63" s="9">
        <f t="shared" si="3"/>
        <v>5</v>
      </c>
      <c r="U63">
        <f t="shared" si="4"/>
        <v>2013</v>
      </c>
      <c r="V63" s="9">
        <f t="shared" si="5"/>
        <v>6</v>
      </c>
      <c r="W63">
        <f t="shared" si="6"/>
        <v>2013</v>
      </c>
    </row>
    <row r="64" spans="1:23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3">
        <v>41336.799513888887</v>
      </c>
      <c r="J64" s="13">
        <v>41311.799513888887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 s="3">
        <f>ROUND(E64/D64*100,0)</f>
        <v>155</v>
      </c>
      <c r="Q64">
        <f t="shared" si="0"/>
        <v>96.71</v>
      </c>
      <c r="R64" s="14" t="str">
        <f t="shared" si="1"/>
        <v>2/6/2013</v>
      </c>
      <c r="S64" s="14" t="str">
        <f t="shared" si="2"/>
        <v>3/3/2013</v>
      </c>
      <c r="T64" s="9">
        <f t="shared" si="3"/>
        <v>2</v>
      </c>
      <c r="U64">
        <f t="shared" si="4"/>
        <v>2013</v>
      </c>
      <c r="V64" s="9">
        <f t="shared" si="5"/>
        <v>3</v>
      </c>
      <c r="W64">
        <f t="shared" si="6"/>
        <v>2013</v>
      </c>
    </row>
    <row r="65" spans="1:23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3">
        <v>41636.207638888889</v>
      </c>
      <c r="J65" s="13">
        <v>41612.912187499998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 s="3">
        <f>ROUND(E65/D65*100,0)</f>
        <v>114</v>
      </c>
      <c r="Q65">
        <f t="shared" si="0"/>
        <v>35.47</v>
      </c>
      <c r="R65" s="14" t="str">
        <f t="shared" si="1"/>
        <v>12/4/2013</v>
      </c>
      <c r="S65" s="14" t="str">
        <f t="shared" si="2"/>
        <v>12/28/2013</v>
      </c>
      <c r="T65" s="9">
        <f t="shared" si="3"/>
        <v>12</v>
      </c>
      <c r="U65">
        <f t="shared" si="4"/>
        <v>2013</v>
      </c>
      <c r="V65" s="9">
        <f t="shared" si="5"/>
        <v>12</v>
      </c>
      <c r="W65">
        <f t="shared" si="6"/>
        <v>2013</v>
      </c>
    </row>
    <row r="66" spans="1:23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3">
        <v>41463.01829861111</v>
      </c>
      <c r="J66" s="13">
        <v>41433.01829861111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 s="3">
        <f>ROUND(E66/D66*100,0)</f>
        <v>173</v>
      </c>
      <c r="Q66">
        <f t="shared" si="0"/>
        <v>86.67</v>
      </c>
      <c r="R66" s="14" t="str">
        <f t="shared" si="1"/>
        <v>6/8/2013</v>
      </c>
      <c r="S66" s="14" t="str">
        <f t="shared" si="2"/>
        <v>7/8/2013</v>
      </c>
      <c r="T66" s="9">
        <f t="shared" si="3"/>
        <v>6</v>
      </c>
      <c r="U66">
        <f t="shared" si="4"/>
        <v>2013</v>
      </c>
      <c r="V66" s="9">
        <f t="shared" si="5"/>
        <v>7</v>
      </c>
      <c r="W66">
        <f t="shared" si="6"/>
        <v>2013</v>
      </c>
    </row>
    <row r="67" spans="1:23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3">
        <v>41862.249305555553</v>
      </c>
      <c r="J67" s="13">
        <v>41835.821226851855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 s="3">
        <f>ROUND(E67/D67*100,0)</f>
        <v>108</v>
      </c>
      <c r="Q67">
        <f t="shared" ref="Q67:Q130" si="7">IFERROR(ROUND(E67/L67,2),0)</f>
        <v>132.05000000000001</v>
      </c>
      <c r="R67" s="14" t="str">
        <f t="shared" ref="R67:R130" si="8">_xlfn.CONCAT(MONTH(J67),"/",DAY(J67),"/",YEAR(J67))</f>
        <v>7/15/2014</v>
      </c>
      <c r="S67" s="14" t="str">
        <f t="shared" ref="S67:S130" si="9">_xlfn.CONCAT(MONTH(I67),"/",DAY(I67),"/",YEAR(I67))</f>
        <v>8/11/2014</v>
      </c>
      <c r="T67" s="9">
        <f t="shared" ref="T67:T130" si="10">MONTH(R67)</f>
        <v>7</v>
      </c>
      <c r="U67">
        <f t="shared" ref="U67:U130" si="11">YEAR(R67)</f>
        <v>2014</v>
      </c>
      <c r="V67" s="9">
        <f t="shared" ref="V67:V130" si="12">MONTH(S67)</f>
        <v>8</v>
      </c>
      <c r="W67">
        <f t="shared" ref="W67:W130" si="13">YEAR(S67)</f>
        <v>2014</v>
      </c>
    </row>
    <row r="68" spans="1:23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3">
        <v>42569.849768518521</v>
      </c>
      <c r="J68" s="13">
        <v>42539.849768518521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 s="3">
        <f>ROUND(E68/D68*100,0)</f>
        <v>119</v>
      </c>
      <c r="Q68">
        <f t="shared" si="7"/>
        <v>91.23</v>
      </c>
      <c r="R68" s="14" t="str">
        <f t="shared" si="8"/>
        <v>6/18/2016</v>
      </c>
      <c r="S68" s="14" t="str">
        <f t="shared" si="9"/>
        <v>7/18/2016</v>
      </c>
      <c r="T68" s="9">
        <f t="shared" si="10"/>
        <v>6</v>
      </c>
      <c r="U68">
        <f t="shared" si="11"/>
        <v>2016</v>
      </c>
      <c r="V68" s="9">
        <f t="shared" si="12"/>
        <v>7</v>
      </c>
      <c r="W68">
        <f t="shared" si="13"/>
        <v>2016</v>
      </c>
    </row>
    <row r="69" spans="1:23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3">
        <v>41105.583379629628</v>
      </c>
      <c r="J69" s="13">
        <v>41075.583379629628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 s="3">
        <f>ROUND(E69/D69*100,0)</f>
        <v>116</v>
      </c>
      <c r="Q69">
        <f t="shared" si="7"/>
        <v>116.25</v>
      </c>
      <c r="R69" s="14" t="str">
        <f t="shared" si="8"/>
        <v>6/15/2012</v>
      </c>
      <c r="S69" s="14" t="str">
        <f t="shared" si="9"/>
        <v>7/15/2012</v>
      </c>
      <c r="T69" s="9">
        <f t="shared" si="10"/>
        <v>6</v>
      </c>
      <c r="U69">
        <f t="shared" si="11"/>
        <v>2012</v>
      </c>
      <c r="V69" s="9">
        <f t="shared" si="12"/>
        <v>7</v>
      </c>
      <c r="W69">
        <f t="shared" si="13"/>
        <v>2012</v>
      </c>
    </row>
    <row r="70" spans="1:23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3">
        <v>41693.569340277776</v>
      </c>
      <c r="J70" s="13">
        <v>41663.569340277776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 s="3">
        <f>ROUND(E70/D70*100,0)</f>
        <v>127</v>
      </c>
      <c r="Q70">
        <f t="shared" si="7"/>
        <v>21.19</v>
      </c>
      <c r="R70" s="14" t="str">
        <f t="shared" si="8"/>
        <v>1/24/2014</v>
      </c>
      <c r="S70" s="14" t="str">
        <f t="shared" si="9"/>
        <v>2/23/2014</v>
      </c>
      <c r="T70" s="9">
        <f t="shared" si="10"/>
        <v>1</v>
      </c>
      <c r="U70">
        <f t="shared" si="11"/>
        <v>2014</v>
      </c>
      <c r="V70" s="9">
        <f t="shared" si="12"/>
        <v>2</v>
      </c>
      <c r="W70">
        <f t="shared" si="13"/>
        <v>2014</v>
      </c>
    </row>
    <row r="71" spans="1:23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3">
        <v>40818.290972222225</v>
      </c>
      <c r="J71" s="13">
        <v>40786.187789351854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 s="3">
        <f>ROUND(E71/D71*100,0)</f>
        <v>111</v>
      </c>
      <c r="Q71">
        <f t="shared" si="7"/>
        <v>62.33</v>
      </c>
      <c r="R71" s="14" t="str">
        <f t="shared" si="8"/>
        <v>8/31/2011</v>
      </c>
      <c r="S71" s="14" t="str">
        <f t="shared" si="9"/>
        <v>10/2/2011</v>
      </c>
      <c r="T71" s="9">
        <f t="shared" si="10"/>
        <v>8</v>
      </c>
      <c r="U71">
        <f t="shared" si="11"/>
        <v>2011</v>
      </c>
      <c r="V71" s="9">
        <f t="shared" si="12"/>
        <v>10</v>
      </c>
      <c r="W71">
        <f t="shared" si="13"/>
        <v>2011</v>
      </c>
    </row>
    <row r="72" spans="1:23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3">
        <v>40790.896354166667</v>
      </c>
      <c r="J72" s="13">
        <v>40730.896354166667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 s="3">
        <f>ROUND(E72/D72*100,0)</f>
        <v>127</v>
      </c>
      <c r="Q72">
        <f t="shared" si="7"/>
        <v>37.409999999999997</v>
      </c>
      <c r="R72" s="14" t="str">
        <f t="shared" si="8"/>
        <v>7/6/2011</v>
      </c>
      <c r="S72" s="14" t="str">
        <f t="shared" si="9"/>
        <v>9/4/2011</v>
      </c>
      <c r="T72" s="9">
        <f t="shared" si="10"/>
        <v>7</v>
      </c>
      <c r="U72">
        <f t="shared" si="11"/>
        <v>2011</v>
      </c>
      <c r="V72" s="9">
        <f t="shared" si="12"/>
        <v>9</v>
      </c>
      <c r="W72">
        <f t="shared" si="13"/>
        <v>2011</v>
      </c>
    </row>
    <row r="73" spans="1:23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3">
        <v>41057.271493055552</v>
      </c>
      <c r="J73" s="13">
        <v>40997.271493055552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 s="3">
        <f>ROUND(E73/D73*100,0)</f>
        <v>124</v>
      </c>
      <c r="Q73">
        <f t="shared" si="7"/>
        <v>69.72</v>
      </c>
      <c r="R73" s="14" t="str">
        <f t="shared" si="8"/>
        <v>3/29/2012</v>
      </c>
      <c r="S73" s="14" t="str">
        <f t="shared" si="9"/>
        <v>5/28/2012</v>
      </c>
      <c r="T73" s="9">
        <f t="shared" si="10"/>
        <v>3</v>
      </c>
      <c r="U73">
        <f t="shared" si="11"/>
        <v>2012</v>
      </c>
      <c r="V73" s="9">
        <f t="shared" si="12"/>
        <v>5</v>
      </c>
      <c r="W73">
        <f t="shared" si="13"/>
        <v>2012</v>
      </c>
    </row>
    <row r="74" spans="1:23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3">
        <v>41228</v>
      </c>
      <c r="J74" s="13">
        <v>41208.010196759256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 s="3">
        <f>ROUND(E74/D74*100,0)</f>
        <v>108</v>
      </c>
      <c r="Q74">
        <f t="shared" si="7"/>
        <v>58.17</v>
      </c>
      <c r="R74" s="14" t="str">
        <f t="shared" si="8"/>
        <v>10/26/2012</v>
      </c>
      <c r="S74" s="14" t="str">
        <f t="shared" si="9"/>
        <v>11/15/2012</v>
      </c>
      <c r="T74" s="9">
        <f t="shared" si="10"/>
        <v>10</v>
      </c>
      <c r="U74">
        <f t="shared" si="11"/>
        <v>2012</v>
      </c>
      <c r="V74" s="9">
        <f t="shared" si="12"/>
        <v>11</v>
      </c>
      <c r="W74">
        <f t="shared" si="13"/>
        <v>2012</v>
      </c>
    </row>
    <row r="75" spans="1:23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3">
        <v>40666.165972222225</v>
      </c>
      <c r="J75" s="13">
        <v>40587.75675925926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 s="3">
        <f>ROUND(E75/D75*100,0)</f>
        <v>100</v>
      </c>
      <c r="Q75">
        <f t="shared" si="7"/>
        <v>50</v>
      </c>
      <c r="R75" s="14" t="str">
        <f t="shared" si="8"/>
        <v>2/13/2011</v>
      </c>
      <c r="S75" s="14" t="str">
        <f t="shared" si="9"/>
        <v>5/3/2011</v>
      </c>
      <c r="T75" s="9">
        <f t="shared" si="10"/>
        <v>2</v>
      </c>
      <c r="U75">
        <f t="shared" si="11"/>
        <v>2011</v>
      </c>
      <c r="V75" s="9">
        <f t="shared" si="12"/>
        <v>5</v>
      </c>
      <c r="W75">
        <f t="shared" si="13"/>
        <v>2011</v>
      </c>
    </row>
    <row r="76" spans="1:23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3">
        <v>42390.487210648149</v>
      </c>
      <c r="J76" s="13">
        <v>42360.487210648149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 s="3">
        <f>ROUND(E76/D76*100,0)</f>
        <v>113</v>
      </c>
      <c r="Q76">
        <f t="shared" si="7"/>
        <v>19.47</v>
      </c>
      <c r="R76" s="14" t="str">
        <f t="shared" si="8"/>
        <v>12/22/2015</v>
      </c>
      <c r="S76" s="14" t="str">
        <f t="shared" si="9"/>
        <v>1/21/2016</v>
      </c>
      <c r="T76" s="9">
        <f t="shared" si="10"/>
        <v>12</v>
      </c>
      <c r="U76">
        <f t="shared" si="11"/>
        <v>2015</v>
      </c>
      <c r="V76" s="9">
        <f t="shared" si="12"/>
        <v>1</v>
      </c>
      <c r="W76">
        <f t="shared" si="13"/>
        <v>2016</v>
      </c>
    </row>
    <row r="77" spans="1:23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3">
        <v>41387.209166666667</v>
      </c>
      <c r="J77" s="13">
        <v>41357.209166666667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 s="3">
        <f>ROUND(E77/D77*100,0)</f>
        <v>115</v>
      </c>
      <c r="Q77">
        <f t="shared" si="7"/>
        <v>85.96</v>
      </c>
      <c r="R77" s="14" t="str">
        <f t="shared" si="8"/>
        <v>3/24/2013</v>
      </c>
      <c r="S77" s="14" t="str">
        <f t="shared" si="9"/>
        <v>4/23/2013</v>
      </c>
      <c r="T77" s="9">
        <f t="shared" si="10"/>
        <v>3</v>
      </c>
      <c r="U77">
        <f t="shared" si="11"/>
        <v>2013</v>
      </c>
      <c r="V77" s="9">
        <f t="shared" si="12"/>
        <v>4</v>
      </c>
      <c r="W77">
        <f t="shared" si="13"/>
        <v>2013</v>
      </c>
    </row>
    <row r="78" spans="1:23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3">
        <v>40904.733310185184</v>
      </c>
      <c r="J78" s="13">
        <v>40844.691643518519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 s="3">
        <f>ROUND(E78/D78*100,0)</f>
        <v>153</v>
      </c>
      <c r="Q78">
        <f t="shared" si="7"/>
        <v>30.67</v>
      </c>
      <c r="R78" s="14" t="str">
        <f t="shared" si="8"/>
        <v>10/28/2011</v>
      </c>
      <c r="S78" s="14" t="str">
        <f t="shared" si="9"/>
        <v>12/27/2011</v>
      </c>
      <c r="T78" s="9">
        <f t="shared" si="10"/>
        <v>10</v>
      </c>
      <c r="U78">
        <f t="shared" si="11"/>
        <v>2011</v>
      </c>
      <c r="V78" s="9">
        <f t="shared" si="12"/>
        <v>12</v>
      </c>
      <c r="W78">
        <f t="shared" si="13"/>
        <v>2011</v>
      </c>
    </row>
    <row r="79" spans="1:23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3">
        <v>41050.124305555553</v>
      </c>
      <c r="J79" s="13">
        <v>40997.144872685189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 s="3">
        <f>ROUND(E79/D79*100,0)</f>
        <v>393</v>
      </c>
      <c r="Q79">
        <f t="shared" si="7"/>
        <v>60.38</v>
      </c>
      <c r="R79" s="14" t="str">
        <f t="shared" si="8"/>
        <v>3/29/2012</v>
      </c>
      <c r="S79" s="14" t="str">
        <f t="shared" si="9"/>
        <v>5/21/2012</v>
      </c>
      <c r="T79" s="9">
        <f t="shared" si="10"/>
        <v>3</v>
      </c>
      <c r="U79">
        <f t="shared" si="11"/>
        <v>2012</v>
      </c>
      <c r="V79" s="9">
        <f t="shared" si="12"/>
        <v>5</v>
      </c>
      <c r="W79">
        <f t="shared" si="13"/>
        <v>2012</v>
      </c>
    </row>
    <row r="80" spans="1:23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3">
        <v>42614.730567129627</v>
      </c>
      <c r="J80" s="13">
        <v>42604.730567129627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 s="3">
        <f>ROUND(E80/D80*100,0)</f>
        <v>2702</v>
      </c>
      <c r="Q80">
        <f t="shared" si="7"/>
        <v>38.6</v>
      </c>
      <c r="R80" s="14" t="str">
        <f t="shared" si="8"/>
        <v>8/22/2016</v>
      </c>
      <c r="S80" s="14" t="str">
        <f t="shared" si="9"/>
        <v>9/1/2016</v>
      </c>
      <c r="T80" s="9">
        <f t="shared" si="10"/>
        <v>8</v>
      </c>
      <c r="U80">
        <f t="shared" si="11"/>
        <v>2016</v>
      </c>
      <c r="V80" s="9">
        <f t="shared" si="12"/>
        <v>9</v>
      </c>
      <c r="W80">
        <f t="shared" si="13"/>
        <v>2016</v>
      </c>
    </row>
    <row r="81" spans="1:23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3">
        <v>41754.776539351849</v>
      </c>
      <c r="J81" s="13">
        <v>41724.776539351849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 s="3">
        <f>ROUND(E81/D81*100,0)</f>
        <v>127</v>
      </c>
      <c r="Q81">
        <f t="shared" si="7"/>
        <v>40.270000000000003</v>
      </c>
      <c r="R81" s="14" t="str">
        <f t="shared" si="8"/>
        <v>3/26/2014</v>
      </c>
      <c r="S81" s="14" t="str">
        <f t="shared" si="9"/>
        <v>4/25/2014</v>
      </c>
      <c r="T81" s="9">
        <f t="shared" si="10"/>
        <v>3</v>
      </c>
      <c r="U81">
        <f t="shared" si="11"/>
        <v>2014</v>
      </c>
      <c r="V81" s="9">
        <f t="shared" si="12"/>
        <v>4</v>
      </c>
      <c r="W81">
        <f t="shared" si="13"/>
        <v>2014</v>
      </c>
    </row>
    <row r="82" spans="1:23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3">
        <v>41618.083981481483</v>
      </c>
      <c r="J82" s="13">
        <v>41583.083981481483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 s="3">
        <f>ROUND(E82/D82*100,0)</f>
        <v>107</v>
      </c>
      <c r="Q82">
        <f t="shared" si="7"/>
        <v>273.83</v>
      </c>
      <c r="R82" s="14" t="str">
        <f t="shared" si="8"/>
        <v>11/5/2013</v>
      </c>
      <c r="S82" s="14" t="str">
        <f t="shared" si="9"/>
        <v>12/10/2013</v>
      </c>
      <c r="T82" s="9">
        <f t="shared" si="10"/>
        <v>11</v>
      </c>
      <c r="U82">
        <f t="shared" si="11"/>
        <v>2013</v>
      </c>
      <c r="V82" s="9">
        <f t="shared" si="12"/>
        <v>12</v>
      </c>
      <c r="W82">
        <f t="shared" si="13"/>
        <v>2013</v>
      </c>
    </row>
    <row r="83" spans="1:23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3">
        <v>41104.126388888886</v>
      </c>
      <c r="J83" s="13">
        <v>41100.158877314818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 s="3">
        <f>ROUND(E83/D83*100,0)</f>
        <v>198</v>
      </c>
      <c r="Q83">
        <f t="shared" si="7"/>
        <v>53.04</v>
      </c>
      <c r="R83" s="14" t="str">
        <f t="shared" si="8"/>
        <v>7/10/2012</v>
      </c>
      <c r="S83" s="14" t="str">
        <f t="shared" si="9"/>
        <v>7/14/2012</v>
      </c>
      <c r="T83" s="9">
        <f t="shared" si="10"/>
        <v>7</v>
      </c>
      <c r="U83">
        <f t="shared" si="11"/>
        <v>2012</v>
      </c>
      <c r="V83" s="9">
        <f t="shared" si="12"/>
        <v>7</v>
      </c>
      <c r="W83">
        <f t="shared" si="13"/>
        <v>2012</v>
      </c>
    </row>
    <row r="84" spans="1:23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3">
        <v>40825.820150462961</v>
      </c>
      <c r="J84" s="13">
        <v>40795.820150462961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 s="3">
        <f>ROUND(E84/D84*100,0)</f>
        <v>100</v>
      </c>
      <c r="Q84">
        <f t="shared" si="7"/>
        <v>40.01</v>
      </c>
      <c r="R84" s="14" t="str">
        <f t="shared" si="8"/>
        <v>9/9/2011</v>
      </c>
      <c r="S84" s="14" t="str">
        <f t="shared" si="9"/>
        <v>10/9/2011</v>
      </c>
      <c r="T84" s="9">
        <f t="shared" si="10"/>
        <v>9</v>
      </c>
      <c r="U84">
        <f t="shared" si="11"/>
        <v>2011</v>
      </c>
      <c r="V84" s="9">
        <f t="shared" si="12"/>
        <v>10</v>
      </c>
      <c r="W84">
        <f t="shared" si="13"/>
        <v>2011</v>
      </c>
    </row>
    <row r="85" spans="1:23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3">
        <v>42057.479166666664</v>
      </c>
      <c r="J85" s="13">
        <v>42042.615613425929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 s="3">
        <f>ROUND(E85/D85*100,0)</f>
        <v>103</v>
      </c>
      <c r="Q85">
        <f t="shared" si="7"/>
        <v>15.77</v>
      </c>
      <c r="R85" s="14" t="str">
        <f t="shared" si="8"/>
        <v>2/7/2015</v>
      </c>
      <c r="S85" s="14" t="str">
        <f t="shared" si="9"/>
        <v>2/22/2015</v>
      </c>
      <c r="T85" s="9">
        <f t="shared" si="10"/>
        <v>2</v>
      </c>
      <c r="U85">
        <f t="shared" si="11"/>
        <v>2015</v>
      </c>
      <c r="V85" s="9">
        <f t="shared" si="12"/>
        <v>2</v>
      </c>
      <c r="W85">
        <f t="shared" si="13"/>
        <v>2015</v>
      </c>
    </row>
    <row r="86" spans="1:23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3">
        <v>40678.757939814815</v>
      </c>
      <c r="J86" s="13">
        <v>40648.757939814815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 s="3">
        <f>ROUND(E86/D86*100,0)</f>
        <v>100</v>
      </c>
      <c r="Q86">
        <f t="shared" si="7"/>
        <v>71.430000000000007</v>
      </c>
      <c r="R86" s="14" t="str">
        <f t="shared" si="8"/>
        <v>4/15/2011</v>
      </c>
      <c r="S86" s="14" t="str">
        <f t="shared" si="9"/>
        <v>5/15/2011</v>
      </c>
      <c r="T86" s="9">
        <f t="shared" si="10"/>
        <v>4</v>
      </c>
      <c r="U86">
        <f t="shared" si="11"/>
        <v>2011</v>
      </c>
      <c r="V86" s="9">
        <f t="shared" si="12"/>
        <v>5</v>
      </c>
      <c r="W86">
        <f t="shared" si="13"/>
        <v>2011</v>
      </c>
    </row>
    <row r="87" spans="1:23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3">
        <v>40809.125428240739</v>
      </c>
      <c r="J87" s="13">
        <v>40779.125428240739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 s="3">
        <f>ROUND(E87/D87*100,0)</f>
        <v>126</v>
      </c>
      <c r="Q87">
        <f t="shared" si="7"/>
        <v>71.709999999999994</v>
      </c>
      <c r="R87" s="14" t="str">
        <f t="shared" si="8"/>
        <v>8/24/2011</v>
      </c>
      <c r="S87" s="14" t="str">
        <f t="shared" si="9"/>
        <v>9/23/2011</v>
      </c>
      <c r="T87" s="9">
        <f t="shared" si="10"/>
        <v>8</v>
      </c>
      <c r="U87">
        <f t="shared" si="11"/>
        <v>2011</v>
      </c>
      <c r="V87" s="9">
        <f t="shared" si="12"/>
        <v>9</v>
      </c>
      <c r="W87">
        <f t="shared" si="13"/>
        <v>2011</v>
      </c>
    </row>
    <row r="88" spans="1:23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3">
        <v>42365.597743055558</v>
      </c>
      <c r="J88" s="13">
        <v>42291.556076388886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 s="3">
        <f>ROUND(E88/D88*100,0)</f>
        <v>106</v>
      </c>
      <c r="Q88">
        <f t="shared" si="7"/>
        <v>375.76</v>
      </c>
      <c r="R88" s="14" t="str">
        <f t="shared" si="8"/>
        <v>10/14/2015</v>
      </c>
      <c r="S88" s="14" t="str">
        <f t="shared" si="9"/>
        <v>12/27/2015</v>
      </c>
      <c r="T88" s="9">
        <f t="shared" si="10"/>
        <v>10</v>
      </c>
      <c r="U88">
        <f t="shared" si="11"/>
        <v>2015</v>
      </c>
      <c r="V88" s="9">
        <f t="shared" si="12"/>
        <v>12</v>
      </c>
      <c r="W88">
        <f t="shared" si="13"/>
        <v>2015</v>
      </c>
    </row>
    <row r="89" spans="1:23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3">
        <v>40332.070138888892</v>
      </c>
      <c r="J89" s="13">
        <v>40322.539386574077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 s="3">
        <f>ROUND(E89/D89*100,0)</f>
        <v>105</v>
      </c>
      <c r="Q89">
        <f t="shared" si="7"/>
        <v>104.6</v>
      </c>
      <c r="R89" s="14" t="str">
        <f t="shared" si="8"/>
        <v>5/24/2010</v>
      </c>
      <c r="S89" s="14" t="str">
        <f t="shared" si="9"/>
        <v>6/3/2010</v>
      </c>
      <c r="T89" s="9">
        <f t="shared" si="10"/>
        <v>5</v>
      </c>
      <c r="U89">
        <f t="shared" si="11"/>
        <v>2010</v>
      </c>
      <c r="V89" s="9">
        <f t="shared" si="12"/>
        <v>6</v>
      </c>
      <c r="W89">
        <f t="shared" si="13"/>
        <v>2010</v>
      </c>
    </row>
    <row r="90" spans="1:23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3">
        <v>41812.65892361111</v>
      </c>
      <c r="J90" s="13">
        <v>41786.65892361111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 s="3">
        <f>ROUND(E90/D90*100,0)</f>
        <v>103</v>
      </c>
      <c r="Q90">
        <f t="shared" si="7"/>
        <v>60</v>
      </c>
      <c r="R90" s="14" t="str">
        <f t="shared" si="8"/>
        <v>5/27/2014</v>
      </c>
      <c r="S90" s="14" t="str">
        <f t="shared" si="9"/>
        <v>6/22/2014</v>
      </c>
      <c r="T90" s="9">
        <f t="shared" si="10"/>
        <v>5</v>
      </c>
      <c r="U90">
        <f t="shared" si="11"/>
        <v>2014</v>
      </c>
      <c r="V90" s="9">
        <f t="shared" si="12"/>
        <v>6</v>
      </c>
      <c r="W90">
        <f t="shared" si="13"/>
        <v>2014</v>
      </c>
    </row>
    <row r="91" spans="1:23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3">
        <v>41427.752222222225</v>
      </c>
      <c r="J91" s="13">
        <v>41402.752222222225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 s="3">
        <f>ROUND(E91/D91*100,0)</f>
        <v>115</v>
      </c>
      <c r="Q91">
        <f t="shared" si="7"/>
        <v>123.29</v>
      </c>
      <c r="R91" s="14" t="str">
        <f t="shared" si="8"/>
        <v>5/8/2013</v>
      </c>
      <c r="S91" s="14" t="str">
        <f t="shared" si="9"/>
        <v>6/2/2013</v>
      </c>
      <c r="T91" s="9">
        <f t="shared" si="10"/>
        <v>5</v>
      </c>
      <c r="U91">
        <f t="shared" si="11"/>
        <v>2013</v>
      </c>
      <c r="V91" s="9">
        <f t="shared" si="12"/>
        <v>6</v>
      </c>
      <c r="W91">
        <f t="shared" si="13"/>
        <v>2013</v>
      </c>
    </row>
    <row r="92" spans="1:23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3">
        <v>40736.297442129631</v>
      </c>
      <c r="J92" s="13">
        <v>40706.297442129631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 s="3">
        <f>ROUND(E92/D92*100,0)</f>
        <v>100</v>
      </c>
      <c r="Q92">
        <f t="shared" si="7"/>
        <v>31.38</v>
      </c>
      <c r="R92" s="14" t="str">
        <f t="shared" si="8"/>
        <v>6/12/2011</v>
      </c>
      <c r="S92" s="14" t="str">
        <f t="shared" si="9"/>
        <v>7/12/2011</v>
      </c>
      <c r="T92" s="9">
        <f t="shared" si="10"/>
        <v>6</v>
      </c>
      <c r="U92">
        <f t="shared" si="11"/>
        <v>2011</v>
      </c>
      <c r="V92" s="9">
        <f t="shared" si="12"/>
        <v>7</v>
      </c>
      <c r="W92">
        <f t="shared" si="13"/>
        <v>2011</v>
      </c>
    </row>
    <row r="93" spans="1:23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3">
        <v>40680.402361111112</v>
      </c>
      <c r="J93" s="13">
        <v>40619.402361111112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 s="3">
        <f>ROUND(E93/D93*100,0)</f>
        <v>120</v>
      </c>
      <c r="Q93">
        <f t="shared" si="7"/>
        <v>78.260000000000005</v>
      </c>
      <c r="R93" s="14" t="str">
        <f t="shared" si="8"/>
        <v>3/17/2011</v>
      </c>
      <c r="S93" s="14" t="str">
        <f t="shared" si="9"/>
        <v>5/17/2011</v>
      </c>
      <c r="T93" s="9">
        <f t="shared" si="10"/>
        <v>3</v>
      </c>
      <c r="U93">
        <f t="shared" si="11"/>
        <v>2011</v>
      </c>
      <c r="V93" s="9">
        <f t="shared" si="12"/>
        <v>5</v>
      </c>
      <c r="W93">
        <f t="shared" si="13"/>
        <v>2011</v>
      </c>
    </row>
    <row r="94" spans="1:23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3">
        <v>42767.333333333336</v>
      </c>
      <c r="J94" s="13">
        <v>42721.198877314811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 s="3">
        <f>ROUND(E94/D94*100,0)</f>
        <v>105</v>
      </c>
      <c r="Q94">
        <f t="shared" si="7"/>
        <v>122.33</v>
      </c>
      <c r="R94" s="14" t="str">
        <f t="shared" si="8"/>
        <v>12/17/2016</v>
      </c>
      <c r="S94" s="14" t="str">
        <f t="shared" si="9"/>
        <v>2/1/2017</v>
      </c>
      <c r="T94" s="9">
        <f t="shared" si="10"/>
        <v>12</v>
      </c>
      <c r="U94">
        <f t="shared" si="11"/>
        <v>2016</v>
      </c>
      <c r="V94" s="9">
        <f t="shared" si="12"/>
        <v>2</v>
      </c>
      <c r="W94">
        <f t="shared" si="13"/>
        <v>2017</v>
      </c>
    </row>
    <row r="95" spans="1:23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3">
        <v>41093.875</v>
      </c>
      <c r="J95" s="13">
        <v>41065.858067129629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 s="3">
        <f>ROUND(E95/D95*100,0)</f>
        <v>111</v>
      </c>
      <c r="Q95">
        <f t="shared" si="7"/>
        <v>73.73</v>
      </c>
      <c r="R95" s="14" t="str">
        <f t="shared" si="8"/>
        <v>6/5/2012</v>
      </c>
      <c r="S95" s="14" t="str">
        <f t="shared" si="9"/>
        <v>7/3/2012</v>
      </c>
      <c r="T95" s="9">
        <f t="shared" si="10"/>
        <v>6</v>
      </c>
      <c r="U95">
        <f t="shared" si="11"/>
        <v>2012</v>
      </c>
      <c r="V95" s="9">
        <f t="shared" si="12"/>
        <v>7</v>
      </c>
      <c r="W95">
        <f t="shared" si="13"/>
        <v>2012</v>
      </c>
    </row>
    <row r="96" spans="1:23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3">
        <v>41736.717847222222</v>
      </c>
      <c r="J96" s="13">
        <v>41716.717847222222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 s="3">
        <f>ROUND(E96/D96*100,0)</f>
        <v>104</v>
      </c>
      <c r="Q96">
        <f t="shared" si="7"/>
        <v>21.67</v>
      </c>
      <c r="R96" s="14" t="str">
        <f t="shared" si="8"/>
        <v>3/18/2014</v>
      </c>
      <c r="S96" s="14" t="str">
        <f t="shared" si="9"/>
        <v>4/7/2014</v>
      </c>
      <c r="T96" s="9">
        <f t="shared" si="10"/>
        <v>3</v>
      </c>
      <c r="U96">
        <f t="shared" si="11"/>
        <v>2014</v>
      </c>
      <c r="V96" s="9">
        <f t="shared" si="12"/>
        <v>4</v>
      </c>
      <c r="W96">
        <f t="shared" si="13"/>
        <v>2014</v>
      </c>
    </row>
    <row r="97" spans="1:23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3">
        <v>40965.005104166667</v>
      </c>
      <c r="J97" s="13">
        <v>40935.005104166667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 s="3">
        <f>ROUND(E97/D97*100,0)</f>
        <v>131</v>
      </c>
      <c r="Q97">
        <f t="shared" si="7"/>
        <v>21.9</v>
      </c>
      <c r="R97" s="14" t="str">
        <f t="shared" si="8"/>
        <v>1/27/2012</v>
      </c>
      <c r="S97" s="14" t="str">
        <f t="shared" si="9"/>
        <v>2/26/2012</v>
      </c>
      <c r="T97" s="9">
        <f t="shared" si="10"/>
        <v>1</v>
      </c>
      <c r="U97">
        <f t="shared" si="11"/>
        <v>2012</v>
      </c>
      <c r="V97" s="9">
        <f t="shared" si="12"/>
        <v>2</v>
      </c>
      <c r="W97">
        <f t="shared" si="13"/>
        <v>2012</v>
      </c>
    </row>
    <row r="98" spans="1:23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3">
        <v>40391.125</v>
      </c>
      <c r="J98" s="13">
        <v>40324.662511574075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 s="3">
        <f>ROUND(E98/D98*100,0)</f>
        <v>115</v>
      </c>
      <c r="Q98">
        <f t="shared" si="7"/>
        <v>50.59</v>
      </c>
      <c r="R98" s="14" t="str">
        <f t="shared" si="8"/>
        <v>5/26/2010</v>
      </c>
      <c r="S98" s="14" t="str">
        <f t="shared" si="9"/>
        <v>8/1/2010</v>
      </c>
      <c r="T98" s="9">
        <f t="shared" si="10"/>
        <v>5</v>
      </c>
      <c r="U98">
        <f t="shared" si="11"/>
        <v>2010</v>
      </c>
      <c r="V98" s="9">
        <f t="shared" si="12"/>
        <v>8</v>
      </c>
      <c r="W98">
        <f t="shared" si="13"/>
        <v>2010</v>
      </c>
    </row>
    <row r="99" spans="1:23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3">
        <v>40736.135208333333</v>
      </c>
      <c r="J99" s="13">
        <v>40706.135208333333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 s="3">
        <f>ROUND(E99/D99*100,0)</f>
        <v>106</v>
      </c>
      <c r="Q99">
        <f t="shared" si="7"/>
        <v>53.13</v>
      </c>
      <c r="R99" s="14" t="str">
        <f t="shared" si="8"/>
        <v>6/12/2011</v>
      </c>
      <c r="S99" s="14" t="str">
        <f t="shared" si="9"/>
        <v>7/12/2011</v>
      </c>
      <c r="T99" s="9">
        <f t="shared" si="10"/>
        <v>6</v>
      </c>
      <c r="U99">
        <f t="shared" si="11"/>
        <v>2011</v>
      </c>
      <c r="V99" s="9">
        <f t="shared" si="12"/>
        <v>7</v>
      </c>
      <c r="W99">
        <f t="shared" si="13"/>
        <v>2011</v>
      </c>
    </row>
    <row r="100" spans="1:23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3">
        <v>41250.979166666664</v>
      </c>
      <c r="J100" s="13">
        <v>41214.79483796296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 s="3">
        <f>ROUND(E100/D100*100,0)</f>
        <v>106</v>
      </c>
      <c r="Q100">
        <f t="shared" si="7"/>
        <v>56.67</v>
      </c>
      <c r="R100" s="14" t="str">
        <f t="shared" si="8"/>
        <v>11/1/2012</v>
      </c>
      <c r="S100" s="14" t="str">
        <f t="shared" si="9"/>
        <v>12/7/2012</v>
      </c>
      <c r="T100" s="9">
        <f t="shared" si="10"/>
        <v>11</v>
      </c>
      <c r="U100">
        <f t="shared" si="11"/>
        <v>2012</v>
      </c>
      <c r="V100" s="9">
        <f t="shared" si="12"/>
        <v>12</v>
      </c>
      <c r="W100">
        <f t="shared" si="13"/>
        <v>2012</v>
      </c>
    </row>
    <row r="101" spans="1:23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3">
        <v>41661.902766203704</v>
      </c>
      <c r="J101" s="13">
        <v>41631.902766203704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 s="3">
        <f>ROUND(E101/D101*100,0)</f>
        <v>106</v>
      </c>
      <c r="Q101">
        <f t="shared" si="7"/>
        <v>40.78</v>
      </c>
      <c r="R101" s="14" t="str">
        <f t="shared" si="8"/>
        <v>12/23/2013</v>
      </c>
      <c r="S101" s="14" t="str">
        <f t="shared" si="9"/>
        <v>1/22/2014</v>
      </c>
      <c r="T101" s="9">
        <f t="shared" si="10"/>
        <v>12</v>
      </c>
      <c r="U101">
        <f t="shared" si="11"/>
        <v>2013</v>
      </c>
      <c r="V101" s="9">
        <f t="shared" si="12"/>
        <v>1</v>
      </c>
      <c r="W101">
        <f t="shared" si="13"/>
        <v>2014</v>
      </c>
    </row>
    <row r="102" spans="1:23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3">
        <v>41217.794976851852</v>
      </c>
      <c r="J102" s="13">
        <v>41197.753310185188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 s="3">
        <f>ROUND(E102/D102*100,0)</f>
        <v>100</v>
      </c>
      <c r="Q102">
        <f t="shared" si="7"/>
        <v>192.31</v>
      </c>
      <c r="R102" s="14" t="str">
        <f t="shared" si="8"/>
        <v>10/15/2012</v>
      </c>
      <c r="S102" s="14" t="str">
        <f t="shared" si="9"/>
        <v>11/4/2012</v>
      </c>
      <c r="T102" s="9">
        <f t="shared" si="10"/>
        <v>10</v>
      </c>
      <c r="U102">
        <f t="shared" si="11"/>
        <v>2012</v>
      </c>
      <c r="V102" s="9">
        <f t="shared" si="12"/>
        <v>11</v>
      </c>
      <c r="W102">
        <f t="shared" si="13"/>
        <v>2012</v>
      </c>
    </row>
    <row r="103" spans="1:23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3">
        <v>41298.776736111111</v>
      </c>
      <c r="J103" s="13">
        <v>41274.776736111111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 s="3">
        <f>ROUND(E103/D103*100,0)</f>
        <v>100</v>
      </c>
      <c r="Q103">
        <f t="shared" si="7"/>
        <v>100</v>
      </c>
      <c r="R103" s="14" t="str">
        <f t="shared" si="8"/>
        <v>12/31/2012</v>
      </c>
      <c r="S103" s="14" t="str">
        <f t="shared" si="9"/>
        <v>1/24/2013</v>
      </c>
      <c r="T103" s="9">
        <f t="shared" si="10"/>
        <v>12</v>
      </c>
      <c r="U103">
        <f t="shared" si="11"/>
        <v>2012</v>
      </c>
      <c r="V103" s="9">
        <f t="shared" si="12"/>
        <v>1</v>
      </c>
      <c r="W103">
        <f t="shared" si="13"/>
        <v>2013</v>
      </c>
    </row>
    <row r="104" spans="1:23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3">
        <v>40535.131168981483</v>
      </c>
      <c r="J104" s="13">
        <v>40505.131168981483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 s="3">
        <f>ROUND(E104/D104*100,0)</f>
        <v>128</v>
      </c>
      <c r="Q104">
        <f t="shared" si="7"/>
        <v>117.92</v>
      </c>
      <c r="R104" s="14" t="str">
        <f t="shared" si="8"/>
        <v>11/23/2010</v>
      </c>
      <c r="S104" s="14" t="str">
        <f t="shared" si="9"/>
        <v>12/23/2010</v>
      </c>
      <c r="T104" s="9">
        <f t="shared" si="10"/>
        <v>11</v>
      </c>
      <c r="U104">
        <f t="shared" si="11"/>
        <v>2010</v>
      </c>
      <c r="V104" s="9">
        <f t="shared" si="12"/>
        <v>12</v>
      </c>
      <c r="W104">
        <f t="shared" si="13"/>
        <v>2010</v>
      </c>
    </row>
    <row r="105" spans="1:23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3">
        <v>41705.805902777778</v>
      </c>
      <c r="J105" s="13">
        <v>41682.805902777778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 s="3">
        <f>ROUND(E105/D105*100,0)</f>
        <v>105</v>
      </c>
      <c r="Q105">
        <f t="shared" si="7"/>
        <v>27.9</v>
      </c>
      <c r="R105" s="14" t="str">
        <f t="shared" si="8"/>
        <v>2/12/2014</v>
      </c>
      <c r="S105" s="14" t="str">
        <f t="shared" si="9"/>
        <v>3/7/2014</v>
      </c>
      <c r="T105" s="9">
        <f t="shared" si="10"/>
        <v>2</v>
      </c>
      <c r="U105">
        <f t="shared" si="11"/>
        <v>2014</v>
      </c>
      <c r="V105" s="9">
        <f t="shared" si="12"/>
        <v>3</v>
      </c>
      <c r="W105">
        <f t="shared" si="13"/>
        <v>2014</v>
      </c>
    </row>
    <row r="106" spans="1:23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3">
        <v>40636.041666666664</v>
      </c>
      <c r="J106" s="13">
        <v>40612.695208333331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 s="3">
        <f>ROUND(E106/D106*100,0)</f>
        <v>120</v>
      </c>
      <c r="Q106">
        <f t="shared" si="7"/>
        <v>60</v>
      </c>
      <c r="R106" s="14" t="str">
        <f t="shared" si="8"/>
        <v>3/10/2011</v>
      </c>
      <c r="S106" s="14" t="str">
        <f t="shared" si="9"/>
        <v>4/3/2011</v>
      </c>
      <c r="T106" s="9">
        <f t="shared" si="10"/>
        <v>3</v>
      </c>
      <c r="U106">
        <f t="shared" si="11"/>
        <v>2011</v>
      </c>
      <c r="V106" s="9">
        <f t="shared" si="12"/>
        <v>4</v>
      </c>
      <c r="W106">
        <f t="shared" si="13"/>
        <v>2011</v>
      </c>
    </row>
    <row r="107" spans="1:23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3">
        <v>42504</v>
      </c>
      <c r="J107" s="13">
        <v>42485.724768518521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 s="3">
        <f>ROUND(E107/D107*100,0)</f>
        <v>107</v>
      </c>
      <c r="Q107">
        <f t="shared" si="7"/>
        <v>39.380000000000003</v>
      </c>
      <c r="R107" s="14" t="str">
        <f t="shared" si="8"/>
        <v>4/25/2016</v>
      </c>
      <c r="S107" s="14" t="str">
        <f t="shared" si="9"/>
        <v>5/14/2016</v>
      </c>
      <c r="T107" s="9">
        <f t="shared" si="10"/>
        <v>4</v>
      </c>
      <c r="U107">
        <f t="shared" si="11"/>
        <v>2016</v>
      </c>
      <c r="V107" s="9">
        <f t="shared" si="12"/>
        <v>5</v>
      </c>
      <c r="W107">
        <f t="shared" si="13"/>
        <v>2016</v>
      </c>
    </row>
    <row r="108" spans="1:23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3">
        <v>41001.776631944442</v>
      </c>
      <c r="J108" s="13">
        <v>40987.776631944442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 s="3">
        <f>ROUND(E108/D108*100,0)</f>
        <v>101</v>
      </c>
      <c r="Q108">
        <f t="shared" si="7"/>
        <v>186.11</v>
      </c>
      <c r="R108" s="14" t="str">
        <f t="shared" si="8"/>
        <v>3/19/2012</v>
      </c>
      <c r="S108" s="14" t="str">
        <f t="shared" si="9"/>
        <v>4/2/2012</v>
      </c>
      <c r="T108" s="9">
        <f t="shared" si="10"/>
        <v>3</v>
      </c>
      <c r="U108">
        <f t="shared" si="11"/>
        <v>2012</v>
      </c>
      <c r="V108" s="9">
        <f t="shared" si="12"/>
        <v>4</v>
      </c>
      <c r="W108">
        <f t="shared" si="13"/>
        <v>2012</v>
      </c>
    </row>
    <row r="109" spans="1:23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3">
        <v>40657.982488425929</v>
      </c>
      <c r="J109" s="13">
        <v>40635.982488425929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 s="3">
        <f>ROUND(E109/D109*100,0)</f>
        <v>102</v>
      </c>
      <c r="Q109">
        <f t="shared" si="7"/>
        <v>111.38</v>
      </c>
      <c r="R109" s="14" t="str">
        <f t="shared" si="8"/>
        <v>4/2/2011</v>
      </c>
      <c r="S109" s="14" t="str">
        <f t="shared" si="9"/>
        <v>4/24/2011</v>
      </c>
      <c r="T109" s="9">
        <f t="shared" si="10"/>
        <v>4</v>
      </c>
      <c r="U109">
        <f t="shared" si="11"/>
        <v>2011</v>
      </c>
      <c r="V109" s="9">
        <f t="shared" si="12"/>
        <v>4</v>
      </c>
      <c r="W109">
        <f t="shared" si="13"/>
        <v>2011</v>
      </c>
    </row>
    <row r="110" spans="1:23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3">
        <v>41425.613078703704</v>
      </c>
      <c r="J110" s="13">
        <v>41365.613078703704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 s="3">
        <f>ROUND(E110/D110*100,0)</f>
        <v>247</v>
      </c>
      <c r="Q110">
        <f t="shared" si="7"/>
        <v>78.72</v>
      </c>
      <c r="R110" s="14" t="str">
        <f t="shared" si="8"/>
        <v>4/1/2013</v>
      </c>
      <c r="S110" s="14" t="str">
        <f t="shared" si="9"/>
        <v>5/31/2013</v>
      </c>
      <c r="T110" s="9">
        <f t="shared" si="10"/>
        <v>4</v>
      </c>
      <c r="U110">
        <f t="shared" si="11"/>
        <v>2013</v>
      </c>
      <c r="V110" s="9">
        <f t="shared" si="12"/>
        <v>5</v>
      </c>
      <c r="W110">
        <f t="shared" si="13"/>
        <v>2013</v>
      </c>
    </row>
    <row r="111" spans="1:23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3">
        <v>40600.025810185187</v>
      </c>
      <c r="J111" s="13">
        <v>40570.025810185187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 s="3">
        <f>ROUND(E111/D111*100,0)</f>
        <v>220</v>
      </c>
      <c r="Q111">
        <f t="shared" si="7"/>
        <v>46.7</v>
      </c>
      <c r="R111" s="14" t="str">
        <f t="shared" si="8"/>
        <v>1/27/2011</v>
      </c>
      <c r="S111" s="14" t="str">
        <f t="shared" si="9"/>
        <v>2/26/2011</v>
      </c>
      <c r="T111" s="9">
        <f t="shared" si="10"/>
        <v>1</v>
      </c>
      <c r="U111">
        <f t="shared" si="11"/>
        <v>2011</v>
      </c>
      <c r="V111" s="9">
        <f t="shared" si="12"/>
        <v>2</v>
      </c>
      <c r="W111">
        <f t="shared" si="13"/>
        <v>2011</v>
      </c>
    </row>
    <row r="112" spans="1:23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3">
        <v>41592.249305555553</v>
      </c>
      <c r="J112" s="13">
        <v>41557.949687499997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 s="3">
        <f>ROUND(E112/D112*100,0)</f>
        <v>131</v>
      </c>
      <c r="Q112">
        <f t="shared" si="7"/>
        <v>65.38</v>
      </c>
      <c r="R112" s="14" t="str">
        <f t="shared" si="8"/>
        <v>10/10/2013</v>
      </c>
      <c r="S112" s="14" t="str">
        <f t="shared" si="9"/>
        <v>11/14/2013</v>
      </c>
      <c r="T112" s="9">
        <f t="shared" si="10"/>
        <v>10</v>
      </c>
      <c r="U112">
        <f t="shared" si="11"/>
        <v>2013</v>
      </c>
      <c r="V112" s="9">
        <f t="shared" si="12"/>
        <v>11</v>
      </c>
      <c r="W112">
        <f t="shared" si="13"/>
        <v>2013</v>
      </c>
    </row>
    <row r="113" spans="1:23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3">
        <v>42155.333182870374</v>
      </c>
      <c r="J113" s="13">
        <v>42125.333182870374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 s="3">
        <f>ROUND(E113/D113*100,0)</f>
        <v>155</v>
      </c>
      <c r="Q113">
        <f t="shared" si="7"/>
        <v>102.08</v>
      </c>
      <c r="R113" s="14" t="str">
        <f t="shared" si="8"/>
        <v>5/1/2015</v>
      </c>
      <c r="S113" s="14" t="str">
        <f t="shared" si="9"/>
        <v>5/31/2015</v>
      </c>
      <c r="T113" s="9">
        <f t="shared" si="10"/>
        <v>5</v>
      </c>
      <c r="U113">
        <f t="shared" si="11"/>
        <v>2015</v>
      </c>
      <c r="V113" s="9">
        <f t="shared" si="12"/>
        <v>5</v>
      </c>
      <c r="W113">
        <f t="shared" si="13"/>
        <v>2015</v>
      </c>
    </row>
    <row r="114" spans="1:23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3">
        <v>41742.083333333336</v>
      </c>
      <c r="J114" s="13">
        <v>41718.043032407404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 s="3">
        <f>ROUND(E114/D114*100,0)</f>
        <v>104</v>
      </c>
      <c r="Q114">
        <f t="shared" si="7"/>
        <v>64.2</v>
      </c>
      <c r="R114" s="14" t="str">
        <f t="shared" si="8"/>
        <v>3/20/2014</v>
      </c>
      <c r="S114" s="14" t="str">
        <f t="shared" si="9"/>
        <v>4/13/2014</v>
      </c>
      <c r="T114" s="9">
        <f t="shared" si="10"/>
        <v>3</v>
      </c>
      <c r="U114">
        <f t="shared" si="11"/>
        <v>2014</v>
      </c>
      <c r="V114" s="9">
        <f t="shared" si="12"/>
        <v>4</v>
      </c>
      <c r="W114">
        <f t="shared" si="13"/>
        <v>2014</v>
      </c>
    </row>
    <row r="115" spans="1:23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3">
        <v>40761.625</v>
      </c>
      <c r="J115" s="13">
        <v>40753.758425925924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 s="3">
        <f>ROUND(E115/D115*100,0)</f>
        <v>141</v>
      </c>
      <c r="Q115">
        <f t="shared" si="7"/>
        <v>90.38</v>
      </c>
      <c r="R115" s="14" t="str">
        <f t="shared" si="8"/>
        <v>7/29/2011</v>
      </c>
      <c r="S115" s="14" t="str">
        <f t="shared" si="9"/>
        <v>8/6/2011</v>
      </c>
      <c r="T115" s="9">
        <f t="shared" si="10"/>
        <v>7</v>
      </c>
      <c r="U115">
        <f t="shared" si="11"/>
        <v>2011</v>
      </c>
      <c r="V115" s="9">
        <f t="shared" si="12"/>
        <v>8</v>
      </c>
      <c r="W115">
        <f t="shared" si="13"/>
        <v>2011</v>
      </c>
    </row>
    <row r="116" spans="1:23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3">
        <v>40921.27416666667</v>
      </c>
      <c r="J116" s="13">
        <v>40861.27416666667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 s="3">
        <f>ROUND(E116/D116*100,0)</f>
        <v>103</v>
      </c>
      <c r="Q116">
        <f t="shared" si="7"/>
        <v>88.57</v>
      </c>
      <c r="R116" s="14" t="str">
        <f t="shared" si="8"/>
        <v>11/14/2011</v>
      </c>
      <c r="S116" s="14" t="str">
        <f t="shared" si="9"/>
        <v>1/13/2012</v>
      </c>
      <c r="T116" s="9">
        <f t="shared" si="10"/>
        <v>11</v>
      </c>
      <c r="U116">
        <f t="shared" si="11"/>
        <v>2011</v>
      </c>
      <c r="V116" s="9">
        <f t="shared" si="12"/>
        <v>1</v>
      </c>
      <c r="W116">
        <f t="shared" si="13"/>
        <v>2012</v>
      </c>
    </row>
    <row r="117" spans="1:23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3">
        <v>40943.738935185182</v>
      </c>
      <c r="J117" s="13">
        <v>40918.738935185182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 s="3">
        <f>ROUND(E117/D117*100,0)</f>
        <v>140</v>
      </c>
      <c r="Q117">
        <f t="shared" si="7"/>
        <v>28.73</v>
      </c>
      <c r="R117" s="14" t="str">
        <f t="shared" si="8"/>
        <v>1/10/2012</v>
      </c>
      <c r="S117" s="14" t="str">
        <f t="shared" si="9"/>
        <v>2/4/2012</v>
      </c>
      <c r="T117" s="9">
        <f t="shared" si="10"/>
        <v>1</v>
      </c>
      <c r="U117">
        <f t="shared" si="11"/>
        <v>2012</v>
      </c>
      <c r="V117" s="9">
        <f t="shared" si="12"/>
        <v>2</v>
      </c>
      <c r="W117">
        <f t="shared" si="13"/>
        <v>2012</v>
      </c>
    </row>
    <row r="118" spans="1:23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3">
        <v>40641.455497685187</v>
      </c>
      <c r="J118" s="13">
        <v>40595.497164351851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 s="3">
        <f>ROUND(E118/D118*100,0)</f>
        <v>114</v>
      </c>
      <c r="Q118">
        <f t="shared" si="7"/>
        <v>69.790000000000006</v>
      </c>
      <c r="R118" s="14" t="str">
        <f t="shared" si="8"/>
        <v>2/21/2011</v>
      </c>
      <c r="S118" s="14" t="str">
        <f t="shared" si="9"/>
        <v>4/8/2011</v>
      </c>
      <c r="T118" s="9">
        <f t="shared" si="10"/>
        <v>2</v>
      </c>
      <c r="U118">
        <f t="shared" si="11"/>
        <v>2011</v>
      </c>
      <c r="V118" s="9">
        <f t="shared" si="12"/>
        <v>4</v>
      </c>
      <c r="W118">
        <f t="shared" si="13"/>
        <v>2011</v>
      </c>
    </row>
    <row r="119" spans="1:23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3">
        <v>40338.791666666664</v>
      </c>
      <c r="J119" s="13">
        <v>40248.834999999999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 s="3">
        <f>ROUND(E119/D119*100,0)</f>
        <v>100</v>
      </c>
      <c r="Q119">
        <f t="shared" si="7"/>
        <v>167.49</v>
      </c>
      <c r="R119" s="14" t="str">
        <f t="shared" si="8"/>
        <v>3/11/2010</v>
      </c>
      <c r="S119" s="14" t="str">
        <f t="shared" si="9"/>
        <v>6/9/2010</v>
      </c>
      <c r="T119" s="9">
        <f t="shared" si="10"/>
        <v>3</v>
      </c>
      <c r="U119">
        <f t="shared" si="11"/>
        <v>2010</v>
      </c>
      <c r="V119" s="9">
        <f t="shared" si="12"/>
        <v>6</v>
      </c>
      <c r="W119">
        <f t="shared" si="13"/>
        <v>2010</v>
      </c>
    </row>
    <row r="120" spans="1:23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3">
        <v>40753.053657407407</v>
      </c>
      <c r="J120" s="13">
        <v>40723.053657407407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 s="3">
        <f>ROUND(E120/D120*100,0)</f>
        <v>113</v>
      </c>
      <c r="Q120">
        <f t="shared" si="7"/>
        <v>144.91</v>
      </c>
      <c r="R120" s="14" t="str">
        <f t="shared" si="8"/>
        <v>6/29/2011</v>
      </c>
      <c r="S120" s="14" t="str">
        <f t="shared" si="9"/>
        <v>7/29/2011</v>
      </c>
      <c r="T120" s="9">
        <f t="shared" si="10"/>
        <v>6</v>
      </c>
      <c r="U120">
        <f t="shared" si="11"/>
        <v>2011</v>
      </c>
      <c r="V120" s="9">
        <f t="shared" si="12"/>
        <v>7</v>
      </c>
      <c r="W120">
        <f t="shared" si="13"/>
        <v>2011</v>
      </c>
    </row>
    <row r="121" spans="1:23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3">
        <v>40768.958333333336</v>
      </c>
      <c r="J121" s="13">
        <v>40739.069282407407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 s="3">
        <f>ROUND(E121/D121*100,0)</f>
        <v>105</v>
      </c>
      <c r="Q121">
        <f t="shared" si="7"/>
        <v>91.84</v>
      </c>
      <c r="R121" s="14" t="str">
        <f t="shared" si="8"/>
        <v>7/15/2011</v>
      </c>
      <c r="S121" s="14" t="str">
        <f t="shared" si="9"/>
        <v>8/13/2011</v>
      </c>
      <c r="T121" s="9">
        <f t="shared" si="10"/>
        <v>7</v>
      </c>
      <c r="U121">
        <f t="shared" si="11"/>
        <v>2011</v>
      </c>
      <c r="V121" s="9">
        <f t="shared" si="12"/>
        <v>8</v>
      </c>
      <c r="W121">
        <f t="shared" si="13"/>
        <v>2011</v>
      </c>
    </row>
    <row r="122" spans="1:23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3">
        <v>42646.049849537034</v>
      </c>
      <c r="J122" s="13">
        <v>42616.049849537034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 s="3">
        <f>ROUND(E122/D122*100,0)</f>
        <v>0</v>
      </c>
      <c r="Q122">
        <f t="shared" si="7"/>
        <v>10</v>
      </c>
      <c r="R122" s="14" t="str">
        <f t="shared" si="8"/>
        <v>9/3/2016</v>
      </c>
      <c r="S122" s="14" t="str">
        <f t="shared" si="9"/>
        <v>10/3/2016</v>
      </c>
      <c r="T122" s="9">
        <f t="shared" si="10"/>
        <v>9</v>
      </c>
      <c r="U122">
        <f t="shared" si="11"/>
        <v>2016</v>
      </c>
      <c r="V122" s="9">
        <f t="shared" si="12"/>
        <v>10</v>
      </c>
      <c r="W122">
        <f t="shared" si="13"/>
        <v>2016</v>
      </c>
    </row>
    <row r="123" spans="1:23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3">
        <v>42112.427777777775</v>
      </c>
      <c r="J123" s="13">
        <v>42096.704976851855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 s="3">
        <f>ROUND(E123/D123*100,0)</f>
        <v>0</v>
      </c>
      <c r="Q123">
        <f t="shared" si="7"/>
        <v>1</v>
      </c>
      <c r="R123" s="14" t="str">
        <f t="shared" si="8"/>
        <v>4/2/2015</v>
      </c>
      <c r="S123" s="14" t="str">
        <f t="shared" si="9"/>
        <v>4/18/2015</v>
      </c>
      <c r="T123" s="9">
        <f t="shared" si="10"/>
        <v>4</v>
      </c>
      <c r="U123">
        <f t="shared" si="11"/>
        <v>2015</v>
      </c>
      <c r="V123" s="9">
        <f t="shared" si="12"/>
        <v>4</v>
      </c>
      <c r="W123">
        <f t="shared" si="13"/>
        <v>2015</v>
      </c>
    </row>
    <row r="124" spans="1:23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3">
        <v>42653.431793981479</v>
      </c>
      <c r="J124" s="13">
        <v>42593.431793981479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 s="3">
        <f>ROUND(E124/D124*100,0)</f>
        <v>0</v>
      </c>
      <c r="Q124">
        <f t="shared" si="7"/>
        <v>0</v>
      </c>
      <c r="R124" s="14" t="str">
        <f t="shared" si="8"/>
        <v>8/11/2016</v>
      </c>
      <c r="S124" s="14" t="str">
        <f t="shared" si="9"/>
        <v>10/10/2016</v>
      </c>
      <c r="T124" s="9">
        <f t="shared" si="10"/>
        <v>8</v>
      </c>
      <c r="U124">
        <f t="shared" si="11"/>
        <v>2016</v>
      </c>
      <c r="V124" s="9">
        <f t="shared" si="12"/>
        <v>10</v>
      </c>
      <c r="W124">
        <f t="shared" si="13"/>
        <v>2016</v>
      </c>
    </row>
    <row r="125" spans="1:23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3">
        <v>41940.916666666664</v>
      </c>
      <c r="J125" s="13">
        <v>41904.781990740739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 s="3">
        <f>ROUND(E125/D125*100,0)</f>
        <v>0</v>
      </c>
      <c r="Q125">
        <f t="shared" si="7"/>
        <v>25.17</v>
      </c>
      <c r="R125" s="14" t="str">
        <f t="shared" si="8"/>
        <v>9/22/2014</v>
      </c>
      <c r="S125" s="14" t="str">
        <f t="shared" si="9"/>
        <v>10/28/2014</v>
      </c>
      <c r="T125" s="9">
        <f t="shared" si="10"/>
        <v>9</v>
      </c>
      <c r="U125">
        <f t="shared" si="11"/>
        <v>2014</v>
      </c>
      <c r="V125" s="9">
        <f t="shared" si="12"/>
        <v>10</v>
      </c>
      <c r="W125">
        <f t="shared" si="13"/>
        <v>2014</v>
      </c>
    </row>
    <row r="126" spans="1:23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3">
        <v>42139.928726851853</v>
      </c>
      <c r="J126" s="13">
        <v>42114.928726851853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 s="3">
        <f>ROUND(E126/D126*100,0)</f>
        <v>0</v>
      </c>
      <c r="Q126">
        <f t="shared" si="7"/>
        <v>0</v>
      </c>
      <c r="R126" s="14" t="str">
        <f t="shared" si="8"/>
        <v>4/20/2015</v>
      </c>
      <c r="S126" s="14" t="str">
        <f t="shared" si="9"/>
        <v>5/15/2015</v>
      </c>
      <c r="T126" s="9">
        <f t="shared" si="10"/>
        <v>4</v>
      </c>
      <c r="U126">
        <f t="shared" si="11"/>
        <v>2015</v>
      </c>
      <c r="V126" s="9">
        <f t="shared" si="12"/>
        <v>5</v>
      </c>
      <c r="W126">
        <f t="shared" si="13"/>
        <v>2015</v>
      </c>
    </row>
    <row r="127" spans="1:23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3">
        <v>42769.993981481479</v>
      </c>
      <c r="J127" s="13">
        <v>42709.993981481479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 s="3">
        <f>ROUND(E127/D127*100,0)</f>
        <v>14</v>
      </c>
      <c r="Q127">
        <f t="shared" si="7"/>
        <v>11.67</v>
      </c>
      <c r="R127" s="14" t="str">
        <f t="shared" si="8"/>
        <v>12/5/2016</v>
      </c>
      <c r="S127" s="14" t="str">
        <f t="shared" si="9"/>
        <v>2/3/2017</v>
      </c>
      <c r="T127" s="9">
        <f t="shared" si="10"/>
        <v>12</v>
      </c>
      <c r="U127">
        <f t="shared" si="11"/>
        <v>2016</v>
      </c>
      <c r="V127" s="9">
        <f t="shared" si="12"/>
        <v>2</v>
      </c>
      <c r="W127">
        <f t="shared" si="13"/>
        <v>2017</v>
      </c>
    </row>
    <row r="128" spans="1:23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3">
        <v>42166.083333333336</v>
      </c>
      <c r="J128" s="13">
        <v>42135.589548611111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 s="3">
        <f>ROUND(E128/D128*100,0)</f>
        <v>6</v>
      </c>
      <c r="Q128">
        <f t="shared" si="7"/>
        <v>106.69</v>
      </c>
      <c r="R128" s="14" t="str">
        <f t="shared" si="8"/>
        <v>5/11/2015</v>
      </c>
      <c r="S128" s="14" t="str">
        <f t="shared" si="9"/>
        <v>6/11/2015</v>
      </c>
      <c r="T128" s="9">
        <f t="shared" si="10"/>
        <v>5</v>
      </c>
      <c r="U128">
        <f t="shared" si="11"/>
        <v>2015</v>
      </c>
      <c r="V128" s="9">
        <f t="shared" si="12"/>
        <v>6</v>
      </c>
      <c r="W128">
        <f t="shared" si="13"/>
        <v>2015</v>
      </c>
    </row>
    <row r="129" spans="1:23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3">
        <v>42097.582650462966</v>
      </c>
      <c r="J129" s="13">
        <v>42067.62431712963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 s="3">
        <f>ROUND(E129/D129*100,0)</f>
        <v>2</v>
      </c>
      <c r="Q129">
        <f t="shared" si="7"/>
        <v>47.5</v>
      </c>
      <c r="R129" s="14" t="str">
        <f t="shared" si="8"/>
        <v>3/4/2015</v>
      </c>
      <c r="S129" s="14" t="str">
        <f t="shared" si="9"/>
        <v>4/3/2015</v>
      </c>
      <c r="T129" s="9">
        <f t="shared" si="10"/>
        <v>3</v>
      </c>
      <c r="U129">
        <f t="shared" si="11"/>
        <v>2015</v>
      </c>
      <c r="V129" s="9">
        <f t="shared" si="12"/>
        <v>4</v>
      </c>
      <c r="W129">
        <f t="shared" si="13"/>
        <v>2015</v>
      </c>
    </row>
    <row r="130" spans="1:23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3">
        <v>42663.22792824074</v>
      </c>
      <c r="J130" s="13">
        <v>42628.22792824074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 s="3">
        <f>ROUND(E130/D130*100,0)</f>
        <v>2</v>
      </c>
      <c r="Q130">
        <f t="shared" si="7"/>
        <v>311.17</v>
      </c>
      <c r="R130" s="14" t="str">
        <f t="shared" si="8"/>
        <v>9/15/2016</v>
      </c>
      <c r="S130" s="14" t="str">
        <f t="shared" si="9"/>
        <v>10/20/2016</v>
      </c>
      <c r="T130" s="9">
        <f t="shared" si="10"/>
        <v>9</v>
      </c>
      <c r="U130">
        <f t="shared" si="11"/>
        <v>2016</v>
      </c>
      <c r="V130" s="9">
        <f t="shared" si="12"/>
        <v>10</v>
      </c>
      <c r="W130">
        <f t="shared" si="13"/>
        <v>2016</v>
      </c>
    </row>
    <row r="131" spans="1:23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3">
        <v>41942.937303240738</v>
      </c>
      <c r="J131" s="13">
        <v>41882.937303240738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 s="3">
        <f>ROUND(E131/D131*100,0)</f>
        <v>0</v>
      </c>
      <c r="Q131">
        <f t="shared" ref="Q131:Q194" si="14">IFERROR(ROUND(E131/L131,2),0)</f>
        <v>0</v>
      </c>
      <c r="R131" s="14" t="str">
        <f t="shared" ref="R131:R194" si="15">_xlfn.CONCAT(MONTH(J131),"/",DAY(J131),"/",YEAR(J131))</f>
        <v>8/31/2014</v>
      </c>
      <c r="S131" s="14" t="str">
        <f t="shared" ref="S131:S194" si="16">_xlfn.CONCAT(MONTH(I131),"/",DAY(I131),"/",YEAR(I131))</f>
        <v>10/30/2014</v>
      </c>
      <c r="T131" s="9">
        <f t="shared" ref="T131:T194" si="17">MONTH(R131)</f>
        <v>8</v>
      </c>
      <c r="U131">
        <f t="shared" ref="U131:U194" si="18">YEAR(R131)</f>
        <v>2014</v>
      </c>
      <c r="V131" s="9">
        <f t="shared" ref="V131:V194" si="19">MONTH(S131)</f>
        <v>10</v>
      </c>
      <c r="W131">
        <f t="shared" ref="W131:W194" si="20">YEAR(S131)</f>
        <v>2014</v>
      </c>
    </row>
    <row r="132" spans="1:23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3">
        <v>41806.844444444447</v>
      </c>
      <c r="J132" s="13">
        <v>41778.915416666663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 s="3">
        <f>ROUND(E132/D132*100,0)</f>
        <v>0</v>
      </c>
      <c r="Q132">
        <f t="shared" si="14"/>
        <v>0</v>
      </c>
      <c r="R132" s="14" t="str">
        <f t="shared" si="15"/>
        <v>5/19/2014</v>
      </c>
      <c r="S132" s="14" t="str">
        <f t="shared" si="16"/>
        <v>6/16/2014</v>
      </c>
      <c r="T132" s="9">
        <f t="shared" si="17"/>
        <v>5</v>
      </c>
      <c r="U132">
        <f t="shared" si="18"/>
        <v>2014</v>
      </c>
      <c r="V132" s="9">
        <f t="shared" si="19"/>
        <v>6</v>
      </c>
      <c r="W132">
        <f t="shared" si="20"/>
        <v>2014</v>
      </c>
    </row>
    <row r="133" spans="1:23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3">
        <v>42557</v>
      </c>
      <c r="J133" s="13">
        <v>42541.837511574071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 s="3">
        <f>ROUND(E133/D133*100,0)</f>
        <v>0</v>
      </c>
      <c r="Q133">
        <f t="shared" si="14"/>
        <v>0</v>
      </c>
      <c r="R133" s="14" t="str">
        <f t="shared" si="15"/>
        <v>6/20/2016</v>
      </c>
      <c r="S133" s="14" t="str">
        <f t="shared" si="16"/>
        <v>7/6/2016</v>
      </c>
      <c r="T133" s="9">
        <f t="shared" si="17"/>
        <v>6</v>
      </c>
      <c r="U133">
        <f t="shared" si="18"/>
        <v>2016</v>
      </c>
      <c r="V133" s="9">
        <f t="shared" si="19"/>
        <v>7</v>
      </c>
      <c r="W133">
        <f t="shared" si="20"/>
        <v>2016</v>
      </c>
    </row>
    <row r="134" spans="1:23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3">
        <v>41950.854247685187</v>
      </c>
      <c r="J134" s="13">
        <v>41905.812581018516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 s="3">
        <f>ROUND(E134/D134*100,0)</f>
        <v>10</v>
      </c>
      <c r="Q134">
        <f t="shared" si="14"/>
        <v>94.51</v>
      </c>
      <c r="R134" s="14" t="str">
        <f t="shared" si="15"/>
        <v>9/23/2014</v>
      </c>
      <c r="S134" s="14" t="str">
        <f t="shared" si="16"/>
        <v>11/7/2014</v>
      </c>
      <c r="T134" s="9">
        <f t="shared" si="17"/>
        <v>9</v>
      </c>
      <c r="U134">
        <f t="shared" si="18"/>
        <v>2014</v>
      </c>
      <c r="V134" s="9">
        <f t="shared" si="19"/>
        <v>11</v>
      </c>
      <c r="W134">
        <f t="shared" si="20"/>
        <v>2014</v>
      </c>
    </row>
    <row r="135" spans="1:23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3">
        <v>42521.729861111111</v>
      </c>
      <c r="J135" s="13">
        <v>42491.807685185187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 s="3">
        <f>ROUND(E135/D135*100,0)</f>
        <v>0</v>
      </c>
      <c r="Q135">
        <f t="shared" si="14"/>
        <v>0</v>
      </c>
      <c r="R135" s="14" t="str">
        <f t="shared" si="15"/>
        <v>5/1/2016</v>
      </c>
      <c r="S135" s="14" t="str">
        <f t="shared" si="16"/>
        <v>5/31/2016</v>
      </c>
      <c r="T135" s="9">
        <f t="shared" si="17"/>
        <v>5</v>
      </c>
      <c r="U135">
        <f t="shared" si="18"/>
        <v>2016</v>
      </c>
      <c r="V135" s="9">
        <f t="shared" si="19"/>
        <v>5</v>
      </c>
      <c r="W135">
        <f t="shared" si="20"/>
        <v>2016</v>
      </c>
    </row>
    <row r="136" spans="1:23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3">
        <v>42251.708333333336</v>
      </c>
      <c r="J136" s="13">
        <v>42221.909930555557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 s="3">
        <f>ROUND(E136/D136*100,0)</f>
        <v>0</v>
      </c>
      <c r="Q136">
        <f t="shared" si="14"/>
        <v>0</v>
      </c>
      <c r="R136" s="14" t="str">
        <f t="shared" si="15"/>
        <v>8/5/2015</v>
      </c>
      <c r="S136" s="14" t="str">
        <f t="shared" si="16"/>
        <v>9/4/2015</v>
      </c>
      <c r="T136" s="9">
        <f t="shared" si="17"/>
        <v>8</v>
      </c>
      <c r="U136">
        <f t="shared" si="18"/>
        <v>2015</v>
      </c>
      <c r="V136" s="9">
        <f t="shared" si="19"/>
        <v>9</v>
      </c>
      <c r="W136">
        <f t="shared" si="20"/>
        <v>2015</v>
      </c>
    </row>
    <row r="137" spans="1:23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3">
        <v>41821.791666666664</v>
      </c>
      <c r="J137" s="13">
        <v>41788.381909722222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 s="3">
        <f>ROUND(E137/D137*100,0)</f>
        <v>13</v>
      </c>
      <c r="Q137">
        <f t="shared" si="14"/>
        <v>80.599999999999994</v>
      </c>
      <c r="R137" s="14" t="str">
        <f t="shared" si="15"/>
        <v>5/29/2014</v>
      </c>
      <c r="S137" s="14" t="str">
        <f t="shared" si="16"/>
        <v>7/1/2014</v>
      </c>
      <c r="T137" s="9">
        <f t="shared" si="17"/>
        <v>5</v>
      </c>
      <c r="U137">
        <f t="shared" si="18"/>
        <v>2014</v>
      </c>
      <c r="V137" s="9">
        <f t="shared" si="19"/>
        <v>7</v>
      </c>
      <c r="W137">
        <f t="shared" si="20"/>
        <v>2014</v>
      </c>
    </row>
    <row r="138" spans="1:23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3">
        <v>42140.427777777775</v>
      </c>
      <c r="J138" s="13">
        <v>42096.410115740742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 s="3">
        <f>ROUND(E138/D138*100,0)</f>
        <v>0</v>
      </c>
      <c r="Q138">
        <f t="shared" si="14"/>
        <v>0</v>
      </c>
      <c r="R138" s="14" t="str">
        <f t="shared" si="15"/>
        <v>4/2/2015</v>
      </c>
      <c r="S138" s="14" t="str">
        <f t="shared" si="16"/>
        <v>5/16/2015</v>
      </c>
      <c r="T138" s="9">
        <f t="shared" si="17"/>
        <v>4</v>
      </c>
      <c r="U138">
        <f t="shared" si="18"/>
        <v>2015</v>
      </c>
      <c r="V138" s="9">
        <f t="shared" si="19"/>
        <v>5</v>
      </c>
      <c r="W138">
        <f t="shared" si="20"/>
        <v>2015</v>
      </c>
    </row>
    <row r="139" spans="1:23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3">
        <v>42289.573993055557</v>
      </c>
      <c r="J139" s="13">
        <v>42239.573993055557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 s="3">
        <f>ROUND(E139/D139*100,0)</f>
        <v>0</v>
      </c>
      <c r="Q139">
        <f t="shared" si="14"/>
        <v>0</v>
      </c>
      <c r="R139" s="14" t="str">
        <f t="shared" si="15"/>
        <v>8/23/2015</v>
      </c>
      <c r="S139" s="14" t="str">
        <f t="shared" si="16"/>
        <v>10/12/2015</v>
      </c>
      <c r="T139" s="9">
        <f t="shared" si="17"/>
        <v>8</v>
      </c>
      <c r="U139">
        <f t="shared" si="18"/>
        <v>2015</v>
      </c>
      <c r="V139" s="9">
        <f t="shared" si="19"/>
        <v>10</v>
      </c>
      <c r="W139">
        <f t="shared" si="20"/>
        <v>2015</v>
      </c>
    </row>
    <row r="140" spans="1:23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3">
        <v>42217.207638888889</v>
      </c>
      <c r="J140" s="13">
        <v>42186.257418981484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 s="3">
        <f>ROUND(E140/D140*100,0)</f>
        <v>3</v>
      </c>
      <c r="Q140">
        <f t="shared" si="14"/>
        <v>81.239999999999995</v>
      </c>
      <c r="R140" s="14" t="str">
        <f t="shared" si="15"/>
        <v>7/1/2015</v>
      </c>
      <c r="S140" s="14" t="str">
        <f t="shared" si="16"/>
        <v>8/1/2015</v>
      </c>
      <c r="T140" s="9">
        <f t="shared" si="17"/>
        <v>7</v>
      </c>
      <c r="U140">
        <f t="shared" si="18"/>
        <v>2015</v>
      </c>
      <c r="V140" s="9">
        <f t="shared" si="19"/>
        <v>8</v>
      </c>
      <c r="W140">
        <f t="shared" si="20"/>
        <v>2015</v>
      </c>
    </row>
    <row r="141" spans="1:23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3">
        <v>42197.920972222222</v>
      </c>
      <c r="J141" s="13">
        <v>42187.920972222222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 s="3">
        <f>ROUND(E141/D141*100,0)</f>
        <v>100</v>
      </c>
      <c r="Q141">
        <f t="shared" si="14"/>
        <v>500</v>
      </c>
      <c r="R141" s="14" t="str">
        <f t="shared" si="15"/>
        <v>7/2/2015</v>
      </c>
      <c r="S141" s="14" t="str">
        <f t="shared" si="16"/>
        <v>7/12/2015</v>
      </c>
      <c r="T141" s="9">
        <f t="shared" si="17"/>
        <v>7</v>
      </c>
      <c r="U141">
        <f t="shared" si="18"/>
        <v>2015</v>
      </c>
      <c r="V141" s="9">
        <f t="shared" si="19"/>
        <v>7</v>
      </c>
      <c r="W141">
        <f t="shared" si="20"/>
        <v>2015</v>
      </c>
    </row>
    <row r="142" spans="1:23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3">
        <v>42083.15662037037</v>
      </c>
      <c r="J142" s="13">
        <v>42053.198287037034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 s="3">
        <f>ROUND(E142/D142*100,0)</f>
        <v>0</v>
      </c>
      <c r="Q142">
        <f t="shared" si="14"/>
        <v>0</v>
      </c>
      <c r="R142" s="14" t="str">
        <f t="shared" si="15"/>
        <v>2/18/2015</v>
      </c>
      <c r="S142" s="14" t="str">
        <f t="shared" si="16"/>
        <v>3/20/2015</v>
      </c>
      <c r="T142" s="9">
        <f t="shared" si="17"/>
        <v>2</v>
      </c>
      <c r="U142">
        <f t="shared" si="18"/>
        <v>2015</v>
      </c>
      <c r="V142" s="9">
        <f t="shared" si="19"/>
        <v>3</v>
      </c>
      <c r="W142">
        <f t="shared" si="20"/>
        <v>2015</v>
      </c>
    </row>
    <row r="143" spans="1:23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3">
        <v>42155.153043981481</v>
      </c>
      <c r="J143" s="13">
        <v>42110.153043981481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 s="3">
        <f>ROUND(E143/D143*100,0)</f>
        <v>11</v>
      </c>
      <c r="Q143">
        <f t="shared" si="14"/>
        <v>46.18</v>
      </c>
      <c r="R143" s="14" t="str">
        <f t="shared" si="15"/>
        <v>4/16/2015</v>
      </c>
      <c r="S143" s="14" t="str">
        <f t="shared" si="16"/>
        <v>5/31/2015</v>
      </c>
      <c r="T143" s="9">
        <f t="shared" si="17"/>
        <v>4</v>
      </c>
      <c r="U143">
        <f t="shared" si="18"/>
        <v>2015</v>
      </c>
      <c r="V143" s="9">
        <f t="shared" si="19"/>
        <v>5</v>
      </c>
      <c r="W143">
        <f t="shared" si="20"/>
        <v>2015</v>
      </c>
    </row>
    <row r="144" spans="1:23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3">
        <v>41959.934930555559</v>
      </c>
      <c r="J144" s="13">
        <v>41938.893263888887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 s="3">
        <f>ROUND(E144/D144*100,0)</f>
        <v>0</v>
      </c>
      <c r="Q144">
        <f t="shared" si="14"/>
        <v>10</v>
      </c>
      <c r="R144" s="14" t="str">
        <f t="shared" si="15"/>
        <v>10/26/2014</v>
      </c>
      <c r="S144" s="14" t="str">
        <f t="shared" si="16"/>
        <v>11/16/2014</v>
      </c>
      <c r="T144" s="9">
        <f t="shared" si="17"/>
        <v>10</v>
      </c>
      <c r="U144">
        <f t="shared" si="18"/>
        <v>2014</v>
      </c>
      <c r="V144" s="9">
        <f t="shared" si="19"/>
        <v>11</v>
      </c>
      <c r="W144">
        <f t="shared" si="20"/>
        <v>2014</v>
      </c>
    </row>
    <row r="145" spans="1:23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3">
        <v>42616.246527777781</v>
      </c>
      <c r="J145" s="13">
        <v>42559.064143518517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 s="3">
        <f>ROUND(E145/D145*100,0)</f>
        <v>0</v>
      </c>
      <c r="Q145">
        <f t="shared" si="14"/>
        <v>0</v>
      </c>
      <c r="R145" s="14" t="str">
        <f t="shared" si="15"/>
        <v>7/8/2016</v>
      </c>
      <c r="S145" s="14" t="str">
        <f t="shared" si="16"/>
        <v>9/3/2016</v>
      </c>
      <c r="T145" s="9">
        <f t="shared" si="17"/>
        <v>7</v>
      </c>
      <c r="U145">
        <f t="shared" si="18"/>
        <v>2016</v>
      </c>
      <c r="V145" s="9">
        <f t="shared" si="19"/>
        <v>9</v>
      </c>
      <c r="W145">
        <f t="shared" si="20"/>
        <v>2016</v>
      </c>
    </row>
    <row r="146" spans="1:23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3">
        <v>42107.72074074074</v>
      </c>
      <c r="J146" s="13">
        <v>42047.762407407405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 s="3">
        <f>ROUND(E146/D146*100,0)</f>
        <v>28</v>
      </c>
      <c r="Q146">
        <f t="shared" si="14"/>
        <v>55.95</v>
      </c>
      <c r="R146" s="14" t="str">
        <f t="shared" si="15"/>
        <v>2/12/2015</v>
      </c>
      <c r="S146" s="14" t="str">
        <f t="shared" si="16"/>
        <v>4/13/2015</v>
      </c>
      <c r="T146" s="9">
        <f t="shared" si="17"/>
        <v>2</v>
      </c>
      <c r="U146">
        <f t="shared" si="18"/>
        <v>2015</v>
      </c>
      <c r="V146" s="9">
        <f t="shared" si="19"/>
        <v>4</v>
      </c>
      <c r="W146">
        <f t="shared" si="20"/>
        <v>2015</v>
      </c>
    </row>
    <row r="147" spans="1:23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3">
        <v>42227.542268518519</v>
      </c>
      <c r="J147" s="13">
        <v>42200.542268518519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 s="3">
        <f>ROUND(E147/D147*100,0)</f>
        <v>8</v>
      </c>
      <c r="Q147">
        <f t="shared" si="14"/>
        <v>37.56</v>
      </c>
      <c r="R147" s="14" t="str">
        <f t="shared" si="15"/>
        <v>7/15/2015</v>
      </c>
      <c r="S147" s="14" t="str">
        <f t="shared" si="16"/>
        <v>8/11/2015</v>
      </c>
      <c r="T147" s="9">
        <f t="shared" si="17"/>
        <v>7</v>
      </c>
      <c r="U147">
        <f t="shared" si="18"/>
        <v>2015</v>
      </c>
      <c r="V147" s="9">
        <f t="shared" si="19"/>
        <v>8</v>
      </c>
      <c r="W147">
        <f t="shared" si="20"/>
        <v>2015</v>
      </c>
    </row>
    <row r="148" spans="1:23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3">
        <v>42753.016180555554</v>
      </c>
      <c r="J148" s="13">
        <v>42693.016180555554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 s="3">
        <f>ROUND(E148/D148*100,0)</f>
        <v>1</v>
      </c>
      <c r="Q148">
        <f t="shared" si="14"/>
        <v>38.33</v>
      </c>
      <c r="R148" s="14" t="str">
        <f t="shared" si="15"/>
        <v>11/19/2016</v>
      </c>
      <c r="S148" s="14" t="str">
        <f t="shared" si="16"/>
        <v>1/18/2017</v>
      </c>
      <c r="T148" s="9">
        <f t="shared" si="17"/>
        <v>11</v>
      </c>
      <c r="U148">
        <f t="shared" si="18"/>
        <v>2016</v>
      </c>
      <c r="V148" s="9">
        <f t="shared" si="19"/>
        <v>1</v>
      </c>
      <c r="W148">
        <f t="shared" si="20"/>
        <v>2017</v>
      </c>
    </row>
    <row r="149" spans="1:23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3">
        <v>42012.762499999997</v>
      </c>
      <c r="J149" s="13">
        <v>41969.767824074072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 s="3">
        <f>ROUND(E149/D149*100,0)</f>
        <v>0</v>
      </c>
      <c r="Q149">
        <f t="shared" si="14"/>
        <v>0</v>
      </c>
      <c r="R149" s="14" t="str">
        <f t="shared" si="15"/>
        <v>11/26/2014</v>
      </c>
      <c r="S149" s="14" t="str">
        <f t="shared" si="16"/>
        <v>1/8/2015</v>
      </c>
      <c r="T149" s="9">
        <f t="shared" si="17"/>
        <v>11</v>
      </c>
      <c r="U149">
        <f t="shared" si="18"/>
        <v>2014</v>
      </c>
      <c r="V149" s="9">
        <f t="shared" si="19"/>
        <v>1</v>
      </c>
      <c r="W149">
        <f t="shared" si="20"/>
        <v>2015</v>
      </c>
    </row>
    <row r="150" spans="1:23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3">
        <v>42427.281666666669</v>
      </c>
      <c r="J150" s="13">
        <v>42397.281666666669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 s="3">
        <f>ROUND(E150/D150*100,0)</f>
        <v>0</v>
      </c>
      <c r="Q150">
        <f t="shared" si="14"/>
        <v>20</v>
      </c>
      <c r="R150" s="14" t="str">
        <f t="shared" si="15"/>
        <v>1/28/2016</v>
      </c>
      <c r="S150" s="14" t="str">
        <f t="shared" si="16"/>
        <v>2/27/2016</v>
      </c>
      <c r="T150" s="9">
        <f t="shared" si="17"/>
        <v>1</v>
      </c>
      <c r="U150">
        <f t="shared" si="18"/>
        <v>2016</v>
      </c>
      <c r="V150" s="9">
        <f t="shared" si="19"/>
        <v>2</v>
      </c>
      <c r="W150">
        <f t="shared" si="20"/>
        <v>2016</v>
      </c>
    </row>
    <row r="151" spans="1:23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3">
        <v>41998.333333333336</v>
      </c>
      <c r="J151" s="13">
        <v>41968.172106481485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 s="3">
        <f>ROUND(E151/D151*100,0)</f>
        <v>1</v>
      </c>
      <c r="Q151">
        <f t="shared" si="14"/>
        <v>15.33</v>
      </c>
      <c r="R151" s="14" t="str">
        <f t="shared" si="15"/>
        <v>11/25/2014</v>
      </c>
      <c r="S151" s="14" t="str">
        <f t="shared" si="16"/>
        <v>12/25/2014</v>
      </c>
      <c r="T151" s="9">
        <f t="shared" si="17"/>
        <v>11</v>
      </c>
      <c r="U151">
        <f t="shared" si="18"/>
        <v>2014</v>
      </c>
      <c r="V151" s="9">
        <f t="shared" si="19"/>
        <v>12</v>
      </c>
      <c r="W151">
        <f t="shared" si="20"/>
        <v>2014</v>
      </c>
    </row>
    <row r="152" spans="1:23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3">
        <v>42150.161828703705</v>
      </c>
      <c r="J152" s="13">
        <v>42090.161828703705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 s="3">
        <f>ROUND(E152/D152*100,0)</f>
        <v>23</v>
      </c>
      <c r="Q152">
        <f t="shared" si="14"/>
        <v>449.43</v>
      </c>
      <c r="R152" s="14" t="str">
        <f t="shared" si="15"/>
        <v>3/27/2015</v>
      </c>
      <c r="S152" s="14" t="str">
        <f t="shared" si="16"/>
        <v>5/26/2015</v>
      </c>
      <c r="T152" s="9">
        <f t="shared" si="17"/>
        <v>3</v>
      </c>
      <c r="U152">
        <f t="shared" si="18"/>
        <v>2015</v>
      </c>
      <c r="V152" s="9">
        <f t="shared" si="19"/>
        <v>5</v>
      </c>
      <c r="W152">
        <f t="shared" si="20"/>
        <v>2015</v>
      </c>
    </row>
    <row r="153" spans="1:23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3">
        <v>42173.550821759258</v>
      </c>
      <c r="J153" s="13">
        <v>42113.550821759258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 s="3">
        <f>ROUND(E153/D153*100,0)</f>
        <v>0</v>
      </c>
      <c r="Q153">
        <f t="shared" si="14"/>
        <v>28</v>
      </c>
      <c r="R153" s="14" t="str">
        <f t="shared" si="15"/>
        <v>4/19/2015</v>
      </c>
      <c r="S153" s="14" t="str">
        <f t="shared" si="16"/>
        <v>6/18/2015</v>
      </c>
      <c r="T153" s="9">
        <f t="shared" si="17"/>
        <v>4</v>
      </c>
      <c r="U153">
        <f t="shared" si="18"/>
        <v>2015</v>
      </c>
      <c r="V153" s="9">
        <f t="shared" si="19"/>
        <v>6</v>
      </c>
      <c r="W153">
        <f t="shared" si="20"/>
        <v>2015</v>
      </c>
    </row>
    <row r="154" spans="1:23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3">
        <v>41905.077546296299</v>
      </c>
      <c r="J154" s="13">
        <v>41875.077546296299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 s="3">
        <f>ROUND(E154/D154*100,0)</f>
        <v>0</v>
      </c>
      <c r="Q154">
        <f t="shared" si="14"/>
        <v>15</v>
      </c>
      <c r="R154" s="14" t="str">
        <f t="shared" si="15"/>
        <v>8/24/2014</v>
      </c>
      <c r="S154" s="14" t="str">
        <f t="shared" si="16"/>
        <v>9/23/2014</v>
      </c>
      <c r="T154" s="9">
        <f t="shared" si="17"/>
        <v>8</v>
      </c>
      <c r="U154">
        <f t="shared" si="18"/>
        <v>2014</v>
      </c>
      <c r="V154" s="9">
        <f t="shared" si="19"/>
        <v>9</v>
      </c>
      <c r="W154">
        <f t="shared" si="20"/>
        <v>2014</v>
      </c>
    </row>
    <row r="155" spans="1:23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3">
        <v>41975.627824074072</v>
      </c>
      <c r="J155" s="13">
        <v>41933.586157407408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 s="3">
        <f>ROUND(E155/D155*100,0)</f>
        <v>1</v>
      </c>
      <c r="Q155">
        <f t="shared" si="14"/>
        <v>35.9</v>
      </c>
      <c r="R155" s="14" t="str">
        <f t="shared" si="15"/>
        <v>10/21/2014</v>
      </c>
      <c r="S155" s="14" t="str">
        <f t="shared" si="16"/>
        <v>12/2/2014</v>
      </c>
      <c r="T155" s="9">
        <f t="shared" si="17"/>
        <v>10</v>
      </c>
      <c r="U155">
        <f t="shared" si="18"/>
        <v>2014</v>
      </c>
      <c r="V155" s="9">
        <f t="shared" si="19"/>
        <v>12</v>
      </c>
      <c r="W155">
        <f t="shared" si="20"/>
        <v>2014</v>
      </c>
    </row>
    <row r="156" spans="1:23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3">
        <v>42158.547395833331</v>
      </c>
      <c r="J156" s="13">
        <v>42115.547395833331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 s="3">
        <f>ROUND(E156/D156*100,0)</f>
        <v>3</v>
      </c>
      <c r="Q156">
        <f t="shared" si="14"/>
        <v>13.33</v>
      </c>
      <c r="R156" s="14" t="str">
        <f t="shared" si="15"/>
        <v>4/21/2015</v>
      </c>
      <c r="S156" s="14" t="str">
        <f t="shared" si="16"/>
        <v>6/3/2015</v>
      </c>
      <c r="T156" s="9">
        <f t="shared" si="17"/>
        <v>4</v>
      </c>
      <c r="U156">
        <f t="shared" si="18"/>
        <v>2015</v>
      </c>
      <c r="V156" s="9">
        <f t="shared" si="19"/>
        <v>6</v>
      </c>
      <c r="W156">
        <f t="shared" si="20"/>
        <v>2015</v>
      </c>
    </row>
    <row r="157" spans="1:23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3">
        <v>42208.559432870374</v>
      </c>
      <c r="J157" s="13">
        <v>42168.559432870374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 s="3">
        <f>ROUND(E157/D157*100,0)</f>
        <v>0</v>
      </c>
      <c r="Q157">
        <f t="shared" si="14"/>
        <v>20.25</v>
      </c>
      <c r="R157" s="14" t="str">
        <f t="shared" si="15"/>
        <v>6/13/2015</v>
      </c>
      <c r="S157" s="14" t="str">
        <f t="shared" si="16"/>
        <v>7/23/2015</v>
      </c>
      <c r="T157" s="9">
        <f t="shared" si="17"/>
        <v>6</v>
      </c>
      <c r="U157">
        <f t="shared" si="18"/>
        <v>2015</v>
      </c>
      <c r="V157" s="9">
        <f t="shared" si="19"/>
        <v>7</v>
      </c>
      <c r="W157">
        <f t="shared" si="20"/>
        <v>2015</v>
      </c>
    </row>
    <row r="158" spans="1:23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3">
        <v>41854.1249537037</v>
      </c>
      <c r="J158" s="13">
        <v>41794.1249537037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 s="3">
        <f>ROUND(E158/D158*100,0)</f>
        <v>5</v>
      </c>
      <c r="Q158">
        <f t="shared" si="14"/>
        <v>119</v>
      </c>
      <c r="R158" s="14" t="str">
        <f t="shared" si="15"/>
        <v>6/4/2014</v>
      </c>
      <c r="S158" s="14" t="str">
        <f t="shared" si="16"/>
        <v>8/3/2014</v>
      </c>
      <c r="T158" s="9">
        <f t="shared" si="17"/>
        <v>6</v>
      </c>
      <c r="U158">
        <f t="shared" si="18"/>
        <v>2014</v>
      </c>
      <c r="V158" s="9">
        <f t="shared" si="19"/>
        <v>8</v>
      </c>
      <c r="W158">
        <f t="shared" si="20"/>
        <v>2014</v>
      </c>
    </row>
    <row r="159" spans="1:23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3">
        <v>42426.911712962959</v>
      </c>
      <c r="J159" s="13">
        <v>42396.911712962959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 s="3">
        <f>ROUND(E159/D159*100,0)</f>
        <v>0</v>
      </c>
      <c r="Q159">
        <f t="shared" si="14"/>
        <v>4</v>
      </c>
      <c r="R159" s="14" t="str">
        <f t="shared" si="15"/>
        <v>1/27/2016</v>
      </c>
      <c r="S159" s="14" t="str">
        <f t="shared" si="16"/>
        <v>2/26/2016</v>
      </c>
      <c r="T159" s="9">
        <f t="shared" si="17"/>
        <v>1</v>
      </c>
      <c r="U159">
        <f t="shared" si="18"/>
        <v>2016</v>
      </c>
      <c r="V159" s="9">
        <f t="shared" si="19"/>
        <v>2</v>
      </c>
      <c r="W159">
        <f t="shared" si="20"/>
        <v>2016</v>
      </c>
    </row>
    <row r="160" spans="1:23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3">
        <v>41934.07671296296</v>
      </c>
      <c r="J160" s="13">
        <v>41904.07671296296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 s="3">
        <f>ROUND(E160/D160*100,0)</f>
        <v>0</v>
      </c>
      <c r="Q160">
        <f t="shared" si="14"/>
        <v>0</v>
      </c>
      <c r="R160" s="14" t="str">
        <f t="shared" si="15"/>
        <v>9/22/2014</v>
      </c>
      <c r="S160" s="14" t="str">
        <f t="shared" si="16"/>
        <v>10/22/2014</v>
      </c>
      <c r="T160" s="9">
        <f t="shared" si="17"/>
        <v>9</v>
      </c>
      <c r="U160">
        <f t="shared" si="18"/>
        <v>2014</v>
      </c>
      <c r="V160" s="9">
        <f t="shared" si="19"/>
        <v>10</v>
      </c>
      <c r="W160">
        <f t="shared" si="20"/>
        <v>2014</v>
      </c>
    </row>
    <row r="161" spans="1:23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3">
        <v>42554.434548611112</v>
      </c>
      <c r="J161" s="13">
        <v>42514.434548611112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 s="3">
        <f>ROUND(E161/D161*100,0)</f>
        <v>0</v>
      </c>
      <c r="Q161">
        <f t="shared" si="14"/>
        <v>10</v>
      </c>
      <c r="R161" s="14" t="str">
        <f t="shared" si="15"/>
        <v>5/24/2016</v>
      </c>
      <c r="S161" s="14" t="str">
        <f t="shared" si="16"/>
        <v>7/3/2016</v>
      </c>
      <c r="T161" s="9">
        <f t="shared" si="17"/>
        <v>5</v>
      </c>
      <c r="U161">
        <f t="shared" si="18"/>
        <v>2016</v>
      </c>
      <c r="V161" s="9">
        <f t="shared" si="19"/>
        <v>7</v>
      </c>
      <c r="W161">
        <f t="shared" si="20"/>
        <v>2016</v>
      </c>
    </row>
    <row r="162" spans="1:23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3">
        <v>42231.913090277776</v>
      </c>
      <c r="J162" s="13">
        <v>42171.913090277776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 s="3">
        <f>ROUND(E162/D162*100,0)</f>
        <v>0</v>
      </c>
      <c r="Q162">
        <f t="shared" si="14"/>
        <v>0</v>
      </c>
      <c r="R162" s="14" t="str">
        <f t="shared" si="15"/>
        <v>6/16/2015</v>
      </c>
      <c r="S162" s="14" t="str">
        <f t="shared" si="16"/>
        <v>8/15/2015</v>
      </c>
      <c r="T162" s="9">
        <f t="shared" si="17"/>
        <v>6</v>
      </c>
      <c r="U162">
        <f t="shared" si="18"/>
        <v>2015</v>
      </c>
      <c r="V162" s="9">
        <f t="shared" si="19"/>
        <v>8</v>
      </c>
      <c r="W162">
        <f t="shared" si="20"/>
        <v>2015</v>
      </c>
    </row>
    <row r="163" spans="1:23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3">
        <v>41822.687442129631</v>
      </c>
      <c r="J163" s="13">
        <v>41792.687442129631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 s="3">
        <f>ROUND(E163/D163*100,0)</f>
        <v>0</v>
      </c>
      <c r="Q163">
        <f t="shared" si="14"/>
        <v>5</v>
      </c>
      <c r="R163" s="14" t="str">
        <f t="shared" si="15"/>
        <v>6/2/2014</v>
      </c>
      <c r="S163" s="14" t="str">
        <f t="shared" si="16"/>
        <v>7/2/2014</v>
      </c>
      <c r="T163" s="9">
        <f t="shared" si="17"/>
        <v>6</v>
      </c>
      <c r="U163">
        <f t="shared" si="18"/>
        <v>2014</v>
      </c>
      <c r="V163" s="9">
        <f t="shared" si="19"/>
        <v>7</v>
      </c>
      <c r="W163">
        <f t="shared" si="20"/>
        <v>2014</v>
      </c>
    </row>
    <row r="164" spans="1:23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3">
        <v>41867.987500000003</v>
      </c>
      <c r="J164" s="13">
        <v>41835.126805555556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 s="3">
        <f>ROUND(E164/D164*100,0)</f>
        <v>16</v>
      </c>
      <c r="Q164">
        <f t="shared" si="14"/>
        <v>43.5</v>
      </c>
      <c r="R164" s="14" t="str">
        <f t="shared" si="15"/>
        <v>7/15/2014</v>
      </c>
      <c r="S164" s="14" t="str">
        <f t="shared" si="16"/>
        <v>8/16/2014</v>
      </c>
      <c r="T164" s="9">
        <f t="shared" si="17"/>
        <v>7</v>
      </c>
      <c r="U164">
        <f t="shared" si="18"/>
        <v>2014</v>
      </c>
      <c r="V164" s="9">
        <f t="shared" si="19"/>
        <v>8</v>
      </c>
      <c r="W164">
        <f t="shared" si="20"/>
        <v>2014</v>
      </c>
    </row>
    <row r="165" spans="1:23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3">
        <v>42278</v>
      </c>
      <c r="J165" s="13">
        <v>42243.961273148147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 s="3">
        <f>ROUND(E165/D165*100,0)</f>
        <v>0</v>
      </c>
      <c r="Q165">
        <f t="shared" si="14"/>
        <v>0</v>
      </c>
      <c r="R165" s="14" t="str">
        <f t="shared" si="15"/>
        <v>8/27/2015</v>
      </c>
      <c r="S165" s="14" t="str">
        <f t="shared" si="16"/>
        <v>10/1/2015</v>
      </c>
      <c r="T165" s="9">
        <f t="shared" si="17"/>
        <v>8</v>
      </c>
      <c r="U165">
        <f t="shared" si="18"/>
        <v>2015</v>
      </c>
      <c r="V165" s="9">
        <f t="shared" si="19"/>
        <v>10</v>
      </c>
      <c r="W165">
        <f t="shared" si="20"/>
        <v>2015</v>
      </c>
    </row>
    <row r="166" spans="1:23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3">
        <v>41901.762743055559</v>
      </c>
      <c r="J166" s="13">
        <v>41841.762743055559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 s="3">
        <f>ROUND(E166/D166*100,0)</f>
        <v>1</v>
      </c>
      <c r="Q166">
        <f t="shared" si="14"/>
        <v>91.43</v>
      </c>
      <c r="R166" s="14" t="str">
        <f t="shared" si="15"/>
        <v>7/21/2014</v>
      </c>
      <c r="S166" s="14" t="str">
        <f t="shared" si="16"/>
        <v>9/19/2014</v>
      </c>
      <c r="T166" s="9">
        <f t="shared" si="17"/>
        <v>7</v>
      </c>
      <c r="U166">
        <f t="shared" si="18"/>
        <v>2014</v>
      </c>
      <c r="V166" s="9">
        <f t="shared" si="19"/>
        <v>9</v>
      </c>
      <c r="W166">
        <f t="shared" si="20"/>
        <v>2014</v>
      </c>
    </row>
    <row r="167" spans="1:23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3">
        <v>42381.658842592595</v>
      </c>
      <c r="J167" s="13">
        <v>42351.658842592595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 s="3">
        <f>ROUND(E167/D167*100,0)</f>
        <v>0</v>
      </c>
      <c r="Q167">
        <f t="shared" si="14"/>
        <v>0</v>
      </c>
      <c r="R167" s="14" t="str">
        <f t="shared" si="15"/>
        <v>12/13/2015</v>
      </c>
      <c r="S167" s="14" t="str">
        <f t="shared" si="16"/>
        <v>1/12/2016</v>
      </c>
      <c r="T167" s="9">
        <f t="shared" si="17"/>
        <v>12</v>
      </c>
      <c r="U167">
        <f t="shared" si="18"/>
        <v>2015</v>
      </c>
      <c r="V167" s="9">
        <f t="shared" si="19"/>
        <v>1</v>
      </c>
      <c r="W167">
        <f t="shared" si="20"/>
        <v>2016</v>
      </c>
    </row>
    <row r="168" spans="1:23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3">
        <v>42751.075949074075</v>
      </c>
      <c r="J168" s="13">
        <v>42721.075949074075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 s="3">
        <f>ROUND(E168/D168*100,0)</f>
        <v>60</v>
      </c>
      <c r="Q168">
        <f t="shared" si="14"/>
        <v>3000</v>
      </c>
      <c r="R168" s="14" t="str">
        <f t="shared" si="15"/>
        <v>12/17/2016</v>
      </c>
      <c r="S168" s="14" t="str">
        <f t="shared" si="16"/>
        <v>1/16/2017</v>
      </c>
      <c r="T168" s="9">
        <f t="shared" si="17"/>
        <v>12</v>
      </c>
      <c r="U168">
        <f t="shared" si="18"/>
        <v>2016</v>
      </c>
      <c r="V168" s="9">
        <f t="shared" si="19"/>
        <v>1</v>
      </c>
      <c r="W168">
        <f t="shared" si="20"/>
        <v>2017</v>
      </c>
    </row>
    <row r="169" spans="1:23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3">
        <v>42220.927488425928</v>
      </c>
      <c r="J169" s="13">
        <v>42160.927488425928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 s="3">
        <f>ROUND(E169/D169*100,0)</f>
        <v>0</v>
      </c>
      <c r="Q169">
        <f t="shared" si="14"/>
        <v>5.5</v>
      </c>
      <c r="R169" s="14" t="str">
        <f t="shared" si="15"/>
        <v>6/5/2015</v>
      </c>
      <c r="S169" s="14" t="str">
        <f t="shared" si="16"/>
        <v>8/4/2015</v>
      </c>
      <c r="T169" s="9">
        <f t="shared" si="17"/>
        <v>6</v>
      </c>
      <c r="U169">
        <f t="shared" si="18"/>
        <v>2015</v>
      </c>
      <c r="V169" s="9">
        <f t="shared" si="19"/>
        <v>8</v>
      </c>
      <c r="W169">
        <f t="shared" si="20"/>
        <v>2015</v>
      </c>
    </row>
    <row r="170" spans="1:23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3">
        <v>42082.793634259258</v>
      </c>
      <c r="J170" s="13">
        <v>42052.835300925923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 s="3">
        <f>ROUND(E170/D170*100,0)</f>
        <v>4</v>
      </c>
      <c r="Q170">
        <f t="shared" si="14"/>
        <v>108.33</v>
      </c>
      <c r="R170" s="14" t="str">
        <f t="shared" si="15"/>
        <v>2/17/2015</v>
      </c>
      <c r="S170" s="14" t="str">
        <f t="shared" si="16"/>
        <v>3/19/2015</v>
      </c>
      <c r="T170" s="9">
        <f t="shared" si="17"/>
        <v>2</v>
      </c>
      <c r="U170">
        <f t="shared" si="18"/>
        <v>2015</v>
      </c>
      <c r="V170" s="9">
        <f t="shared" si="19"/>
        <v>3</v>
      </c>
      <c r="W170">
        <f t="shared" si="20"/>
        <v>2015</v>
      </c>
    </row>
    <row r="171" spans="1:23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3">
        <v>41930.505312499998</v>
      </c>
      <c r="J171" s="13">
        <v>41900.505312499998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 s="3">
        <f>ROUND(E171/D171*100,0)</f>
        <v>22</v>
      </c>
      <c r="Q171">
        <f t="shared" si="14"/>
        <v>56</v>
      </c>
      <c r="R171" s="14" t="str">
        <f t="shared" si="15"/>
        <v>9/18/2014</v>
      </c>
      <c r="S171" s="14" t="str">
        <f t="shared" si="16"/>
        <v>10/18/2014</v>
      </c>
      <c r="T171" s="9">
        <f t="shared" si="17"/>
        <v>9</v>
      </c>
      <c r="U171">
        <f t="shared" si="18"/>
        <v>2014</v>
      </c>
      <c r="V171" s="9">
        <f t="shared" si="19"/>
        <v>10</v>
      </c>
      <c r="W171">
        <f t="shared" si="20"/>
        <v>2014</v>
      </c>
    </row>
    <row r="172" spans="1:23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3">
        <v>42246.227777777778</v>
      </c>
      <c r="J172" s="13">
        <v>42216.977812500001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 s="3">
        <f>ROUND(E172/D172*100,0)</f>
        <v>3</v>
      </c>
      <c r="Q172">
        <f t="shared" si="14"/>
        <v>32.5</v>
      </c>
      <c r="R172" s="14" t="str">
        <f t="shared" si="15"/>
        <v>7/31/2015</v>
      </c>
      <c r="S172" s="14" t="str">
        <f t="shared" si="16"/>
        <v>8/30/2015</v>
      </c>
      <c r="T172" s="9">
        <f t="shared" si="17"/>
        <v>7</v>
      </c>
      <c r="U172">
        <f t="shared" si="18"/>
        <v>2015</v>
      </c>
      <c r="V172" s="9">
        <f t="shared" si="19"/>
        <v>8</v>
      </c>
      <c r="W172">
        <f t="shared" si="20"/>
        <v>2015</v>
      </c>
    </row>
    <row r="173" spans="1:23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3">
        <v>42594.180717592593</v>
      </c>
      <c r="J173" s="13">
        <v>42534.180717592593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 s="3">
        <f>ROUND(E173/D173*100,0)</f>
        <v>0</v>
      </c>
      <c r="Q173">
        <f t="shared" si="14"/>
        <v>1</v>
      </c>
      <c r="R173" s="14" t="str">
        <f t="shared" si="15"/>
        <v>6/13/2016</v>
      </c>
      <c r="S173" s="14" t="str">
        <f t="shared" si="16"/>
        <v>8/12/2016</v>
      </c>
      <c r="T173" s="9">
        <f t="shared" si="17"/>
        <v>6</v>
      </c>
      <c r="U173">
        <f t="shared" si="18"/>
        <v>2016</v>
      </c>
      <c r="V173" s="9">
        <f t="shared" si="19"/>
        <v>8</v>
      </c>
      <c r="W173">
        <f t="shared" si="20"/>
        <v>2016</v>
      </c>
    </row>
    <row r="174" spans="1:23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3">
        <v>42082.353275462963</v>
      </c>
      <c r="J174" s="13">
        <v>42047.394942129627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 s="3">
        <f>ROUND(E174/D174*100,0)</f>
        <v>0</v>
      </c>
      <c r="Q174">
        <f t="shared" si="14"/>
        <v>0</v>
      </c>
      <c r="R174" s="14" t="str">
        <f t="shared" si="15"/>
        <v>2/12/2015</v>
      </c>
      <c r="S174" s="14" t="str">
        <f t="shared" si="16"/>
        <v>3/19/2015</v>
      </c>
      <c r="T174" s="9">
        <f t="shared" si="17"/>
        <v>2</v>
      </c>
      <c r="U174">
        <f t="shared" si="18"/>
        <v>2015</v>
      </c>
      <c r="V174" s="9">
        <f t="shared" si="19"/>
        <v>3</v>
      </c>
      <c r="W174">
        <f t="shared" si="20"/>
        <v>2015</v>
      </c>
    </row>
    <row r="175" spans="1:23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3">
        <v>42063.573009259257</v>
      </c>
      <c r="J175" s="13">
        <v>42033.573009259257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 s="3">
        <f>ROUND(E175/D175*100,0)</f>
        <v>0</v>
      </c>
      <c r="Q175">
        <f t="shared" si="14"/>
        <v>0</v>
      </c>
      <c r="R175" s="14" t="str">
        <f t="shared" si="15"/>
        <v>1/29/2015</v>
      </c>
      <c r="S175" s="14" t="str">
        <f t="shared" si="16"/>
        <v>2/28/2015</v>
      </c>
      <c r="T175" s="9">
        <f t="shared" si="17"/>
        <v>1</v>
      </c>
      <c r="U175">
        <f t="shared" si="18"/>
        <v>2015</v>
      </c>
      <c r="V175" s="9">
        <f t="shared" si="19"/>
        <v>2</v>
      </c>
      <c r="W175">
        <f t="shared" si="20"/>
        <v>2015</v>
      </c>
    </row>
    <row r="176" spans="1:23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3">
        <v>42132.758981481478</v>
      </c>
      <c r="J176" s="13">
        <v>42072.758981481478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 s="3">
        <f>ROUND(E176/D176*100,0)</f>
        <v>0</v>
      </c>
      <c r="Q176">
        <f t="shared" si="14"/>
        <v>0</v>
      </c>
      <c r="R176" s="14" t="str">
        <f t="shared" si="15"/>
        <v>3/9/2015</v>
      </c>
      <c r="S176" s="14" t="str">
        <f t="shared" si="16"/>
        <v>5/8/2015</v>
      </c>
      <c r="T176" s="9">
        <f t="shared" si="17"/>
        <v>3</v>
      </c>
      <c r="U176">
        <f t="shared" si="18"/>
        <v>2015</v>
      </c>
      <c r="V176" s="9">
        <f t="shared" si="19"/>
        <v>5</v>
      </c>
      <c r="W176">
        <f t="shared" si="20"/>
        <v>2015</v>
      </c>
    </row>
    <row r="177" spans="1:23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3">
        <v>41880.777905092589</v>
      </c>
      <c r="J177" s="13">
        <v>41855.777905092589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 s="3">
        <f>ROUND(E177/D177*100,0)</f>
        <v>6</v>
      </c>
      <c r="Q177">
        <f t="shared" si="14"/>
        <v>49.88</v>
      </c>
      <c r="R177" s="14" t="str">
        <f t="shared" si="15"/>
        <v>8/4/2014</v>
      </c>
      <c r="S177" s="14" t="str">
        <f t="shared" si="16"/>
        <v>8/29/2014</v>
      </c>
      <c r="T177" s="9">
        <f t="shared" si="17"/>
        <v>8</v>
      </c>
      <c r="U177">
        <f t="shared" si="18"/>
        <v>2014</v>
      </c>
      <c r="V177" s="9">
        <f t="shared" si="19"/>
        <v>8</v>
      </c>
      <c r="W177">
        <f t="shared" si="20"/>
        <v>2014</v>
      </c>
    </row>
    <row r="178" spans="1:23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3">
        <v>42221.824062500003</v>
      </c>
      <c r="J178" s="13">
        <v>42191.824062500003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 s="3">
        <f>ROUND(E178/D178*100,0)</f>
        <v>0</v>
      </c>
      <c r="Q178">
        <f t="shared" si="14"/>
        <v>0</v>
      </c>
      <c r="R178" s="14" t="str">
        <f t="shared" si="15"/>
        <v>7/6/2015</v>
      </c>
      <c r="S178" s="14" t="str">
        <f t="shared" si="16"/>
        <v>8/5/2015</v>
      </c>
      <c r="T178" s="9">
        <f t="shared" si="17"/>
        <v>7</v>
      </c>
      <c r="U178">
        <f t="shared" si="18"/>
        <v>2015</v>
      </c>
      <c r="V178" s="9">
        <f t="shared" si="19"/>
        <v>8</v>
      </c>
      <c r="W178">
        <f t="shared" si="20"/>
        <v>2015</v>
      </c>
    </row>
    <row r="179" spans="1:23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3">
        <v>42087.00608796296</v>
      </c>
      <c r="J179" s="13">
        <v>42070.047754629632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 s="3">
        <f>ROUND(E179/D179*100,0)</f>
        <v>40</v>
      </c>
      <c r="Q179">
        <f t="shared" si="14"/>
        <v>25.71</v>
      </c>
      <c r="R179" s="14" t="str">
        <f t="shared" si="15"/>
        <v>3/7/2015</v>
      </c>
      <c r="S179" s="14" t="str">
        <f t="shared" si="16"/>
        <v>3/24/2015</v>
      </c>
      <c r="T179" s="9">
        <f t="shared" si="17"/>
        <v>3</v>
      </c>
      <c r="U179">
        <f t="shared" si="18"/>
        <v>2015</v>
      </c>
      <c r="V179" s="9">
        <f t="shared" si="19"/>
        <v>3</v>
      </c>
      <c r="W179">
        <f t="shared" si="20"/>
        <v>2015</v>
      </c>
    </row>
    <row r="180" spans="1:23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3">
        <v>42334.997048611112</v>
      </c>
      <c r="J180" s="13">
        <v>42304.955381944441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 s="3">
        <f>ROUND(E180/D180*100,0)</f>
        <v>0</v>
      </c>
      <c r="Q180">
        <f t="shared" si="14"/>
        <v>0</v>
      </c>
      <c r="R180" s="14" t="str">
        <f t="shared" si="15"/>
        <v>10/27/2015</v>
      </c>
      <c r="S180" s="14" t="str">
        <f t="shared" si="16"/>
        <v>11/26/2015</v>
      </c>
      <c r="T180" s="9">
        <f t="shared" si="17"/>
        <v>10</v>
      </c>
      <c r="U180">
        <f t="shared" si="18"/>
        <v>2015</v>
      </c>
      <c r="V180" s="9">
        <f t="shared" si="19"/>
        <v>11</v>
      </c>
      <c r="W180">
        <f t="shared" si="20"/>
        <v>2015</v>
      </c>
    </row>
    <row r="181" spans="1:23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3">
        <v>42433.080497685187</v>
      </c>
      <c r="J181" s="13">
        <v>42403.080497685187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 s="3">
        <f>ROUND(E181/D181*100,0)</f>
        <v>20</v>
      </c>
      <c r="Q181">
        <f t="shared" si="14"/>
        <v>100</v>
      </c>
      <c r="R181" s="14" t="str">
        <f t="shared" si="15"/>
        <v>2/3/2016</v>
      </c>
      <c r="S181" s="14" t="str">
        <f t="shared" si="16"/>
        <v>3/4/2016</v>
      </c>
      <c r="T181" s="9">
        <f t="shared" si="17"/>
        <v>2</v>
      </c>
      <c r="U181">
        <f t="shared" si="18"/>
        <v>2016</v>
      </c>
      <c r="V181" s="9">
        <f t="shared" si="19"/>
        <v>3</v>
      </c>
      <c r="W181">
        <f t="shared" si="20"/>
        <v>2016</v>
      </c>
    </row>
    <row r="182" spans="1:23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3">
        <v>42107.791666666664</v>
      </c>
      <c r="J182" s="13">
        <v>42067.991238425922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 s="3">
        <f>ROUND(E182/D182*100,0)</f>
        <v>33</v>
      </c>
      <c r="Q182">
        <f t="shared" si="14"/>
        <v>30.85</v>
      </c>
      <c r="R182" s="14" t="str">
        <f t="shared" si="15"/>
        <v>3/4/2015</v>
      </c>
      <c r="S182" s="14" t="str">
        <f t="shared" si="16"/>
        <v>4/13/2015</v>
      </c>
      <c r="T182" s="9">
        <f t="shared" si="17"/>
        <v>3</v>
      </c>
      <c r="U182">
        <f t="shared" si="18"/>
        <v>2015</v>
      </c>
      <c r="V182" s="9">
        <f t="shared" si="19"/>
        <v>4</v>
      </c>
      <c r="W182">
        <f t="shared" si="20"/>
        <v>2015</v>
      </c>
    </row>
    <row r="183" spans="1:23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3">
        <v>42177.741840277777</v>
      </c>
      <c r="J183" s="13">
        <v>42147.741840277777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 s="3">
        <f>ROUND(E183/D183*100,0)</f>
        <v>21</v>
      </c>
      <c r="Q183">
        <f t="shared" si="14"/>
        <v>180.5</v>
      </c>
      <c r="R183" s="14" t="str">
        <f t="shared" si="15"/>
        <v>5/23/2015</v>
      </c>
      <c r="S183" s="14" t="str">
        <f t="shared" si="16"/>
        <v>6/22/2015</v>
      </c>
      <c r="T183" s="9">
        <f t="shared" si="17"/>
        <v>5</v>
      </c>
      <c r="U183">
        <f t="shared" si="18"/>
        <v>2015</v>
      </c>
      <c r="V183" s="9">
        <f t="shared" si="19"/>
        <v>6</v>
      </c>
      <c r="W183">
        <f t="shared" si="20"/>
        <v>2015</v>
      </c>
    </row>
    <row r="184" spans="1:23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3">
        <v>42742.011944444443</v>
      </c>
      <c r="J184" s="13">
        <v>42712.011944444443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 s="3">
        <f>ROUND(E184/D184*100,0)</f>
        <v>0</v>
      </c>
      <c r="Q184">
        <f t="shared" si="14"/>
        <v>0</v>
      </c>
      <c r="R184" s="14" t="str">
        <f t="shared" si="15"/>
        <v>12/8/2016</v>
      </c>
      <c r="S184" s="14" t="str">
        <f t="shared" si="16"/>
        <v>1/7/2017</v>
      </c>
      <c r="T184" s="9">
        <f t="shared" si="17"/>
        <v>12</v>
      </c>
      <c r="U184">
        <f t="shared" si="18"/>
        <v>2016</v>
      </c>
      <c r="V184" s="9">
        <f t="shared" si="19"/>
        <v>1</v>
      </c>
      <c r="W184">
        <f t="shared" si="20"/>
        <v>2017</v>
      </c>
    </row>
    <row r="185" spans="1:23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3">
        <v>41969.851967592593</v>
      </c>
      <c r="J185" s="13">
        <v>41939.810300925928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 s="3">
        <f>ROUND(E185/D185*100,0)</f>
        <v>36</v>
      </c>
      <c r="Q185">
        <f t="shared" si="14"/>
        <v>373.5</v>
      </c>
      <c r="R185" s="14" t="str">
        <f t="shared" si="15"/>
        <v>10/27/2014</v>
      </c>
      <c r="S185" s="14" t="str">
        <f t="shared" si="16"/>
        <v>11/26/2014</v>
      </c>
      <c r="T185" s="9">
        <f t="shared" si="17"/>
        <v>10</v>
      </c>
      <c r="U185">
        <f t="shared" si="18"/>
        <v>2014</v>
      </c>
      <c r="V185" s="9">
        <f t="shared" si="19"/>
        <v>11</v>
      </c>
      <c r="W185">
        <f t="shared" si="20"/>
        <v>2014</v>
      </c>
    </row>
    <row r="186" spans="1:23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3">
        <v>41883.165972222225</v>
      </c>
      <c r="J186" s="13">
        <v>41825.791226851848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 s="3">
        <f>ROUND(E186/D186*100,0)</f>
        <v>3</v>
      </c>
      <c r="Q186">
        <f t="shared" si="14"/>
        <v>25.5</v>
      </c>
      <c r="R186" s="14" t="str">
        <f t="shared" si="15"/>
        <v>7/5/2014</v>
      </c>
      <c r="S186" s="14" t="str">
        <f t="shared" si="16"/>
        <v>9/1/2014</v>
      </c>
      <c r="T186" s="9">
        <f t="shared" si="17"/>
        <v>7</v>
      </c>
      <c r="U186">
        <f t="shared" si="18"/>
        <v>2014</v>
      </c>
      <c r="V186" s="9">
        <f t="shared" si="19"/>
        <v>9</v>
      </c>
      <c r="W186">
        <f t="shared" si="20"/>
        <v>2014</v>
      </c>
    </row>
    <row r="187" spans="1:23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3">
        <v>42600.91133101852</v>
      </c>
      <c r="J187" s="13">
        <v>42570.91133101852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 s="3">
        <f>ROUND(E187/D187*100,0)</f>
        <v>6</v>
      </c>
      <c r="Q187">
        <f t="shared" si="14"/>
        <v>220</v>
      </c>
      <c r="R187" s="14" t="str">
        <f t="shared" si="15"/>
        <v>7/19/2016</v>
      </c>
      <c r="S187" s="14" t="str">
        <f t="shared" si="16"/>
        <v>8/18/2016</v>
      </c>
      <c r="T187" s="9">
        <f t="shared" si="17"/>
        <v>7</v>
      </c>
      <c r="U187">
        <f t="shared" si="18"/>
        <v>2016</v>
      </c>
      <c r="V187" s="9">
        <f t="shared" si="19"/>
        <v>8</v>
      </c>
      <c r="W187">
        <f t="shared" si="20"/>
        <v>2016</v>
      </c>
    </row>
    <row r="188" spans="1:23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3">
        <v>42797.833333333336</v>
      </c>
      <c r="J188" s="13">
        <v>42767.812893518516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 s="3">
        <f>ROUND(E188/D188*100,0)</f>
        <v>0</v>
      </c>
      <c r="Q188">
        <f t="shared" si="14"/>
        <v>0</v>
      </c>
      <c r="R188" s="14" t="str">
        <f t="shared" si="15"/>
        <v>2/1/2017</v>
      </c>
      <c r="S188" s="14" t="str">
        <f t="shared" si="16"/>
        <v>3/3/2017</v>
      </c>
      <c r="T188" s="9">
        <f t="shared" si="17"/>
        <v>2</v>
      </c>
      <c r="U188">
        <f t="shared" si="18"/>
        <v>2017</v>
      </c>
      <c r="V188" s="9">
        <f t="shared" si="19"/>
        <v>3</v>
      </c>
      <c r="W188">
        <f t="shared" si="20"/>
        <v>2017</v>
      </c>
    </row>
    <row r="189" spans="1:23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3">
        <v>42206.290972222225</v>
      </c>
      <c r="J189" s="13">
        <v>42182.234456018516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 s="3">
        <f>ROUND(E189/D189*100,0)</f>
        <v>16</v>
      </c>
      <c r="Q189">
        <f t="shared" si="14"/>
        <v>160</v>
      </c>
      <c r="R189" s="14" t="str">
        <f t="shared" si="15"/>
        <v>6/27/2015</v>
      </c>
      <c r="S189" s="14" t="str">
        <f t="shared" si="16"/>
        <v>7/21/2015</v>
      </c>
      <c r="T189" s="9">
        <f t="shared" si="17"/>
        <v>6</v>
      </c>
      <c r="U189">
        <f t="shared" si="18"/>
        <v>2015</v>
      </c>
      <c r="V189" s="9">
        <f t="shared" si="19"/>
        <v>7</v>
      </c>
      <c r="W189">
        <f t="shared" si="20"/>
        <v>2015</v>
      </c>
    </row>
    <row r="190" spans="1:23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3">
        <v>41887.18304398148</v>
      </c>
      <c r="J190" s="13">
        <v>41857.18304398148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 s="3">
        <f>ROUND(E190/D190*100,0)</f>
        <v>0</v>
      </c>
      <c r="Q190">
        <f t="shared" si="14"/>
        <v>0</v>
      </c>
      <c r="R190" s="14" t="str">
        <f t="shared" si="15"/>
        <v>8/6/2014</v>
      </c>
      <c r="S190" s="14" t="str">
        <f t="shared" si="16"/>
        <v>9/5/2014</v>
      </c>
      <c r="T190" s="9">
        <f t="shared" si="17"/>
        <v>8</v>
      </c>
      <c r="U190">
        <f t="shared" si="18"/>
        <v>2014</v>
      </c>
      <c r="V190" s="9">
        <f t="shared" si="19"/>
        <v>9</v>
      </c>
      <c r="W190">
        <f t="shared" si="20"/>
        <v>2014</v>
      </c>
    </row>
    <row r="191" spans="1:23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3">
        <v>42616.690706018519</v>
      </c>
      <c r="J191" s="13">
        <v>42556.690706018519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 s="3">
        <f>ROUND(E191/D191*100,0)</f>
        <v>0</v>
      </c>
      <c r="Q191">
        <f t="shared" si="14"/>
        <v>69</v>
      </c>
      <c r="R191" s="14" t="str">
        <f t="shared" si="15"/>
        <v>7/5/2016</v>
      </c>
      <c r="S191" s="14" t="str">
        <f t="shared" si="16"/>
        <v>9/3/2016</v>
      </c>
      <c r="T191" s="9">
        <f t="shared" si="17"/>
        <v>7</v>
      </c>
      <c r="U191">
        <f t="shared" si="18"/>
        <v>2016</v>
      </c>
      <c r="V191" s="9">
        <f t="shared" si="19"/>
        <v>9</v>
      </c>
      <c r="W191">
        <f t="shared" si="20"/>
        <v>2016</v>
      </c>
    </row>
    <row r="192" spans="1:23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3">
        <v>42537.650995370372</v>
      </c>
      <c r="J192" s="13">
        <v>42527.650995370372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 s="3">
        <f>ROUND(E192/D192*100,0)</f>
        <v>0</v>
      </c>
      <c r="Q192">
        <f t="shared" si="14"/>
        <v>50</v>
      </c>
      <c r="R192" s="14" t="str">
        <f t="shared" si="15"/>
        <v>6/6/2016</v>
      </c>
      <c r="S192" s="14" t="str">
        <f t="shared" si="16"/>
        <v>6/16/2016</v>
      </c>
      <c r="T192" s="9">
        <f t="shared" si="17"/>
        <v>6</v>
      </c>
      <c r="U192">
        <f t="shared" si="18"/>
        <v>2016</v>
      </c>
      <c r="V192" s="9">
        <f t="shared" si="19"/>
        <v>6</v>
      </c>
      <c r="W192">
        <f t="shared" si="20"/>
        <v>2016</v>
      </c>
    </row>
    <row r="193" spans="1:23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3">
        <v>42279.441412037035</v>
      </c>
      <c r="J193" s="13">
        <v>42239.441412037035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 s="3">
        <f>ROUND(E193/D193*100,0)</f>
        <v>5</v>
      </c>
      <c r="Q193">
        <f t="shared" si="14"/>
        <v>83.33</v>
      </c>
      <c r="R193" s="14" t="str">
        <f t="shared" si="15"/>
        <v>8/23/2015</v>
      </c>
      <c r="S193" s="14" t="str">
        <f t="shared" si="16"/>
        <v>10/2/2015</v>
      </c>
      <c r="T193" s="9">
        <f t="shared" si="17"/>
        <v>8</v>
      </c>
      <c r="U193">
        <f t="shared" si="18"/>
        <v>2015</v>
      </c>
      <c r="V193" s="9">
        <f t="shared" si="19"/>
        <v>10</v>
      </c>
      <c r="W193">
        <f t="shared" si="20"/>
        <v>2015</v>
      </c>
    </row>
    <row r="194" spans="1:23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3">
        <v>41929.792037037034</v>
      </c>
      <c r="J194" s="13">
        <v>41899.792037037034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 s="3">
        <f>ROUND(E194/D194*100,0)</f>
        <v>0</v>
      </c>
      <c r="Q194">
        <f t="shared" si="14"/>
        <v>5.67</v>
      </c>
      <c r="R194" s="14" t="str">
        <f t="shared" si="15"/>
        <v>9/17/2014</v>
      </c>
      <c r="S194" s="14" t="str">
        <f t="shared" si="16"/>
        <v>10/17/2014</v>
      </c>
      <c r="T194" s="9">
        <f t="shared" si="17"/>
        <v>9</v>
      </c>
      <c r="U194">
        <f t="shared" si="18"/>
        <v>2014</v>
      </c>
      <c r="V194" s="9">
        <f t="shared" si="19"/>
        <v>10</v>
      </c>
      <c r="W194">
        <f t="shared" si="20"/>
        <v>2014</v>
      </c>
    </row>
    <row r="195" spans="1:23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3">
        <v>41971.976458333331</v>
      </c>
      <c r="J195" s="13">
        <v>41911.934791666667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 s="3">
        <f>ROUND(E195/D195*100,0)</f>
        <v>0</v>
      </c>
      <c r="Q195">
        <f t="shared" ref="Q195:Q258" si="21">IFERROR(ROUND(E195/L195,2),0)</f>
        <v>0</v>
      </c>
      <c r="R195" s="14" t="str">
        <f t="shared" ref="R195:R258" si="22">_xlfn.CONCAT(MONTH(J195),"/",DAY(J195),"/",YEAR(J195))</f>
        <v>9/29/2014</v>
      </c>
      <c r="S195" s="14" t="str">
        <f t="shared" ref="S195:S258" si="23">_xlfn.CONCAT(MONTH(I195),"/",DAY(I195),"/",YEAR(I195))</f>
        <v>11/28/2014</v>
      </c>
      <c r="T195" s="9">
        <f t="shared" ref="T195:T258" si="24">MONTH(R195)</f>
        <v>9</v>
      </c>
      <c r="U195">
        <f t="shared" ref="U195:U258" si="25">YEAR(R195)</f>
        <v>2014</v>
      </c>
      <c r="V195" s="9">
        <f t="shared" ref="V195:V258" si="26">MONTH(S195)</f>
        <v>11</v>
      </c>
      <c r="W195">
        <f t="shared" ref="W195:W258" si="27">YEAR(S195)</f>
        <v>2014</v>
      </c>
    </row>
    <row r="196" spans="1:23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3">
        <v>42435.996886574074</v>
      </c>
      <c r="J196" s="13">
        <v>42375.996886574074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 s="3">
        <f>ROUND(E196/D196*100,0)</f>
        <v>0</v>
      </c>
      <c r="Q196">
        <f t="shared" si="21"/>
        <v>1</v>
      </c>
      <c r="R196" s="14" t="str">
        <f t="shared" si="22"/>
        <v>1/6/2016</v>
      </c>
      <c r="S196" s="14" t="str">
        <f t="shared" si="23"/>
        <v>3/6/2016</v>
      </c>
      <c r="T196" s="9">
        <f t="shared" si="24"/>
        <v>1</v>
      </c>
      <c r="U196">
        <f t="shared" si="25"/>
        <v>2016</v>
      </c>
      <c r="V196" s="9">
        <f t="shared" si="26"/>
        <v>3</v>
      </c>
      <c r="W196">
        <f t="shared" si="27"/>
        <v>2016</v>
      </c>
    </row>
    <row r="197" spans="1:23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3">
        <v>42195.67050925926</v>
      </c>
      <c r="J197" s="13">
        <v>42135.67050925926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 s="3">
        <f>ROUND(E197/D197*100,0)</f>
        <v>0</v>
      </c>
      <c r="Q197">
        <f t="shared" si="21"/>
        <v>0</v>
      </c>
      <c r="R197" s="14" t="str">
        <f t="shared" si="22"/>
        <v>5/11/2015</v>
      </c>
      <c r="S197" s="14" t="str">
        <f t="shared" si="23"/>
        <v>7/10/2015</v>
      </c>
      <c r="T197" s="9">
        <f t="shared" si="24"/>
        <v>5</v>
      </c>
      <c r="U197">
        <f t="shared" si="25"/>
        <v>2015</v>
      </c>
      <c r="V197" s="9">
        <f t="shared" si="26"/>
        <v>7</v>
      </c>
      <c r="W197">
        <f t="shared" si="27"/>
        <v>2015</v>
      </c>
    </row>
    <row r="198" spans="1:23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3">
        <v>42287.875</v>
      </c>
      <c r="J198" s="13">
        <v>42259.542800925927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 s="3">
        <f>ROUND(E198/D198*100,0)</f>
        <v>42</v>
      </c>
      <c r="Q198">
        <f t="shared" si="21"/>
        <v>77.11</v>
      </c>
      <c r="R198" s="14" t="str">
        <f t="shared" si="22"/>
        <v>9/12/2015</v>
      </c>
      <c r="S198" s="14" t="str">
        <f t="shared" si="23"/>
        <v>10/10/2015</v>
      </c>
      <c r="T198" s="9">
        <f t="shared" si="24"/>
        <v>9</v>
      </c>
      <c r="U198">
        <f t="shared" si="25"/>
        <v>2015</v>
      </c>
      <c r="V198" s="9">
        <f t="shared" si="26"/>
        <v>10</v>
      </c>
      <c r="W198">
        <f t="shared" si="27"/>
        <v>2015</v>
      </c>
    </row>
    <row r="199" spans="1:23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3">
        <v>42783.875</v>
      </c>
      <c r="J199" s="13">
        <v>42741.848379629628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 s="3">
        <f>ROUND(E199/D199*100,0)</f>
        <v>10</v>
      </c>
      <c r="Q199">
        <f t="shared" si="21"/>
        <v>32.75</v>
      </c>
      <c r="R199" s="14" t="str">
        <f t="shared" si="22"/>
        <v>1/6/2017</v>
      </c>
      <c r="S199" s="14" t="str">
        <f t="shared" si="23"/>
        <v>2/17/2017</v>
      </c>
      <c r="T199" s="9">
        <f t="shared" si="24"/>
        <v>1</v>
      </c>
      <c r="U199">
        <f t="shared" si="25"/>
        <v>2017</v>
      </c>
      <c r="V199" s="9">
        <f t="shared" si="26"/>
        <v>2</v>
      </c>
      <c r="W199">
        <f t="shared" si="27"/>
        <v>2017</v>
      </c>
    </row>
    <row r="200" spans="1:23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3">
        <v>41917.383356481485</v>
      </c>
      <c r="J200" s="13">
        <v>41887.383356481485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 s="3">
        <f>ROUND(E200/D200*100,0)</f>
        <v>1</v>
      </c>
      <c r="Q200">
        <f t="shared" si="21"/>
        <v>46.5</v>
      </c>
      <c r="R200" s="14" t="str">
        <f t="shared" si="22"/>
        <v>9/5/2014</v>
      </c>
      <c r="S200" s="14" t="str">
        <f t="shared" si="23"/>
        <v>10/5/2014</v>
      </c>
      <c r="T200" s="9">
        <f t="shared" si="24"/>
        <v>9</v>
      </c>
      <c r="U200">
        <f t="shared" si="25"/>
        <v>2014</v>
      </c>
      <c r="V200" s="9">
        <f t="shared" si="26"/>
        <v>10</v>
      </c>
      <c r="W200">
        <f t="shared" si="27"/>
        <v>2014</v>
      </c>
    </row>
    <row r="201" spans="1:23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3">
        <v>42614.123865740738</v>
      </c>
      <c r="J201" s="13">
        <v>42584.123865740738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 s="3">
        <f>ROUND(E201/D201*100,0)</f>
        <v>0</v>
      </c>
      <c r="Q201">
        <f t="shared" si="21"/>
        <v>0</v>
      </c>
      <c r="R201" s="14" t="str">
        <f t="shared" si="22"/>
        <v>8/2/2016</v>
      </c>
      <c r="S201" s="14" t="str">
        <f t="shared" si="23"/>
        <v>9/1/2016</v>
      </c>
      <c r="T201" s="9">
        <f t="shared" si="24"/>
        <v>8</v>
      </c>
      <c r="U201">
        <f t="shared" si="25"/>
        <v>2016</v>
      </c>
      <c r="V201" s="9">
        <f t="shared" si="26"/>
        <v>9</v>
      </c>
      <c r="W201">
        <f t="shared" si="27"/>
        <v>2016</v>
      </c>
    </row>
    <row r="202" spans="1:23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3">
        <v>41897.083368055559</v>
      </c>
      <c r="J202" s="13">
        <v>41867.083368055559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 s="3">
        <f>ROUND(E202/D202*100,0)</f>
        <v>26</v>
      </c>
      <c r="Q202">
        <f t="shared" si="21"/>
        <v>87.31</v>
      </c>
      <c r="R202" s="14" t="str">
        <f t="shared" si="22"/>
        <v>8/16/2014</v>
      </c>
      <c r="S202" s="14" t="str">
        <f t="shared" si="23"/>
        <v>9/15/2014</v>
      </c>
      <c r="T202" s="9">
        <f t="shared" si="24"/>
        <v>8</v>
      </c>
      <c r="U202">
        <f t="shared" si="25"/>
        <v>2014</v>
      </c>
      <c r="V202" s="9">
        <f t="shared" si="26"/>
        <v>9</v>
      </c>
      <c r="W202">
        <f t="shared" si="27"/>
        <v>2014</v>
      </c>
    </row>
    <row r="203" spans="1:23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3">
        <v>42043.818622685183</v>
      </c>
      <c r="J203" s="13">
        <v>42023.818622685183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 s="3">
        <f>ROUND(E203/D203*100,0)</f>
        <v>58</v>
      </c>
      <c r="Q203">
        <f t="shared" si="21"/>
        <v>54.29</v>
      </c>
      <c r="R203" s="14" t="str">
        <f t="shared" si="22"/>
        <v>1/19/2015</v>
      </c>
      <c r="S203" s="14" t="str">
        <f t="shared" si="23"/>
        <v>2/8/2015</v>
      </c>
      <c r="T203" s="9">
        <f t="shared" si="24"/>
        <v>1</v>
      </c>
      <c r="U203">
        <f t="shared" si="25"/>
        <v>2015</v>
      </c>
      <c r="V203" s="9">
        <f t="shared" si="26"/>
        <v>2</v>
      </c>
      <c r="W203">
        <f t="shared" si="27"/>
        <v>2015</v>
      </c>
    </row>
    <row r="204" spans="1:23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3">
        <v>42285.874305555553</v>
      </c>
      <c r="J204" s="13">
        <v>42255.927824074075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 s="3">
        <f>ROUND(E204/D204*100,0)</f>
        <v>0</v>
      </c>
      <c r="Q204">
        <f t="shared" si="21"/>
        <v>0</v>
      </c>
      <c r="R204" s="14" t="str">
        <f t="shared" si="22"/>
        <v>9/8/2015</v>
      </c>
      <c r="S204" s="14" t="str">
        <f t="shared" si="23"/>
        <v>10/8/2015</v>
      </c>
      <c r="T204" s="9">
        <f t="shared" si="24"/>
        <v>9</v>
      </c>
      <c r="U204">
        <f t="shared" si="25"/>
        <v>2015</v>
      </c>
      <c r="V204" s="9">
        <f t="shared" si="26"/>
        <v>10</v>
      </c>
      <c r="W204">
        <f t="shared" si="27"/>
        <v>2015</v>
      </c>
    </row>
    <row r="205" spans="1:23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3">
        <v>42033.847962962966</v>
      </c>
      <c r="J205" s="13">
        <v>41973.847962962966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 s="3">
        <f>ROUND(E205/D205*100,0)</f>
        <v>30</v>
      </c>
      <c r="Q205">
        <f t="shared" si="21"/>
        <v>93.25</v>
      </c>
      <c r="R205" s="14" t="str">
        <f t="shared" si="22"/>
        <v>11/30/2014</v>
      </c>
      <c r="S205" s="14" t="str">
        <f t="shared" si="23"/>
        <v>1/29/2015</v>
      </c>
      <c r="T205" s="9">
        <f t="shared" si="24"/>
        <v>11</v>
      </c>
      <c r="U205">
        <f t="shared" si="25"/>
        <v>2014</v>
      </c>
      <c r="V205" s="9">
        <f t="shared" si="26"/>
        <v>1</v>
      </c>
      <c r="W205">
        <f t="shared" si="27"/>
        <v>2015</v>
      </c>
    </row>
    <row r="206" spans="1:23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3">
        <v>42586.583368055559</v>
      </c>
      <c r="J206" s="13">
        <v>42556.583368055559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 s="3">
        <f>ROUND(E206/D206*100,0)</f>
        <v>51</v>
      </c>
      <c r="Q206">
        <f t="shared" si="21"/>
        <v>117.68</v>
      </c>
      <c r="R206" s="14" t="str">
        <f t="shared" si="22"/>
        <v>7/5/2016</v>
      </c>
      <c r="S206" s="14" t="str">
        <f t="shared" si="23"/>
        <v>8/4/2016</v>
      </c>
      <c r="T206" s="9">
        <f t="shared" si="24"/>
        <v>7</v>
      </c>
      <c r="U206">
        <f t="shared" si="25"/>
        <v>2016</v>
      </c>
      <c r="V206" s="9">
        <f t="shared" si="26"/>
        <v>8</v>
      </c>
      <c r="W206">
        <f t="shared" si="27"/>
        <v>2016</v>
      </c>
    </row>
    <row r="207" spans="1:23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3">
        <v>42283.632199074076</v>
      </c>
      <c r="J207" s="13">
        <v>42248.632199074076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 s="3">
        <f>ROUND(E207/D207*100,0)</f>
        <v>16</v>
      </c>
      <c r="Q207">
        <f t="shared" si="21"/>
        <v>76.47</v>
      </c>
      <c r="R207" s="14" t="str">
        <f t="shared" si="22"/>
        <v>9/1/2015</v>
      </c>
      <c r="S207" s="14" t="str">
        <f t="shared" si="23"/>
        <v>10/6/2015</v>
      </c>
      <c r="T207" s="9">
        <f t="shared" si="24"/>
        <v>9</v>
      </c>
      <c r="U207">
        <f t="shared" si="25"/>
        <v>2015</v>
      </c>
      <c r="V207" s="9">
        <f t="shared" si="26"/>
        <v>10</v>
      </c>
      <c r="W207">
        <f t="shared" si="27"/>
        <v>2015</v>
      </c>
    </row>
    <row r="208" spans="1:23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3">
        <v>42588.004432870373</v>
      </c>
      <c r="J208" s="13">
        <v>42567.004432870373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 s="3">
        <f>ROUND(E208/D208*100,0)</f>
        <v>0</v>
      </c>
      <c r="Q208">
        <f t="shared" si="21"/>
        <v>0</v>
      </c>
      <c r="R208" s="14" t="str">
        <f t="shared" si="22"/>
        <v>7/16/2016</v>
      </c>
      <c r="S208" s="14" t="str">
        <f t="shared" si="23"/>
        <v>8/6/2016</v>
      </c>
      <c r="T208" s="9">
        <f t="shared" si="24"/>
        <v>7</v>
      </c>
      <c r="U208">
        <f t="shared" si="25"/>
        <v>2016</v>
      </c>
      <c r="V208" s="9">
        <f t="shared" si="26"/>
        <v>8</v>
      </c>
      <c r="W208">
        <f t="shared" si="27"/>
        <v>2016</v>
      </c>
    </row>
    <row r="209" spans="1:23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3">
        <v>42008.197199074071</v>
      </c>
      <c r="J209" s="13">
        <v>41978.197199074071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 s="3">
        <f>ROUND(E209/D209*100,0)</f>
        <v>15</v>
      </c>
      <c r="Q209">
        <f t="shared" si="21"/>
        <v>163.85</v>
      </c>
      <c r="R209" s="14" t="str">
        <f t="shared" si="22"/>
        <v>12/5/2014</v>
      </c>
      <c r="S209" s="14" t="str">
        <f t="shared" si="23"/>
        <v>1/4/2015</v>
      </c>
      <c r="T209" s="9">
        <f t="shared" si="24"/>
        <v>12</v>
      </c>
      <c r="U209">
        <f t="shared" si="25"/>
        <v>2014</v>
      </c>
      <c r="V209" s="9">
        <f t="shared" si="26"/>
        <v>1</v>
      </c>
      <c r="W209">
        <f t="shared" si="27"/>
        <v>2015</v>
      </c>
    </row>
    <row r="210" spans="1:23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3">
        <v>41989.369988425926</v>
      </c>
      <c r="J210" s="13">
        <v>41959.369988425926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 s="3">
        <f>ROUND(E210/D210*100,0)</f>
        <v>0</v>
      </c>
      <c r="Q210">
        <f t="shared" si="21"/>
        <v>0</v>
      </c>
      <c r="R210" s="14" t="str">
        <f t="shared" si="22"/>
        <v>11/16/2014</v>
      </c>
      <c r="S210" s="14" t="str">
        <f t="shared" si="23"/>
        <v>12/16/2014</v>
      </c>
      <c r="T210" s="9">
        <f t="shared" si="24"/>
        <v>11</v>
      </c>
      <c r="U210">
        <f t="shared" si="25"/>
        <v>2014</v>
      </c>
      <c r="V210" s="9">
        <f t="shared" si="26"/>
        <v>12</v>
      </c>
      <c r="W210">
        <f t="shared" si="27"/>
        <v>2014</v>
      </c>
    </row>
    <row r="211" spans="1:23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3">
        <v>42195.922858796293</v>
      </c>
      <c r="J211" s="13">
        <v>42165.922858796293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 s="3">
        <f>ROUND(E211/D211*100,0)</f>
        <v>0</v>
      </c>
      <c r="Q211">
        <f t="shared" si="21"/>
        <v>0</v>
      </c>
      <c r="R211" s="14" t="str">
        <f t="shared" si="22"/>
        <v>6/10/2015</v>
      </c>
      <c r="S211" s="14" t="str">
        <f t="shared" si="23"/>
        <v>7/10/2015</v>
      </c>
      <c r="T211" s="9">
        <f t="shared" si="24"/>
        <v>6</v>
      </c>
      <c r="U211">
        <f t="shared" si="25"/>
        <v>2015</v>
      </c>
      <c r="V211" s="9">
        <f t="shared" si="26"/>
        <v>7</v>
      </c>
      <c r="W211">
        <f t="shared" si="27"/>
        <v>2015</v>
      </c>
    </row>
    <row r="212" spans="1:23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3">
        <v>42278.208333333336</v>
      </c>
      <c r="J212" s="13">
        <v>42249.064722222225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 s="3">
        <f>ROUND(E212/D212*100,0)</f>
        <v>25</v>
      </c>
      <c r="Q212">
        <f t="shared" si="21"/>
        <v>91.82</v>
      </c>
      <c r="R212" s="14" t="str">
        <f t="shared" si="22"/>
        <v>9/2/2015</v>
      </c>
      <c r="S212" s="14" t="str">
        <f t="shared" si="23"/>
        <v>10/1/2015</v>
      </c>
      <c r="T212" s="9">
        <f t="shared" si="24"/>
        <v>9</v>
      </c>
      <c r="U212">
        <f t="shared" si="25"/>
        <v>2015</v>
      </c>
      <c r="V212" s="9">
        <f t="shared" si="26"/>
        <v>10</v>
      </c>
      <c r="W212">
        <f t="shared" si="27"/>
        <v>2015</v>
      </c>
    </row>
    <row r="213" spans="1:23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3">
        <v>42266.159918981481</v>
      </c>
      <c r="J213" s="13">
        <v>42236.159918981481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 s="3">
        <f>ROUND(E213/D213*100,0)</f>
        <v>45</v>
      </c>
      <c r="Q213">
        <f t="shared" si="21"/>
        <v>185.83</v>
      </c>
      <c r="R213" s="14" t="str">
        <f t="shared" si="22"/>
        <v>8/20/2015</v>
      </c>
      <c r="S213" s="14" t="str">
        <f t="shared" si="23"/>
        <v>9/19/2015</v>
      </c>
      <c r="T213" s="9">
        <f t="shared" si="24"/>
        <v>8</v>
      </c>
      <c r="U213">
        <f t="shared" si="25"/>
        <v>2015</v>
      </c>
      <c r="V213" s="9">
        <f t="shared" si="26"/>
        <v>9</v>
      </c>
      <c r="W213">
        <f t="shared" si="27"/>
        <v>2015</v>
      </c>
    </row>
    <row r="214" spans="1:23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3">
        <v>42476.83935185185</v>
      </c>
      <c r="J214" s="13">
        <v>42416.881018518521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 s="3">
        <f>ROUND(E214/D214*100,0)</f>
        <v>0</v>
      </c>
      <c r="Q214">
        <f t="shared" si="21"/>
        <v>1</v>
      </c>
      <c r="R214" s="14" t="str">
        <f t="shared" si="22"/>
        <v>2/16/2016</v>
      </c>
      <c r="S214" s="14" t="str">
        <f t="shared" si="23"/>
        <v>4/16/2016</v>
      </c>
      <c r="T214" s="9">
        <f t="shared" si="24"/>
        <v>2</v>
      </c>
      <c r="U214">
        <f t="shared" si="25"/>
        <v>2016</v>
      </c>
      <c r="V214" s="9">
        <f t="shared" si="26"/>
        <v>4</v>
      </c>
      <c r="W214">
        <f t="shared" si="27"/>
        <v>2016</v>
      </c>
    </row>
    <row r="215" spans="1:23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3">
        <v>42232.58797453704</v>
      </c>
      <c r="J215" s="13">
        <v>42202.594293981485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 s="3">
        <f>ROUND(E215/D215*100,0)</f>
        <v>0</v>
      </c>
      <c r="Q215">
        <f t="shared" si="21"/>
        <v>20</v>
      </c>
      <c r="R215" s="14" t="str">
        <f t="shared" si="22"/>
        <v>7/17/2015</v>
      </c>
      <c r="S215" s="14" t="str">
        <f t="shared" si="23"/>
        <v>8/16/2015</v>
      </c>
      <c r="T215" s="9">
        <f t="shared" si="24"/>
        <v>7</v>
      </c>
      <c r="U215">
        <f t="shared" si="25"/>
        <v>2015</v>
      </c>
      <c r="V215" s="9">
        <f t="shared" si="26"/>
        <v>8</v>
      </c>
      <c r="W215">
        <f t="shared" si="27"/>
        <v>2015</v>
      </c>
    </row>
    <row r="216" spans="1:23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3">
        <v>42069.640613425923</v>
      </c>
      <c r="J216" s="13">
        <v>42009.640613425923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 s="3">
        <f>ROUND(E216/D216*100,0)</f>
        <v>0</v>
      </c>
      <c r="Q216">
        <f t="shared" si="21"/>
        <v>1</v>
      </c>
      <c r="R216" s="14" t="str">
        <f t="shared" si="22"/>
        <v>1/5/2015</v>
      </c>
      <c r="S216" s="14" t="str">
        <f t="shared" si="23"/>
        <v>3/6/2015</v>
      </c>
      <c r="T216" s="9">
        <f t="shared" si="24"/>
        <v>1</v>
      </c>
      <c r="U216">
        <f t="shared" si="25"/>
        <v>2015</v>
      </c>
      <c r="V216" s="9">
        <f t="shared" si="26"/>
        <v>3</v>
      </c>
      <c r="W216">
        <f t="shared" si="27"/>
        <v>2015</v>
      </c>
    </row>
    <row r="217" spans="1:23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3">
        <v>42417.999305555553</v>
      </c>
      <c r="J217" s="13">
        <v>42375.230115740742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 s="3">
        <f>ROUND(E217/D217*100,0)</f>
        <v>0</v>
      </c>
      <c r="Q217">
        <f t="shared" si="21"/>
        <v>10</v>
      </c>
      <c r="R217" s="14" t="str">
        <f t="shared" si="22"/>
        <v>1/6/2016</v>
      </c>
      <c r="S217" s="14" t="str">
        <f t="shared" si="23"/>
        <v>2/17/2016</v>
      </c>
      <c r="T217" s="9">
        <f t="shared" si="24"/>
        <v>1</v>
      </c>
      <c r="U217">
        <f t="shared" si="25"/>
        <v>2016</v>
      </c>
      <c r="V217" s="9">
        <f t="shared" si="26"/>
        <v>2</v>
      </c>
      <c r="W217">
        <f t="shared" si="27"/>
        <v>2016</v>
      </c>
    </row>
    <row r="218" spans="1:23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3">
        <v>42116.917094907411</v>
      </c>
      <c r="J218" s="13">
        <v>42066.958761574075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 s="3">
        <f>ROUND(E218/D218*100,0)</f>
        <v>56</v>
      </c>
      <c r="Q218">
        <f t="shared" si="21"/>
        <v>331.54</v>
      </c>
      <c r="R218" s="14" t="str">
        <f t="shared" si="22"/>
        <v>3/3/2015</v>
      </c>
      <c r="S218" s="14" t="str">
        <f t="shared" si="23"/>
        <v>4/22/2015</v>
      </c>
      <c r="T218" s="9">
        <f t="shared" si="24"/>
        <v>3</v>
      </c>
      <c r="U218">
        <f t="shared" si="25"/>
        <v>2015</v>
      </c>
      <c r="V218" s="9">
        <f t="shared" si="26"/>
        <v>4</v>
      </c>
      <c r="W218">
        <f t="shared" si="27"/>
        <v>2015</v>
      </c>
    </row>
    <row r="219" spans="1:23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3">
        <v>42001.640613425923</v>
      </c>
      <c r="J219" s="13">
        <v>41970.640613425923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 s="3">
        <f>ROUND(E219/D219*100,0)</f>
        <v>12</v>
      </c>
      <c r="Q219">
        <f t="shared" si="21"/>
        <v>314.29000000000002</v>
      </c>
      <c r="R219" s="14" t="str">
        <f t="shared" si="22"/>
        <v>11/27/2014</v>
      </c>
      <c r="S219" s="14" t="str">
        <f t="shared" si="23"/>
        <v>12/28/2014</v>
      </c>
      <c r="T219" s="9">
        <f t="shared" si="24"/>
        <v>11</v>
      </c>
      <c r="U219">
        <f t="shared" si="25"/>
        <v>2014</v>
      </c>
      <c r="V219" s="9">
        <f t="shared" si="26"/>
        <v>12</v>
      </c>
      <c r="W219">
        <f t="shared" si="27"/>
        <v>2014</v>
      </c>
    </row>
    <row r="220" spans="1:23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3">
        <v>42139.628344907411</v>
      </c>
      <c r="J220" s="13">
        <v>42079.628344907411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 s="3">
        <f>ROUND(E220/D220*100,0)</f>
        <v>2</v>
      </c>
      <c r="Q220">
        <f t="shared" si="21"/>
        <v>100</v>
      </c>
      <c r="R220" s="14" t="str">
        <f t="shared" si="22"/>
        <v>3/16/2015</v>
      </c>
      <c r="S220" s="14" t="str">
        <f t="shared" si="23"/>
        <v>5/15/2015</v>
      </c>
      <c r="T220" s="9">
        <f t="shared" si="24"/>
        <v>3</v>
      </c>
      <c r="U220">
        <f t="shared" si="25"/>
        <v>2015</v>
      </c>
      <c r="V220" s="9">
        <f t="shared" si="26"/>
        <v>5</v>
      </c>
      <c r="W220">
        <f t="shared" si="27"/>
        <v>2015</v>
      </c>
    </row>
    <row r="221" spans="1:23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3">
        <v>42461.290972222225</v>
      </c>
      <c r="J221" s="13">
        <v>42429.326678240737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 s="3">
        <f>ROUND(E221/D221*100,0)</f>
        <v>18</v>
      </c>
      <c r="Q221">
        <f t="shared" si="21"/>
        <v>115.99</v>
      </c>
      <c r="R221" s="14" t="str">
        <f t="shared" si="22"/>
        <v>2/29/2016</v>
      </c>
      <c r="S221" s="14" t="str">
        <f t="shared" si="23"/>
        <v>4/1/2016</v>
      </c>
      <c r="T221" s="9">
        <f t="shared" si="24"/>
        <v>2</v>
      </c>
      <c r="U221">
        <f t="shared" si="25"/>
        <v>2016</v>
      </c>
      <c r="V221" s="9">
        <f t="shared" si="26"/>
        <v>4</v>
      </c>
      <c r="W221">
        <f t="shared" si="27"/>
        <v>2016</v>
      </c>
    </row>
    <row r="222" spans="1:23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3">
        <v>42236.837500000001</v>
      </c>
      <c r="J222" s="13">
        <v>42195.643865740742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 s="3">
        <f>ROUND(E222/D222*100,0)</f>
        <v>1</v>
      </c>
      <c r="Q222">
        <f t="shared" si="21"/>
        <v>120</v>
      </c>
      <c r="R222" s="14" t="str">
        <f t="shared" si="22"/>
        <v>7/10/2015</v>
      </c>
      <c r="S222" s="14" t="str">
        <f t="shared" si="23"/>
        <v>8/20/2015</v>
      </c>
      <c r="T222" s="9">
        <f t="shared" si="24"/>
        <v>7</v>
      </c>
      <c r="U222">
        <f t="shared" si="25"/>
        <v>2015</v>
      </c>
      <c r="V222" s="9">
        <f t="shared" si="26"/>
        <v>8</v>
      </c>
      <c r="W222">
        <f t="shared" si="27"/>
        <v>2015</v>
      </c>
    </row>
    <row r="223" spans="1:23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3">
        <v>42091.79587962963</v>
      </c>
      <c r="J223" s="13">
        <v>42031.837546296294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 s="3">
        <f>ROUND(E223/D223*100,0)</f>
        <v>0</v>
      </c>
      <c r="Q223">
        <f t="shared" si="21"/>
        <v>0</v>
      </c>
      <c r="R223" s="14" t="str">
        <f t="shared" si="22"/>
        <v>1/27/2015</v>
      </c>
      <c r="S223" s="14" t="str">
        <f t="shared" si="23"/>
        <v>3/28/2015</v>
      </c>
      <c r="T223" s="9">
        <f t="shared" si="24"/>
        <v>1</v>
      </c>
      <c r="U223">
        <f t="shared" si="25"/>
        <v>2015</v>
      </c>
      <c r="V223" s="9">
        <f t="shared" si="26"/>
        <v>3</v>
      </c>
      <c r="W223">
        <f t="shared" si="27"/>
        <v>2015</v>
      </c>
    </row>
    <row r="224" spans="1:23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3">
        <v>42090.11041666667</v>
      </c>
      <c r="J224" s="13">
        <v>42031.769884259258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 s="3">
        <f>ROUND(E224/D224*100,0)</f>
        <v>13</v>
      </c>
      <c r="Q224">
        <f t="shared" si="21"/>
        <v>65</v>
      </c>
      <c r="R224" s="14" t="str">
        <f t="shared" si="22"/>
        <v>1/27/2015</v>
      </c>
      <c r="S224" s="14" t="str">
        <f t="shared" si="23"/>
        <v>3/27/2015</v>
      </c>
      <c r="T224" s="9">
        <f t="shared" si="24"/>
        <v>1</v>
      </c>
      <c r="U224">
        <f t="shared" si="25"/>
        <v>2015</v>
      </c>
      <c r="V224" s="9">
        <f t="shared" si="26"/>
        <v>3</v>
      </c>
      <c r="W224">
        <f t="shared" si="27"/>
        <v>2015</v>
      </c>
    </row>
    <row r="225" spans="1:23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3">
        <v>42512.045138888891</v>
      </c>
      <c r="J225" s="13">
        <v>42482.048032407409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 s="3">
        <f>ROUND(E225/D225*100,0)</f>
        <v>0</v>
      </c>
      <c r="Q225">
        <f t="shared" si="21"/>
        <v>0</v>
      </c>
      <c r="R225" s="14" t="str">
        <f t="shared" si="22"/>
        <v>4/22/2016</v>
      </c>
      <c r="S225" s="14" t="str">
        <f t="shared" si="23"/>
        <v>5/22/2016</v>
      </c>
      <c r="T225" s="9">
        <f t="shared" si="24"/>
        <v>4</v>
      </c>
      <c r="U225">
        <f t="shared" si="25"/>
        <v>2016</v>
      </c>
      <c r="V225" s="9">
        <f t="shared" si="26"/>
        <v>5</v>
      </c>
      <c r="W225">
        <f t="shared" si="27"/>
        <v>2016</v>
      </c>
    </row>
    <row r="226" spans="1:23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3">
        <v>42195.235254629632</v>
      </c>
      <c r="J226" s="13">
        <v>42135.235254629632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 s="3">
        <f>ROUND(E226/D226*100,0)</f>
        <v>0</v>
      </c>
      <c r="Q226">
        <f t="shared" si="21"/>
        <v>0</v>
      </c>
      <c r="R226" s="14" t="str">
        <f t="shared" si="22"/>
        <v>5/11/2015</v>
      </c>
      <c r="S226" s="14" t="str">
        <f t="shared" si="23"/>
        <v>7/10/2015</v>
      </c>
      <c r="T226" s="9">
        <f t="shared" si="24"/>
        <v>5</v>
      </c>
      <c r="U226">
        <f t="shared" si="25"/>
        <v>2015</v>
      </c>
      <c r="V226" s="9">
        <f t="shared" si="26"/>
        <v>7</v>
      </c>
      <c r="W226">
        <f t="shared" si="27"/>
        <v>2015</v>
      </c>
    </row>
    <row r="227" spans="1:23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3">
        <v>42468.919606481482</v>
      </c>
      <c r="J227" s="13">
        <v>42438.961273148147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 s="3">
        <f>ROUND(E227/D227*100,0)</f>
        <v>0</v>
      </c>
      <c r="Q227">
        <f t="shared" si="21"/>
        <v>0</v>
      </c>
      <c r="R227" s="14" t="str">
        <f t="shared" si="22"/>
        <v>3/9/2016</v>
      </c>
      <c r="S227" s="14" t="str">
        <f t="shared" si="23"/>
        <v>4/8/2016</v>
      </c>
      <c r="T227" s="9">
        <f t="shared" si="24"/>
        <v>3</v>
      </c>
      <c r="U227">
        <f t="shared" si="25"/>
        <v>2016</v>
      </c>
      <c r="V227" s="9">
        <f t="shared" si="26"/>
        <v>4</v>
      </c>
      <c r="W227">
        <f t="shared" si="27"/>
        <v>2016</v>
      </c>
    </row>
    <row r="228" spans="1:23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3">
        <v>42155.395138888889</v>
      </c>
      <c r="J228" s="13">
        <v>42106.666018518517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 s="3">
        <f>ROUND(E228/D228*100,0)</f>
        <v>1</v>
      </c>
      <c r="Q228">
        <f t="shared" si="21"/>
        <v>125</v>
      </c>
      <c r="R228" s="14" t="str">
        <f t="shared" si="22"/>
        <v>4/12/2015</v>
      </c>
      <c r="S228" s="14" t="str">
        <f t="shared" si="23"/>
        <v>5/31/2015</v>
      </c>
      <c r="T228" s="9">
        <f t="shared" si="24"/>
        <v>4</v>
      </c>
      <c r="U228">
        <f t="shared" si="25"/>
        <v>2015</v>
      </c>
      <c r="V228" s="9">
        <f t="shared" si="26"/>
        <v>5</v>
      </c>
      <c r="W228">
        <f t="shared" si="27"/>
        <v>2015</v>
      </c>
    </row>
    <row r="229" spans="1:23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3">
        <v>42194.893993055557</v>
      </c>
      <c r="J229" s="13">
        <v>42164.893993055557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 s="3">
        <f>ROUND(E229/D229*100,0)</f>
        <v>0</v>
      </c>
      <c r="Q229">
        <f t="shared" si="21"/>
        <v>0</v>
      </c>
      <c r="R229" s="14" t="str">
        <f t="shared" si="22"/>
        <v>6/9/2015</v>
      </c>
      <c r="S229" s="14" t="str">
        <f t="shared" si="23"/>
        <v>7/9/2015</v>
      </c>
      <c r="T229" s="9">
        <f t="shared" si="24"/>
        <v>6</v>
      </c>
      <c r="U229">
        <f t="shared" si="25"/>
        <v>2015</v>
      </c>
      <c r="V229" s="9">
        <f t="shared" si="26"/>
        <v>7</v>
      </c>
      <c r="W229">
        <f t="shared" si="27"/>
        <v>2015</v>
      </c>
    </row>
    <row r="230" spans="1:23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3">
        <v>42156.686400462961</v>
      </c>
      <c r="J230" s="13">
        <v>42096.686400462961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 s="3">
        <f>ROUND(E230/D230*100,0)</f>
        <v>0</v>
      </c>
      <c r="Q230">
        <f t="shared" si="21"/>
        <v>0</v>
      </c>
      <c r="R230" s="14" t="str">
        <f t="shared" si="22"/>
        <v>4/2/2015</v>
      </c>
      <c r="S230" s="14" t="str">
        <f t="shared" si="23"/>
        <v>6/1/2015</v>
      </c>
      <c r="T230" s="9">
        <f t="shared" si="24"/>
        <v>4</v>
      </c>
      <c r="U230">
        <f t="shared" si="25"/>
        <v>2015</v>
      </c>
      <c r="V230" s="9">
        <f t="shared" si="26"/>
        <v>6</v>
      </c>
      <c r="W230">
        <f t="shared" si="27"/>
        <v>2015</v>
      </c>
    </row>
    <row r="231" spans="1:23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3">
        <v>42413.933993055558</v>
      </c>
      <c r="J231" s="13">
        <v>42383.933993055558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 s="3">
        <f>ROUND(E231/D231*100,0)</f>
        <v>0</v>
      </c>
      <c r="Q231">
        <f t="shared" si="21"/>
        <v>0</v>
      </c>
      <c r="R231" s="14" t="str">
        <f t="shared" si="22"/>
        <v>1/14/2016</v>
      </c>
      <c r="S231" s="14" t="str">
        <f t="shared" si="23"/>
        <v>2/13/2016</v>
      </c>
      <c r="T231" s="9">
        <f t="shared" si="24"/>
        <v>1</v>
      </c>
      <c r="U231">
        <f t="shared" si="25"/>
        <v>2016</v>
      </c>
      <c r="V231" s="9">
        <f t="shared" si="26"/>
        <v>2</v>
      </c>
      <c r="W231">
        <f t="shared" si="27"/>
        <v>2016</v>
      </c>
    </row>
    <row r="232" spans="1:23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3">
        <v>42159.77721064815</v>
      </c>
      <c r="J232" s="13">
        <v>42129.77721064815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 s="3">
        <f>ROUND(E232/D232*100,0)</f>
        <v>0</v>
      </c>
      <c r="Q232">
        <f t="shared" si="21"/>
        <v>30</v>
      </c>
      <c r="R232" s="14" t="str">
        <f t="shared" si="22"/>
        <v>5/5/2015</v>
      </c>
      <c r="S232" s="14" t="str">
        <f t="shared" si="23"/>
        <v>6/4/2015</v>
      </c>
      <c r="T232" s="9">
        <f t="shared" si="24"/>
        <v>5</v>
      </c>
      <c r="U232">
        <f t="shared" si="25"/>
        <v>2015</v>
      </c>
      <c r="V232" s="9">
        <f t="shared" si="26"/>
        <v>6</v>
      </c>
      <c r="W232">
        <f t="shared" si="27"/>
        <v>2015</v>
      </c>
    </row>
    <row r="233" spans="1:23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3">
        <v>42371.958923611113</v>
      </c>
      <c r="J233" s="13">
        <v>42341.958923611113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 s="3">
        <f>ROUND(E233/D233*100,0)</f>
        <v>0</v>
      </c>
      <c r="Q233">
        <f t="shared" si="21"/>
        <v>0</v>
      </c>
      <c r="R233" s="14" t="str">
        <f t="shared" si="22"/>
        <v>12/3/2015</v>
      </c>
      <c r="S233" s="14" t="str">
        <f t="shared" si="23"/>
        <v>1/2/2016</v>
      </c>
      <c r="T233" s="9">
        <f t="shared" si="24"/>
        <v>12</v>
      </c>
      <c r="U233">
        <f t="shared" si="25"/>
        <v>2015</v>
      </c>
      <c r="V233" s="9">
        <f t="shared" si="26"/>
        <v>1</v>
      </c>
      <c r="W233">
        <f t="shared" si="27"/>
        <v>2016</v>
      </c>
    </row>
    <row r="234" spans="1:23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3">
        <v>42062.82576388889</v>
      </c>
      <c r="J234" s="13">
        <v>42032.82576388889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 s="3">
        <f>ROUND(E234/D234*100,0)</f>
        <v>3</v>
      </c>
      <c r="Q234">
        <f t="shared" si="21"/>
        <v>15.71</v>
      </c>
      <c r="R234" s="14" t="str">
        <f t="shared" si="22"/>
        <v>1/28/2015</v>
      </c>
      <c r="S234" s="14" t="str">
        <f t="shared" si="23"/>
        <v>2/27/2015</v>
      </c>
      <c r="T234" s="9">
        <f t="shared" si="24"/>
        <v>1</v>
      </c>
      <c r="U234">
        <f t="shared" si="25"/>
        <v>2015</v>
      </c>
      <c r="V234" s="9">
        <f t="shared" si="26"/>
        <v>2</v>
      </c>
      <c r="W234">
        <f t="shared" si="27"/>
        <v>2015</v>
      </c>
    </row>
    <row r="235" spans="1:23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3">
        <v>42642.911712962959</v>
      </c>
      <c r="J235" s="13">
        <v>42612.911712962959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 s="3">
        <f>ROUND(E235/D235*100,0)</f>
        <v>0</v>
      </c>
      <c r="Q235">
        <f t="shared" si="21"/>
        <v>0</v>
      </c>
      <c r="R235" s="14" t="str">
        <f t="shared" si="22"/>
        <v>8/30/2016</v>
      </c>
      <c r="S235" s="14" t="str">
        <f t="shared" si="23"/>
        <v>9/29/2016</v>
      </c>
      <c r="T235" s="9">
        <f t="shared" si="24"/>
        <v>8</v>
      </c>
      <c r="U235">
        <f t="shared" si="25"/>
        <v>2016</v>
      </c>
      <c r="V235" s="9">
        <f t="shared" si="26"/>
        <v>9</v>
      </c>
      <c r="W235">
        <f t="shared" si="27"/>
        <v>2016</v>
      </c>
    </row>
    <row r="236" spans="1:23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3">
        <v>42176.035405092596</v>
      </c>
      <c r="J236" s="13">
        <v>42136.035405092596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 s="3">
        <f>ROUND(E236/D236*100,0)</f>
        <v>40</v>
      </c>
      <c r="Q236">
        <f t="shared" si="21"/>
        <v>80.2</v>
      </c>
      <c r="R236" s="14" t="str">
        <f t="shared" si="22"/>
        <v>5/12/2015</v>
      </c>
      <c r="S236" s="14" t="str">
        <f t="shared" si="23"/>
        <v>6/21/2015</v>
      </c>
      <c r="T236" s="9">
        <f t="shared" si="24"/>
        <v>5</v>
      </c>
      <c r="U236">
        <f t="shared" si="25"/>
        <v>2015</v>
      </c>
      <c r="V236" s="9">
        <f t="shared" si="26"/>
        <v>6</v>
      </c>
      <c r="W236">
        <f t="shared" si="27"/>
        <v>2015</v>
      </c>
    </row>
    <row r="237" spans="1:23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3">
        <v>42194.908530092594</v>
      </c>
      <c r="J237" s="13">
        <v>42164.908530092594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 s="3">
        <f>ROUND(E237/D237*100,0)</f>
        <v>0</v>
      </c>
      <c r="Q237">
        <f t="shared" si="21"/>
        <v>0</v>
      </c>
      <c r="R237" s="14" t="str">
        <f t="shared" si="22"/>
        <v>6/9/2015</v>
      </c>
      <c r="S237" s="14" t="str">
        <f t="shared" si="23"/>
        <v>7/9/2015</v>
      </c>
      <c r="T237" s="9">
        <f t="shared" si="24"/>
        <v>6</v>
      </c>
      <c r="U237">
        <f t="shared" si="25"/>
        <v>2015</v>
      </c>
      <c r="V237" s="9">
        <f t="shared" si="26"/>
        <v>7</v>
      </c>
      <c r="W237">
        <f t="shared" si="27"/>
        <v>2015</v>
      </c>
    </row>
    <row r="238" spans="1:23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3">
        <v>42374</v>
      </c>
      <c r="J238" s="13">
        <v>42321.084479166668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 s="3">
        <f>ROUND(E238/D238*100,0)</f>
        <v>0</v>
      </c>
      <c r="Q238">
        <f t="shared" si="21"/>
        <v>0</v>
      </c>
      <c r="R238" s="14" t="str">
        <f t="shared" si="22"/>
        <v>11/13/2015</v>
      </c>
      <c r="S238" s="14" t="str">
        <f t="shared" si="23"/>
        <v>1/5/2016</v>
      </c>
      <c r="T238" s="9">
        <f t="shared" si="24"/>
        <v>11</v>
      </c>
      <c r="U238">
        <f t="shared" si="25"/>
        <v>2015</v>
      </c>
      <c r="V238" s="9">
        <f t="shared" si="26"/>
        <v>1</v>
      </c>
      <c r="W238">
        <f t="shared" si="27"/>
        <v>2016</v>
      </c>
    </row>
    <row r="239" spans="1:23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3">
        <v>42437.577187499999</v>
      </c>
      <c r="J239" s="13">
        <v>42377.577187499999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 s="3">
        <f>ROUND(E239/D239*100,0)</f>
        <v>0</v>
      </c>
      <c r="Q239">
        <f t="shared" si="21"/>
        <v>50</v>
      </c>
      <c r="R239" s="14" t="str">
        <f t="shared" si="22"/>
        <v>1/8/2016</v>
      </c>
      <c r="S239" s="14" t="str">
        <f t="shared" si="23"/>
        <v>3/8/2016</v>
      </c>
      <c r="T239" s="9">
        <f t="shared" si="24"/>
        <v>1</v>
      </c>
      <c r="U239">
        <f t="shared" si="25"/>
        <v>2016</v>
      </c>
      <c r="V239" s="9">
        <f t="shared" si="26"/>
        <v>3</v>
      </c>
      <c r="W239">
        <f t="shared" si="27"/>
        <v>2016</v>
      </c>
    </row>
    <row r="240" spans="1:23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3">
        <v>42734.375</v>
      </c>
      <c r="J240" s="13">
        <v>42713.962500000001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 s="3">
        <f>ROUND(E240/D240*100,0)</f>
        <v>0</v>
      </c>
      <c r="Q240">
        <f t="shared" si="21"/>
        <v>0</v>
      </c>
      <c r="R240" s="14" t="str">
        <f t="shared" si="22"/>
        <v>12/9/2016</v>
      </c>
      <c r="S240" s="14" t="str">
        <f t="shared" si="23"/>
        <v>12/30/2016</v>
      </c>
      <c r="T240" s="9">
        <f t="shared" si="24"/>
        <v>12</v>
      </c>
      <c r="U240">
        <f t="shared" si="25"/>
        <v>2016</v>
      </c>
      <c r="V240" s="9">
        <f t="shared" si="26"/>
        <v>12</v>
      </c>
      <c r="W240">
        <f t="shared" si="27"/>
        <v>2016</v>
      </c>
    </row>
    <row r="241" spans="1:23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3">
        <v>42316.5</v>
      </c>
      <c r="J241" s="13">
        <v>42297.110300925924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 s="3">
        <f>ROUND(E241/D241*100,0)</f>
        <v>25</v>
      </c>
      <c r="Q241">
        <f t="shared" si="21"/>
        <v>50</v>
      </c>
      <c r="R241" s="14" t="str">
        <f t="shared" si="22"/>
        <v>10/20/2015</v>
      </c>
      <c r="S241" s="14" t="str">
        <f t="shared" si="23"/>
        <v>11/8/2015</v>
      </c>
      <c r="T241" s="9">
        <f t="shared" si="24"/>
        <v>10</v>
      </c>
      <c r="U241">
        <f t="shared" si="25"/>
        <v>2015</v>
      </c>
      <c r="V241" s="9">
        <f t="shared" si="26"/>
        <v>11</v>
      </c>
      <c r="W241">
        <f t="shared" si="27"/>
        <v>2015</v>
      </c>
    </row>
    <row r="242" spans="1:23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3">
        <v>41399.708460648151</v>
      </c>
      <c r="J242" s="13">
        <v>41354.708460648151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 s="3">
        <f>ROUND(E242/D242*100,0)</f>
        <v>108</v>
      </c>
      <c r="Q242">
        <f t="shared" si="21"/>
        <v>117.85</v>
      </c>
      <c r="R242" s="14" t="str">
        <f t="shared" si="22"/>
        <v>3/21/2013</v>
      </c>
      <c r="S242" s="14" t="str">
        <f t="shared" si="23"/>
        <v>5/5/2013</v>
      </c>
      <c r="T242" s="9">
        <f t="shared" si="24"/>
        <v>3</v>
      </c>
      <c r="U242">
        <f t="shared" si="25"/>
        <v>2013</v>
      </c>
      <c r="V242" s="9">
        <f t="shared" si="26"/>
        <v>5</v>
      </c>
      <c r="W242">
        <f t="shared" si="27"/>
        <v>2013</v>
      </c>
    </row>
    <row r="243" spans="1:23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3">
        <v>41994.697962962964</v>
      </c>
      <c r="J243" s="13">
        <v>41949.697962962964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 s="3">
        <f>ROUND(E243/D243*100,0)</f>
        <v>113</v>
      </c>
      <c r="Q243">
        <f t="shared" si="21"/>
        <v>109.04</v>
      </c>
      <c r="R243" s="14" t="str">
        <f t="shared" si="22"/>
        <v>11/6/2014</v>
      </c>
      <c r="S243" s="14" t="str">
        <f t="shared" si="23"/>
        <v>12/21/2014</v>
      </c>
      <c r="T243" s="9">
        <f t="shared" si="24"/>
        <v>11</v>
      </c>
      <c r="U243">
        <f t="shared" si="25"/>
        <v>2014</v>
      </c>
      <c r="V243" s="9">
        <f t="shared" si="26"/>
        <v>12</v>
      </c>
      <c r="W243">
        <f t="shared" si="27"/>
        <v>2014</v>
      </c>
    </row>
    <row r="244" spans="1:23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3">
        <v>40897.492939814816</v>
      </c>
      <c r="J244" s="13">
        <v>40862.492939814816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 s="3">
        <f>ROUND(E244/D244*100,0)</f>
        <v>113</v>
      </c>
      <c r="Q244">
        <f t="shared" si="21"/>
        <v>73.02</v>
      </c>
      <c r="R244" s="14" t="str">
        <f t="shared" si="22"/>
        <v>11/15/2011</v>
      </c>
      <c r="S244" s="14" t="str">
        <f t="shared" si="23"/>
        <v>12/20/2011</v>
      </c>
      <c r="T244" s="9">
        <f t="shared" si="24"/>
        <v>11</v>
      </c>
      <c r="U244">
        <f t="shared" si="25"/>
        <v>2011</v>
      </c>
      <c r="V244" s="9">
        <f t="shared" si="26"/>
        <v>12</v>
      </c>
      <c r="W244">
        <f t="shared" si="27"/>
        <v>2011</v>
      </c>
    </row>
    <row r="245" spans="1:23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3">
        <v>41692.047500000001</v>
      </c>
      <c r="J245" s="13">
        <v>41662.047500000001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 s="3">
        <f>ROUND(E245/D245*100,0)</f>
        <v>103</v>
      </c>
      <c r="Q245">
        <f t="shared" si="21"/>
        <v>78.2</v>
      </c>
      <c r="R245" s="14" t="str">
        <f t="shared" si="22"/>
        <v>1/23/2014</v>
      </c>
      <c r="S245" s="14" t="str">
        <f t="shared" si="23"/>
        <v>2/22/2014</v>
      </c>
      <c r="T245" s="9">
        <f t="shared" si="24"/>
        <v>1</v>
      </c>
      <c r="U245">
        <f t="shared" si="25"/>
        <v>2014</v>
      </c>
      <c r="V245" s="9">
        <f t="shared" si="26"/>
        <v>2</v>
      </c>
      <c r="W245">
        <f t="shared" si="27"/>
        <v>2014</v>
      </c>
    </row>
    <row r="246" spans="1:23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3">
        <v>40253.29583333333</v>
      </c>
      <c r="J246" s="13">
        <v>40213.323599537034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 s="3">
        <f>ROUND(E246/D246*100,0)</f>
        <v>114</v>
      </c>
      <c r="Q246">
        <f t="shared" si="21"/>
        <v>47.4</v>
      </c>
      <c r="R246" s="14" t="str">
        <f t="shared" si="22"/>
        <v>2/4/2010</v>
      </c>
      <c r="S246" s="14" t="str">
        <f t="shared" si="23"/>
        <v>3/16/2010</v>
      </c>
      <c r="T246" s="9">
        <f t="shared" si="24"/>
        <v>2</v>
      </c>
      <c r="U246">
        <f t="shared" si="25"/>
        <v>2010</v>
      </c>
      <c r="V246" s="9">
        <f t="shared" si="26"/>
        <v>3</v>
      </c>
      <c r="W246">
        <f t="shared" si="27"/>
        <v>2010</v>
      </c>
    </row>
    <row r="247" spans="1:23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3">
        <v>41137.053067129629</v>
      </c>
      <c r="J247" s="13">
        <v>41107.053067129629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 s="3">
        <f>ROUND(E247/D247*100,0)</f>
        <v>104</v>
      </c>
      <c r="Q247">
        <f t="shared" si="21"/>
        <v>54.02</v>
      </c>
      <c r="R247" s="14" t="str">
        <f t="shared" si="22"/>
        <v>7/17/2012</v>
      </c>
      <c r="S247" s="14" t="str">
        <f t="shared" si="23"/>
        <v>8/16/2012</v>
      </c>
      <c r="T247" s="9">
        <f t="shared" si="24"/>
        <v>7</v>
      </c>
      <c r="U247">
        <f t="shared" si="25"/>
        <v>2012</v>
      </c>
      <c r="V247" s="9">
        <f t="shared" si="26"/>
        <v>8</v>
      </c>
      <c r="W247">
        <f t="shared" si="27"/>
        <v>2012</v>
      </c>
    </row>
    <row r="248" spans="1:23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3">
        <v>40530.405150462961</v>
      </c>
      <c r="J248" s="13">
        <v>40480.363483796296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 s="3">
        <f>ROUND(E248/D248*100,0)</f>
        <v>305</v>
      </c>
      <c r="Q248">
        <f t="shared" si="21"/>
        <v>68.489999999999995</v>
      </c>
      <c r="R248" s="14" t="str">
        <f t="shared" si="22"/>
        <v>10/29/2010</v>
      </c>
      <c r="S248" s="14" t="str">
        <f t="shared" si="23"/>
        <v>12/18/2010</v>
      </c>
      <c r="T248" s="9">
        <f t="shared" si="24"/>
        <v>10</v>
      </c>
      <c r="U248">
        <f t="shared" si="25"/>
        <v>2010</v>
      </c>
      <c r="V248" s="9">
        <f t="shared" si="26"/>
        <v>12</v>
      </c>
      <c r="W248">
        <f t="shared" si="27"/>
        <v>2010</v>
      </c>
    </row>
    <row r="249" spans="1:23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3">
        <v>40467.152083333334</v>
      </c>
      <c r="J249" s="13">
        <v>40430.604328703703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 s="3">
        <f>ROUND(E249/D249*100,0)</f>
        <v>134</v>
      </c>
      <c r="Q249">
        <f t="shared" si="21"/>
        <v>108.15</v>
      </c>
      <c r="R249" s="14" t="str">
        <f t="shared" si="22"/>
        <v>9/9/2010</v>
      </c>
      <c r="S249" s="14" t="str">
        <f t="shared" si="23"/>
        <v>10/16/2010</v>
      </c>
      <c r="T249" s="9">
        <f t="shared" si="24"/>
        <v>9</v>
      </c>
      <c r="U249">
        <f t="shared" si="25"/>
        <v>2010</v>
      </c>
      <c r="V249" s="9">
        <f t="shared" si="26"/>
        <v>10</v>
      </c>
      <c r="W249">
        <f t="shared" si="27"/>
        <v>2010</v>
      </c>
    </row>
    <row r="250" spans="1:23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3">
        <v>40915.774409722224</v>
      </c>
      <c r="J250" s="13">
        <v>40870.774409722224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 s="3">
        <f>ROUND(E250/D250*100,0)</f>
        <v>101</v>
      </c>
      <c r="Q250">
        <f t="shared" si="21"/>
        <v>589.95000000000005</v>
      </c>
      <c r="R250" s="14" t="str">
        <f t="shared" si="22"/>
        <v>11/23/2011</v>
      </c>
      <c r="S250" s="14" t="str">
        <f t="shared" si="23"/>
        <v>1/7/2012</v>
      </c>
      <c r="T250" s="9">
        <f t="shared" si="24"/>
        <v>11</v>
      </c>
      <c r="U250">
        <f t="shared" si="25"/>
        <v>2011</v>
      </c>
      <c r="V250" s="9">
        <f t="shared" si="26"/>
        <v>1</v>
      </c>
      <c r="W250">
        <f t="shared" si="27"/>
        <v>2012</v>
      </c>
    </row>
    <row r="251" spans="1:23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3">
        <v>40412.736111111109</v>
      </c>
      <c r="J251" s="13">
        <v>40332.923842592594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 s="3">
        <f>ROUND(E251/D251*100,0)</f>
        <v>113</v>
      </c>
      <c r="Q251">
        <f t="shared" si="21"/>
        <v>48.05</v>
      </c>
      <c r="R251" s="14" t="str">
        <f t="shared" si="22"/>
        <v>6/3/2010</v>
      </c>
      <c r="S251" s="14" t="str">
        <f t="shared" si="23"/>
        <v>8/22/2010</v>
      </c>
      <c r="T251" s="9">
        <f t="shared" si="24"/>
        <v>6</v>
      </c>
      <c r="U251">
        <f t="shared" si="25"/>
        <v>2010</v>
      </c>
      <c r="V251" s="9">
        <f t="shared" si="26"/>
        <v>8</v>
      </c>
      <c r="W251">
        <f t="shared" si="27"/>
        <v>2010</v>
      </c>
    </row>
    <row r="252" spans="1:23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3">
        <v>41431.565868055557</v>
      </c>
      <c r="J252" s="13">
        <v>41401.565868055557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 s="3">
        <f>ROUND(E252/D252*100,0)</f>
        <v>106</v>
      </c>
      <c r="Q252">
        <f t="shared" si="21"/>
        <v>72.48</v>
      </c>
      <c r="R252" s="14" t="str">
        <f t="shared" si="22"/>
        <v>5/7/2013</v>
      </c>
      <c r="S252" s="14" t="str">
        <f t="shared" si="23"/>
        <v>6/6/2013</v>
      </c>
      <c r="T252" s="9">
        <f t="shared" si="24"/>
        <v>5</v>
      </c>
      <c r="U252">
        <f t="shared" si="25"/>
        <v>2013</v>
      </c>
      <c r="V252" s="9">
        <f t="shared" si="26"/>
        <v>6</v>
      </c>
      <c r="W252">
        <f t="shared" si="27"/>
        <v>2013</v>
      </c>
    </row>
    <row r="253" spans="1:23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3">
        <v>41045.791666666664</v>
      </c>
      <c r="J253" s="13">
        <v>41013.787569444445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 s="3">
        <f>ROUND(E253/D253*100,0)</f>
        <v>126</v>
      </c>
      <c r="Q253">
        <f t="shared" si="21"/>
        <v>57.08</v>
      </c>
      <c r="R253" s="14" t="str">
        <f t="shared" si="22"/>
        <v>4/14/2012</v>
      </c>
      <c r="S253" s="14" t="str">
        <f t="shared" si="23"/>
        <v>5/16/2012</v>
      </c>
      <c r="T253" s="9">
        <f t="shared" si="24"/>
        <v>4</v>
      </c>
      <c r="U253">
        <f t="shared" si="25"/>
        <v>2012</v>
      </c>
      <c r="V253" s="9">
        <f t="shared" si="26"/>
        <v>5</v>
      </c>
      <c r="W253">
        <f t="shared" si="27"/>
        <v>2012</v>
      </c>
    </row>
    <row r="254" spans="1:23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3">
        <v>40330.165972222225</v>
      </c>
      <c r="J254" s="13">
        <v>40266.662708333337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 s="3">
        <f>ROUND(E254/D254*100,0)</f>
        <v>185</v>
      </c>
      <c r="Q254">
        <f t="shared" si="21"/>
        <v>85.44</v>
      </c>
      <c r="R254" s="14" t="str">
        <f t="shared" si="22"/>
        <v>3/29/2010</v>
      </c>
      <c r="S254" s="14" t="str">
        <f t="shared" si="23"/>
        <v>6/1/2010</v>
      </c>
      <c r="T254" s="9">
        <f t="shared" si="24"/>
        <v>3</v>
      </c>
      <c r="U254">
        <f t="shared" si="25"/>
        <v>2010</v>
      </c>
      <c r="V254" s="9">
        <f t="shared" si="26"/>
        <v>6</v>
      </c>
      <c r="W254">
        <f t="shared" si="27"/>
        <v>2010</v>
      </c>
    </row>
    <row r="255" spans="1:23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3">
        <v>40954.650868055556</v>
      </c>
      <c r="J255" s="13">
        <v>40924.650868055556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 s="3">
        <f>ROUND(E255/D255*100,0)</f>
        <v>101</v>
      </c>
      <c r="Q255">
        <f t="shared" si="21"/>
        <v>215.86</v>
      </c>
      <c r="R255" s="14" t="str">
        <f t="shared" si="22"/>
        <v>1/16/2012</v>
      </c>
      <c r="S255" s="14" t="str">
        <f t="shared" si="23"/>
        <v>2/15/2012</v>
      </c>
      <c r="T255" s="9">
        <f t="shared" si="24"/>
        <v>1</v>
      </c>
      <c r="U255">
        <f t="shared" si="25"/>
        <v>2012</v>
      </c>
      <c r="V255" s="9">
        <f t="shared" si="26"/>
        <v>2</v>
      </c>
      <c r="W255">
        <f t="shared" si="27"/>
        <v>2012</v>
      </c>
    </row>
    <row r="256" spans="1:23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3">
        <v>42294.083333333336</v>
      </c>
      <c r="J256" s="13">
        <v>42263.952662037038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 s="3">
        <f>ROUND(E256/D256*100,0)</f>
        <v>117</v>
      </c>
      <c r="Q256">
        <f t="shared" si="21"/>
        <v>89.39</v>
      </c>
      <c r="R256" s="14" t="str">
        <f t="shared" si="22"/>
        <v>9/16/2015</v>
      </c>
      <c r="S256" s="14" t="str">
        <f t="shared" si="23"/>
        <v>10/17/2015</v>
      </c>
      <c r="T256" s="9">
        <f t="shared" si="24"/>
        <v>9</v>
      </c>
      <c r="U256">
        <f t="shared" si="25"/>
        <v>2015</v>
      </c>
      <c r="V256" s="9">
        <f t="shared" si="26"/>
        <v>10</v>
      </c>
      <c r="W256">
        <f t="shared" si="27"/>
        <v>2015</v>
      </c>
    </row>
    <row r="257" spans="1:23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3">
        <v>40618.48474537037</v>
      </c>
      <c r="J257" s="13">
        <v>40588.526412037034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 s="3">
        <f>ROUND(E257/D257*100,0)</f>
        <v>107</v>
      </c>
      <c r="Q257">
        <f t="shared" si="21"/>
        <v>45.42</v>
      </c>
      <c r="R257" s="14" t="str">
        <f t="shared" si="22"/>
        <v>2/14/2011</v>
      </c>
      <c r="S257" s="14" t="str">
        <f t="shared" si="23"/>
        <v>3/16/2011</v>
      </c>
      <c r="T257" s="9">
        <f t="shared" si="24"/>
        <v>2</v>
      </c>
      <c r="U257">
        <f t="shared" si="25"/>
        <v>2011</v>
      </c>
      <c r="V257" s="9">
        <f t="shared" si="26"/>
        <v>3</v>
      </c>
      <c r="W257">
        <f t="shared" si="27"/>
        <v>2011</v>
      </c>
    </row>
    <row r="258" spans="1:23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3">
        <v>41349.769293981481</v>
      </c>
      <c r="J258" s="13">
        <v>41319.769293981481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 s="3">
        <f>ROUND(E258/D258*100,0)</f>
        <v>139</v>
      </c>
      <c r="Q258">
        <f t="shared" si="21"/>
        <v>65.760000000000005</v>
      </c>
      <c r="R258" s="14" t="str">
        <f t="shared" si="22"/>
        <v>2/14/2013</v>
      </c>
      <c r="S258" s="14" t="str">
        <f t="shared" si="23"/>
        <v>3/16/2013</v>
      </c>
      <c r="T258" s="9">
        <f t="shared" si="24"/>
        <v>2</v>
      </c>
      <c r="U258">
        <f t="shared" si="25"/>
        <v>2013</v>
      </c>
      <c r="V258" s="9">
        <f t="shared" si="26"/>
        <v>3</v>
      </c>
      <c r="W258">
        <f t="shared" si="27"/>
        <v>2013</v>
      </c>
    </row>
    <row r="259" spans="1:23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3">
        <v>42509.626875000002</v>
      </c>
      <c r="J259" s="13">
        <v>42479.626875000002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 s="3">
        <f>ROUND(E259/D259*100,0)</f>
        <v>107</v>
      </c>
      <c r="Q259">
        <f t="shared" ref="Q259:Q322" si="28">IFERROR(ROUND(E259/L259,2),0)</f>
        <v>66.7</v>
      </c>
      <c r="R259" s="14" t="str">
        <f t="shared" ref="R259:R322" si="29">_xlfn.CONCAT(MONTH(J259),"/",DAY(J259),"/",YEAR(J259))</f>
        <v>4/19/2016</v>
      </c>
      <c r="S259" s="14" t="str">
        <f t="shared" ref="S259:S322" si="30">_xlfn.CONCAT(MONTH(I259),"/",DAY(I259),"/",YEAR(I259))</f>
        <v>5/19/2016</v>
      </c>
      <c r="T259" s="9">
        <f t="shared" ref="T259:T322" si="31">MONTH(R259)</f>
        <v>4</v>
      </c>
      <c r="U259">
        <f t="shared" ref="U259:U322" si="32">YEAR(R259)</f>
        <v>2016</v>
      </c>
      <c r="V259" s="9">
        <f t="shared" ref="V259:V322" si="33">MONTH(S259)</f>
        <v>5</v>
      </c>
      <c r="W259">
        <f t="shared" ref="W259:W322" si="34">YEAR(S259)</f>
        <v>2016</v>
      </c>
    </row>
    <row r="260" spans="1:23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3">
        <v>40712.051689814813</v>
      </c>
      <c r="J260" s="13">
        <v>40682.051689814813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 s="3">
        <f>ROUND(E260/D260*100,0)</f>
        <v>191</v>
      </c>
      <c r="Q260">
        <f t="shared" si="28"/>
        <v>83.35</v>
      </c>
      <c r="R260" s="14" t="str">
        <f t="shared" si="29"/>
        <v>5/19/2011</v>
      </c>
      <c r="S260" s="14" t="str">
        <f t="shared" si="30"/>
        <v>6/18/2011</v>
      </c>
      <c r="T260" s="9">
        <f t="shared" si="31"/>
        <v>5</v>
      </c>
      <c r="U260">
        <f t="shared" si="32"/>
        <v>2011</v>
      </c>
      <c r="V260" s="9">
        <f t="shared" si="33"/>
        <v>6</v>
      </c>
      <c r="W260">
        <f t="shared" si="34"/>
        <v>2011</v>
      </c>
    </row>
    <row r="261" spans="1:23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3">
        <v>42102.738067129627</v>
      </c>
      <c r="J261" s="13">
        <v>42072.738067129627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 s="3">
        <f>ROUND(E261/D261*100,0)</f>
        <v>132</v>
      </c>
      <c r="Q261">
        <f t="shared" si="28"/>
        <v>105.05</v>
      </c>
      <c r="R261" s="14" t="str">
        <f t="shared" si="29"/>
        <v>3/9/2015</v>
      </c>
      <c r="S261" s="14" t="str">
        <f t="shared" si="30"/>
        <v>4/8/2015</v>
      </c>
      <c r="T261" s="9">
        <f t="shared" si="31"/>
        <v>3</v>
      </c>
      <c r="U261">
        <f t="shared" si="32"/>
        <v>2015</v>
      </c>
      <c r="V261" s="9">
        <f t="shared" si="33"/>
        <v>4</v>
      </c>
      <c r="W261">
        <f t="shared" si="34"/>
        <v>2015</v>
      </c>
    </row>
    <row r="262" spans="1:23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3">
        <v>40376.415972222225</v>
      </c>
      <c r="J262" s="13">
        <v>40330.755543981482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 s="3">
        <f>ROUND(E262/D262*100,0)</f>
        <v>106</v>
      </c>
      <c r="Q262">
        <f t="shared" si="28"/>
        <v>120.91</v>
      </c>
      <c r="R262" s="14" t="str">
        <f t="shared" si="29"/>
        <v>6/1/2010</v>
      </c>
      <c r="S262" s="14" t="str">
        <f t="shared" si="30"/>
        <v>7/17/2010</v>
      </c>
      <c r="T262" s="9">
        <f t="shared" si="31"/>
        <v>6</v>
      </c>
      <c r="U262">
        <f t="shared" si="32"/>
        <v>2010</v>
      </c>
      <c r="V262" s="9">
        <f t="shared" si="33"/>
        <v>7</v>
      </c>
      <c r="W262">
        <f t="shared" si="34"/>
        <v>2010</v>
      </c>
    </row>
    <row r="263" spans="1:23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3">
        <v>41067.621527777781</v>
      </c>
      <c r="J263" s="13">
        <v>41017.885462962964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 s="3">
        <f>ROUND(E263/D263*100,0)</f>
        <v>107</v>
      </c>
      <c r="Q263">
        <f t="shared" si="28"/>
        <v>97.64</v>
      </c>
      <c r="R263" s="14" t="str">
        <f t="shared" si="29"/>
        <v>4/18/2012</v>
      </c>
      <c r="S263" s="14" t="str">
        <f t="shared" si="30"/>
        <v>6/7/2012</v>
      </c>
      <c r="T263" s="9">
        <f t="shared" si="31"/>
        <v>4</v>
      </c>
      <c r="U263">
        <f t="shared" si="32"/>
        <v>2012</v>
      </c>
      <c r="V263" s="9">
        <f t="shared" si="33"/>
        <v>6</v>
      </c>
      <c r="W263">
        <f t="shared" si="34"/>
        <v>2012</v>
      </c>
    </row>
    <row r="264" spans="1:23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3">
        <v>40600.24800925926</v>
      </c>
      <c r="J264" s="13">
        <v>40555.24800925926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 s="3">
        <f>ROUND(E264/D264*100,0)</f>
        <v>240</v>
      </c>
      <c r="Q264">
        <f t="shared" si="28"/>
        <v>41.38</v>
      </c>
      <c r="R264" s="14" t="str">
        <f t="shared" si="29"/>
        <v>1/12/2011</v>
      </c>
      <c r="S264" s="14" t="str">
        <f t="shared" si="30"/>
        <v>2/26/2011</v>
      </c>
      <c r="T264" s="9">
        <f t="shared" si="31"/>
        <v>1</v>
      </c>
      <c r="U264">
        <f t="shared" si="32"/>
        <v>2011</v>
      </c>
      <c r="V264" s="9">
        <f t="shared" si="33"/>
        <v>2</v>
      </c>
      <c r="W264">
        <f t="shared" si="34"/>
        <v>2011</v>
      </c>
    </row>
    <row r="265" spans="1:23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3">
        <v>41179.954791666663</v>
      </c>
      <c r="J265" s="13">
        <v>41149.954791666663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 s="3">
        <f>ROUND(E265/D265*100,0)</f>
        <v>118</v>
      </c>
      <c r="Q265">
        <f t="shared" si="28"/>
        <v>30.65</v>
      </c>
      <c r="R265" s="14" t="str">
        <f t="shared" si="29"/>
        <v>8/28/2012</v>
      </c>
      <c r="S265" s="14" t="str">
        <f t="shared" si="30"/>
        <v>9/27/2012</v>
      </c>
      <c r="T265" s="9">
        <f t="shared" si="31"/>
        <v>8</v>
      </c>
      <c r="U265">
        <f t="shared" si="32"/>
        <v>2012</v>
      </c>
      <c r="V265" s="9">
        <f t="shared" si="33"/>
        <v>9</v>
      </c>
      <c r="W265">
        <f t="shared" si="34"/>
        <v>2012</v>
      </c>
    </row>
    <row r="266" spans="1:23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3">
        <v>41040.620312500003</v>
      </c>
      <c r="J266" s="13">
        <v>41010.620312500003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 s="3">
        <f>ROUND(E266/D266*100,0)</f>
        <v>118</v>
      </c>
      <c r="Q266">
        <f t="shared" si="28"/>
        <v>64.95</v>
      </c>
      <c r="R266" s="14" t="str">
        <f t="shared" si="29"/>
        <v>4/11/2012</v>
      </c>
      <c r="S266" s="14" t="str">
        <f t="shared" si="30"/>
        <v>5/11/2012</v>
      </c>
      <c r="T266" s="9">
        <f t="shared" si="31"/>
        <v>4</v>
      </c>
      <c r="U266">
        <f t="shared" si="32"/>
        <v>2012</v>
      </c>
      <c r="V266" s="9">
        <f t="shared" si="33"/>
        <v>5</v>
      </c>
      <c r="W266">
        <f t="shared" si="34"/>
        <v>2012</v>
      </c>
    </row>
    <row r="267" spans="1:23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3">
        <v>40308.844444444447</v>
      </c>
      <c r="J267" s="13">
        <v>40267.245717592596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 s="3">
        <f>ROUND(E267/D267*100,0)</f>
        <v>111</v>
      </c>
      <c r="Q267">
        <f t="shared" si="28"/>
        <v>95.78</v>
      </c>
      <c r="R267" s="14" t="str">
        <f t="shared" si="29"/>
        <v>3/30/2010</v>
      </c>
      <c r="S267" s="14" t="str">
        <f t="shared" si="30"/>
        <v>5/10/2010</v>
      </c>
      <c r="T267" s="9">
        <f t="shared" si="31"/>
        <v>3</v>
      </c>
      <c r="U267">
        <f t="shared" si="32"/>
        <v>2010</v>
      </c>
      <c r="V267" s="9">
        <f t="shared" si="33"/>
        <v>5</v>
      </c>
      <c r="W267">
        <f t="shared" si="34"/>
        <v>2010</v>
      </c>
    </row>
    <row r="268" spans="1:23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3">
        <v>40291.160416666666</v>
      </c>
      <c r="J268" s="13">
        <v>40205.174849537034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 s="3">
        <f>ROUND(E268/D268*100,0)</f>
        <v>146</v>
      </c>
      <c r="Q268">
        <f t="shared" si="28"/>
        <v>40.42</v>
      </c>
      <c r="R268" s="14" t="str">
        <f t="shared" si="29"/>
        <v>1/27/2010</v>
      </c>
      <c r="S268" s="14" t="str">
        <f t="shared" si="30"/>
        <v>4/23/2010</v>
      </c>
      <c r="T268" s="9">
        <f t="shared" si="31"/>
        <v>1</v>
      </c>
      <c r="U268">
        <f t="shared" si="32"/>
        <v>2010</v>
      </c>
      <c r="V268" s="9">
        <f t="shared" si="33"/>
        <v>4</v>
      </c>
      <c r="W268">
        <f t="shared" si="34"/>
        <v>2010</v>
      </c>
    </row>
    <row r="269" spans="1:23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3">
        <v>41815.452534722222</v>
      </c>
      <c r="J269" s="13">
        <v>41785.452534722222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 s="3">
        <f>ROUND(E269/D269*100,0)</f>
        <v>132</v>
      </c>
      <c r="Q269">
        <f t="shared" si="28"/>
        <v>78.58</v>
      </c>
      <c r="R269" s="14" t="str">
        <f t="shared" si="29"/>
        <v>5/26/2014</v>
      </c>
      <c r="S269" s="14" t="str">
        <f t="shared" si="30"/>
        <v>6/25/2014</v>
      </c>
      <c r="T269" s="9">
        <f t="shared" si="31"/>
        <v>5</v>
      </c>
      <c r="U269">
        <f t="shared" si="32"/>
        <v>2014</v>
      </c>
      <c r="V269" s="9">
        <f t="shared" si="33"/>
        <v>6</v>
      </c>
      <c r="W269">
        <f t="shared" si="34"/>
        <v>2014</v>
      </c>
    </row>
    <row r="270" spans="1:23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3">
        <v>40854.194189814814</v>
      </c>
      <c r="J270" s="13">
        <v>40809.15252314815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 s="3">
        <f>ROUND(E270/D270*100,0)</f>
        <v>111</v>
      </c>
      <c r="Q270">
        <f t="shared" si="28"/>
        <v>50.18</v>
      </c>
      <c r="R270" s="14" t="str">
        <f t="shared" si="29"/>
        <v>9/23/2011</v>
      </c>
      <c r="S270" s="14" t="str">
        <f t="shared" si="30"/>
        <v>11/7/2011</v>
      </c>
      <c r="T270" s="9">
        <f t="shared" si="31"/>
        <v>9</v>
      </c>
      <c r="U270">
        <f t="shared" si="32"/>
        <v>2011</v>
      </c>
      <c r="V270" s="9">
        <f t="shared" si="33"/>
        <v>11</v>
      </c>
      <c r="W270">
        <f t="shared" si="34"/>
        <v>2011</v>
      </c>
    </row>
    <row r="271" spans="1:23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3">
        <v>42788.197013888886</v>
      </c>
      <c r="J271" s="13">
        <v>42758.197013888886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 s="3">
        <f>ROUND(E271/D271*100,0)</f>
        <v>147</v>
      </c>
      <c r="Q271">
        <f t="shared" si="28"/>
        <v>92.25</v>
      </c>
      <c r="R271" s="14" t="str">
        <f t="shared" si="29"/>
        <v>1/23/2017</v>
      </c>
      <c r="S271" s="14" t="str">
        <f t="shared" si="30"/>
        <v>2/22/2017</v>
      </c>
      <c r="T271" s="9">
        <f t="shared" si="31"/>
        <v>1</v>
      </c>
      <c r="U271">
        <f t="shared" si="32"/>
        <v>2017</v>
      </c>
      <c r="V271" s="9">
        <f t="shared" si="33"/>
        <v>2</v>
      </c>
      <c r="W271">
        <f t="shared" si="34"/>
        <v>2017</v>
      </c>
    </row>
    <row r="272" spans="1:23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3">
        <v>40688.166666666664</v>
      </c>
      <c r="J272" s="13">
        <v>40637.866550925923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 s="3">
        <f>ROUND(E272/D272*100,0)</f>
        <v>153</v>
      </c>
      <c r="Q272">
        <f t="shared" si="28"/>
        <v>57.54</v>
      </c>
      <c r="R272" s="14" t="str">
        <f t="shared" si="29"/>
        <v>4/4/2011</v>
      </c>
      <c r="S272" s="14" t="str">
        <f t="shared" si="30"/>
        <v>5/25/2011</v>
      </c>
      <c r="T272" s="9">
        <f t="shared" si="31"/>
        <v>4</v>
      </c>
      <c r="U272">
        <f t="shared" si="32"/>
        <v>2011</v>
      </c>
      <c r="V272" s="9">
        <f t="shared" si="33"/>
        <v>5</v>
      </c>
      <c r="W272">
        <f t="shared" si="34"/>
        <v>2011</v>
      </c>
    </row>
    <row r="273" spans="1:23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3">
        <v>41641.333333333336</v>
      </c>
      <c r="J273" s="13">
        <v>41612.100243055553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 s="3">
        <f>ROUND(E273/D273*100,0)</f>
        <v>105</v>
      </c>
      <c r="Q273">
        <f t="shared" si="28"/>
        <v>109.42</v>
      </c>
      <c r="R273" s="14" t="str">
        <f t="shared" si="29"/>
        <v>12/4/2013</v>
      </c>
      <c r="S273" s="14" t="str">
        <f t="shared" si="30"/>
        <v>1/2/2014</v>
      </c>
      <c r="T273" s="9">
        <f t="shared" si="31"/>
        <v>12</v>
      </c>
      <c r="U273">
        <f t="shared" si="32"/>
        <v>2013</v>
      </c>
      <c r="V273" s="9">
        <f t="shared" si="33"/>
        <v>1</v>
      </c>
      <c r="W273">
        <f t="shared" si="34"/>
        <v>2014</v>
      </c>
    </row>
    <row r="274" spans="1:23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3">
        <v>40296.78402777778</v>
      </c>
      <c r="J274" s="13">
        <v>40235.900358796294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 s="3">
        <f>ROUND(E274/D274*100,0)</f>
        <v>177</v>
      </c>
      <c r="Q274">
        <f t="shared" si="28"/>
        <v>81.89</v>
      </c>
      <c r="R274" s="14" t="str">
        <f t="shared" si="29"/>
        <v>2/26/2010</v>
      </c>
      <c r="S274" s="14" t="str">
        <f t="shared" si="30"/>
        <v>4/28/2010</v>
      </c>
      <c r="T274" s="9">
        <f t="shared" si="31"/>
        <v>2</v>
      </c>
      <c r="U274">
        <f t="shared" si="32"/>
        <v>2010</v>
      </c>
      <c r="V274" s="9">
        <f t="shared" si="33"/>
        <v>4</v>
      </c>
      <c r="W274">
        <f t="shared" si="34"/>
        <v>2010</v>
      </c>
    </row>
    <row r="275" spans="1:23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3">
        <v>40727.498449074075</v>
      </c>
      <c r="J275" s="13">
        <v>40697.498449074075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 s="3">
        <f>ROUND(E275/D275*100,0)</f>
        <v>108</v>
      </c>
      <c r="Q275">
        <f t="shared" si="28"/>
        <v>45.67</v>
      </c>
      <c r="R275" s="14" t="str">
        <f t="shared" si="29"/>
        <v>6/3/2011</v>
      </c>
      <c r="S275" s="14" t="str">
        <f t="shared" si="30"/>
        <v>7/3/2011</v>
      </c>
      <c r="T275" s="9">
        <f t="shared" si="31"/>
        <v>6</v>
      </c>
      <c r="U275">
        <f t="shared" si="32"/>
        <v>2011</v>
      </c>
      <c r="V275" s="9">
        <f t="shared" si="33"/>
        <v>7</v>
      </c>
      <c r="W275">
        <f t="shared" si="34"/>
        <v>2011</v>
      </c>
    </row>
    <row r="276" spans="1:23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3">
        <v>41004.290972222225</v>
      </c>
      <c r="J276" s="13">
        <v>40969.912372685183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 s="3">
        <f>ROUND(E276/D276*100,0)</f>
        <v>156</v>
      </c>
      <c r="Q276">
        <f t="shared" si="28"/>
        <v>55.22</v>
      </c>
      <c r="R276" s="14" t="str">
        <f t="shared" si="29"/>
        <v>3/1/2012</v>
      </c>
      <c r="S276" s="14" t="str">
        <f t="shared" si="30"/>
        <v>4/5/2012</v>
      </c>
      <c r="T276" s="9">
        <f t="shared" si="31"/>
        <v>3</v>
      </c>
      <c r="U276">
        <f t="shared" si="32"/>
        <v>2012</v>
      </c>
      <c r="V276" s="9">
        <f t="shared" si="33"/>
        <v>4</v>
      </c>
      <c r="W276">
        <f t="shared" si="34"/>
        <v>2012</v>
      </c>
    </row>
    <row r="277" spans="1:23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3">
        <v>41223.073680555557</v>
      </c>
      <c r="J277" s="13">
        <v>41193.032013888886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 s="3">
        <f>ROUND(E277/D277*100,0)</f>
        <v>108</v>
      </c>
      <c r="Q277">
        <f t="shared" si="28"/>
        <v>65.3</v>
      </c>
      <c r="R277" s="14" t="str">
        <f t="shared" si="29"/>
        <v>10/11/2012</v>
      </c>
      <c r="S277" s="14" t="str">
        <f t="shared" si="30"/>
        <v>11/10/2012</v>
      </c>
      <c r="T277" s="9">
        <f t="shared" si="31"/>
        <v>10</v>
      </c>
      <c r="U277">
        <f t="shared" si="32"/>
        <v>2012</v>
      </c>
      <c r="V277" s="9">
        <f t="shared" si="33"/>
        <v>11</v>
      </c>
      <c r="W277">
        <f t="shared" si="34"/>
        <v>2012</v>
      </c>
    </row>
    <row r="278" spans="1:23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3">
        <v>41027.040208333332</v>
      </c>
      <c r="J278" s="13">
        <v>40967.081875000003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 s="3">
        <f>ROUND(E278/D278*100,0)</f>
        <v>148</v>
      </c>
      <c r="Q278">
        <f t="shared" si="28"/>
        <v>95.23</v>
      </c>
      <c r="R278" s="14" t="str">
        <f t="shared" si="29"/>
        <v>2/28/2012</v>
      </c>
      <c r="S278" s="14" t="str">
        <f t="shared" si="30"/>
        <v>4/28/2012</v>
      </c>
      <c r="T278" s="9">
        <f t="shared" si="31"/>
        <v>2</v>
      </c>
      <c r="U278">
        <f t="shared" si="32"/>
        <v>2012</v>
      </c>
      <c r="V278" s="9">
        <f t="shared" si="33"/>
        <v>4</v>
      </c>
      <c r="W278">
        <f t="shared" si="34"/>
        <v>2012</v>
      </c>
    </row>
    <row r="279" spans="1:23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3">
        <v>42147.891423611109</v>
      </c>
      <c r="J279" s="13">
        <v>42117.891423611109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 s="3">
        <f>ROUND(E279/D279*100,0)</f>
        <v>110</v>
      </c>
      <c r="Q279">
        <f t="shared" si="28"/>
        <v>75.44</v>
      </c>
      <c r="R279" s="14" t="str">
        <f t="shared" si="29"/>
        <v>4/23/2015</v>
      </c>
      <c r="S279" s="14" t="str">
        <f t="shared" si="30"/>
        <v>5/23/2015</v>
      </c>
      <c r="T279" s="9">
        <f t="shared" si="31"/>
        <v>4</v>
      </c>
      <c r="U279">
        <f t="shared" si="32"/>
        <v>2015</v>
      </c>
      <c r="V279" s="9">
        <f t="shared" si="33"/>
        <v>5</v>
      </c>
      <c r="W279">
        <f t="shared" si="34"/>
        <v>2015</v>
      </c>
    </row>
    <row r="280" spans="1:23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3">
        <v>41194.040960648148</v>
      </c>
      <c r="J280" s="13">
        <v>41164.040960648148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 s="3">
        <f>ROUND(E280/D280*100,0)</f>
        <v>150</v>
      </c>
      <c r="Q280">
        <f t="shared" si="28"/>
        <v>97.82</v>
      </c>
      <c r="R280" s="14" t="str">
        <f t="shared" si="29"/>
        <v>9/12/2012</v>
      </c>
      <c r="S280" s="14" t="str">
        <f t="shared" si="30"/>
        <v>10/12/2012</v>
      </c>
      <c r="T280" s="9">
        <f t="shared" si="31"/>
        <v>9</v>
      </c>
      <c r="U280">
        <f t="shared" si="32"/>
        <v>2012</v>
      </c>
      <c r="V280" s="9">
        <f t="shared" si="33"/>
        <v>10</v>
      </c>
      <c r="W280">
        <f t="shared" si="34"/>
        <v>2012</v>
      </c>
    </row>
    <row r="281" spans="1:23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3">
        <v>42793.084027777775</v>
      </c>
      <c r="J281" s="13">
        <v>42759.244166666664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 s="3">
        <f>ROUND(E281/D281*100,0)</f>
        <v>157</v>
      </c>
      <c r="Q281">
        <f t="shared" si="28"/>
        <v>87.69</v>
      </c>
      <c r="R281" s="14" t="str">
        <f t="shared" si="29"/>
        <v>1/24/2017</v>
      </c>
      <c r="S281" s="14" t="str">
        <f t="shared" si="30"/>
        <v>2/27/2017</v>
      </c>
      <c r="T281" s="9">
        <f t="shared" si="31"/>
        <v>1</v>
      </c>
      <c r="U281">
        <f t="shared" si="32"/>
        <v>2017</v>
      </c>
      <c r="V281" s="9">
        <f t="shared" si="33"/>
        <v>2</v>
      </c>
      <c r="W281">
        <f t="shared" si="34"/>
        <v>2017</v>
      </c>
    </row>
    <row r="282" spans="1:23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3">
        <v>41789.590682870374</v>
      </c>
      <c r="J282" s="13">
        <v>41744.590682870374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 s="3">
        <f>ROUND(E282/D282*100,0)</f>
        <v>156</v>
      </c>
      <c r="Q282">
        <f t="shared" si="28"/>
        <v>54.75</v>
      </c>
      <c r="R282" s="14" t="str">
        <f t="shared" si="29"/>
        <v>4/15/2014</v>
      </c>
      <c r="S282" s="14" t="str">
        <f t="shared" si="30"/>
        <v>5/30/2014</v>
      </c>
      <c r="T282" s="9">
        <f t="shared" si="31"/>
        <v>4</v>
      </c>
      <c r="U282">
        <f t="shared" si="32"/>
        <v>2014</v>
      </c>
      <c r="V282" s="9">
        <f t="shared" si="33"/>
        <v>5</v>
      </c>
      <c r="W282">
        <f t="shared" si="34"/>
        <v>2014</v>
      </c>
    </row>
    <row r="283" spans="1:23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3">
        <v>40035.80972222222</v>
      </c>
      <c r="J283" s="13">
        <v>39950.163344907407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 s="3">
        <f>ROUND(E283/D283*100,0)</f>
        <v>121</v>
      </c>
      <c r="Q283">
        <f t="shared" si="28"/>
        <v>83.95</v>
      </c>
      <c r="R283" s="14" t="str">
        <f t="shared" si="29"/>
        <v>5/17/2009</v>
      </c>
      <c r="S283" s="14" t="str">
        <f t="shared" si="30"/>
        <v>8/10/2009</v>
      </c>
      <c r="T283" s="9">
        <f t="shared" si="31"/>
        <v>5</v>
      </c>
      <c r="U283">
        <f t="shared" si="32"/>
        <v>2009</v>
      </c>
      <c r="V283" s="9">
        <f t="shared" si="33"/>
        <v>8</v>
      </c>
      <c r="W283">
        <f t="shared" si="34"/>
        <v>2009</v>
      </c>
    </row>
    <row r="284" spans="1:23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3">
        <v>40231.916666666664</v>
      </c>
      <c r="J284" s="13">
        <v>40194.920046296298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 s="3">
        <f>ROUND(E284/D284*100,0)</f>
        <v>101</v>
      </c>
      <c r="Q284">
        <f t="shared" si="28"/>
        <v>254.39</v>
      </c>
      <c r="R284" s="14" t="str">
        <f t="shared" si="29"/>
        <v>1/16/2010</v>
      </c>
      <c r="S284" s="14" t="str">
        <f t="shared" si="30"/>
        <v>2/22/2010</v>
      </c>
      <c r="T284" s="9">
        <f t="shared" si="31"/>
        <v>1</v>
      </c>
      <c r="U284">
        <f t="shared" si="32"/>
        <v>2010</v>
      </c>
      <c r="V284" s="9">
        <f t="shared" si="33"/>
        <v>2</v>
      </c>
      <c r="W284">
        <f t="shared" si="34"/>
        <v>2010</v>
      </c>
    </row>
    <row r="285" spans="1:23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3">
        <v>40695.207638888889</v>
      </c>
      <c r="J285" s="13">
        <v>40675.71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 s="3">
        <f>ROUND(E285/D285*100,0)</f>
        <v>114</v>
      </c>
      <c r="Q285">
        <f t="shared" si="28"/>
        <v>101.83</v>
      </c>
      <c r="R285" s="14" t="str">
        <f t="shared" si="29"/>
        <v>5/12/2011</v>
      </c>
      <c r="S285" s="14" t="str">
        <f t="shared" si="30"/>
        <v>6/1/2011</v>
      </c>
      <c r="T285" s="9">
        <f t="shared" si="31"/>
        <v>5</v>
      </c>
      <c r="U285">
        <f t="shared" si="32"/>
        <v>2011</v>
      </c>
      <c r="V285" s="9">
        <f t="shared" si="33"/>
        <v>6</v>
      </c>
      <c r="W285">
        <f t="shared" si="34"/>
        <v>2011</v>
      </c>
    </row>
    <row r="286" spans="1:23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3">
        <v>40929.738194444442</v>
      </c>
      <c r="J286" s="13">
        <v>40904.738194444442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 s="3">
        <f>ROUND(E286/D286*100,0)</f>
        <v>105</v>
      </c>
      <c r="Q286">
        <f t="shared" si="28"/>
        <v>55.07</v>
      </c>
      <c r="R286" s="14" t="str">
        <f t="shared" si="29"/>
        <v>12/27/2011</v>
      </c>
      <c r="S286" s="14" t="str">
        <f t="shared" si="30"/>
        <v>1/21/2012</v>
      </c>
      <c r="T286" s="9">
        <f t="shared" si="31"/>
        <v>12</v>
      </c>
      <c r="U286">
        <f t="shared" si="32"/>
        <v>2011</v>
      </c>
      <c r="V286" s="9">
        <f t="shared" si="33"/>
        <v>1</v>
      </c>
      <c r="W286">
        <f t="shared" si="34"/>
        <v>2012</v>
      </c>
    </row>
    <row r="287" spans="1:23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3">
        <v>41536.756111111114</v>
      </c>
      <c r="J287" s="13">
        <v>41506.756111111114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 s="3">
        <f>ROUND(E287/D287*100,0)</f>
        <v>229</v>
      </c>
      <c r="Q287">
        <f t="shared" si="28"/>
        <v>56.9</v>
      </c>
      <c r="R287" s="14" t="str">
        <f t="shared" si="29"/>
        <v>8/20/2013</v>
      </c>
      <c r="S287" s="14" t="str">
        <f t="shared" si="30"/>
        <v>9/19/2013</v>
      </c>
      <c r="T287" s="9">
        <f t="shared" si="31"/>
        <v>8</v>
      </c>
      <c r="U287">
        <f t="shared" si="32"/>
        <v>2013</v>
      </c>
      <c r="V287" s="9">
        <f t="shared" si="33"/>
        <v>9</v>
      </c>
      <c r="W287">
        <f t="shared" si="34"/>
        <v>2013</v>
      </c>
    </row>
    <row r="288" spans="1:23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3">
        <v>41358.774583333332</v>
      </c>
      <c r="J288" s="13">
        <v>41313.816250000003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 s="3">
        <f>ROUND(E288/D288*100,0)</f>
        <v>109</v>
      </c>
      <c r="Q288">
        <f t="shared" si="28"/>
        <v>121.28</v>
      </c>
      <c r="R288" s="14" t="str">
        <f t="shared" si="29"/>
        <v>2/8/2013</v>
      </c>
      <c r="S288" s="14" t="str">
        <f t="shared" si="30"/>
        <v>3/25/2013</v>
      </c>
      <c r="T288" s="9">
        <f t="shared" si="31"/>
        <v>2</v>
      </c>
      <c r="U288">
        <f t="shared" si="32"/>
        <v>2013</v>
      </c>
      <c r="V288" s="9">
        <f t="shared" si="33"/>
        <v>3</v>
      </c>
      <c r="W288">
        <f t="shared" si="34"/>
        <v>2013</v>
      </c>
    </row>
    <row r="289" spans="1:23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3">
        <v>41215.166666666664</v>
      </c>
      <c r="J289" s="13">
        <v>41184.277986111112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 s="3">
        <f>ROUND(E289/D289*100,0)</f>
        <v>176</v>
      </c>
      <c r="Q289">
        <f t="shared" si="28"/>
        <v>91.19</v>
      </c>
      <c r="R289" s="14" t="str">
        <f t="shared" si="29"/>
        <v>10/2/2012</v>
      </c>
      <c r="S289" s="14" t="str">
        <f t="shared" si="30"/>
        <v>11/2/2012</v>
      </c>
      <c r="T289" s="9">
        <f t="shared" si="31"/>
        <v>10</v>
      </c>
      <c r="U289">
        <f t="shared" si="32"/>
        <v>2012</v>
      </c>
      <c r="V289" s="9">
        <f t="shared" si="33"/>
        <v>11</v>
      </c>
      <c r="W289">
        <f t="shared" si="34"/>
        <v>2012</v>
      </c>
    </row>
    <row r="290" spans="1:23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3">
        <v>41086.168900462966</v>
      </c>
      <c r="J290" s="13">
        <v>41051.168900462966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 s="3">
        <f>ROUND(E290/D290*100,0)</f>
        <v>103</v>
      </c>
      <c r="Q290">
        <f t="shared" si="28"/>
        <v>115.45</v>
      </c>
      <c r="R290" s="14" t="str">
        <f t="shared" si="29"/>
        <v>5/22/2012</v>
      </c>
      <c r="S290" s="14" t="str">
        <f t="shared" si="30"/>
        <v>6/26/2012</v>
      </c>
      <c r="T290" s="9">
        <f t="shared" si="31"/>
        <v>5</v>
      </c>
      <c r="U290">
        <f t="shared" si="32"/>
        <v>2012</v>
      </c>
      <c r="V290" s="9">
        <f t="shared" si="33"/>
        <v>6</v>
      </c>
      <c r="W290">
        <f t="shared" si="34"/>
        <v>2012</v>
      </c>
    </row>
    <row r="291" spans="1:23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3">
        <v>41580.456412037034</v>
      </c>
      <c r="J291" s="13">
        <v>41550.456412037034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 s="3">
        <f>ROUND(E291/D291*100,0)</f>
        <v>105</v>
      </c>
      <c r="Q291">
        <f t="shared" si="28"/>
        <v>67.77</v>
      </c>
      <c r="R291" s="14" t="str">
        <f t="shared" si="29"/>
        <v>10/3/2013</v>
      </c>
      <c r="S291" s="14" t="str">
        <f t="shared" si="30"/>
        <v>11/2/2013</v>
      </c>
      <c r="T291" s="9">
        <f t="shared" si="31"/>
        <v>10</v>
      </c>
      <c r="U291">
        <f t="shared" si="32"/>
        <v>2013</v>
      </c>
      <c r="V291" s="9">
        <f t="shared" si="33"/>
        <v>11</v>
      </c>
      <c r="W291">
        <f t="shared" si="34"/>
        <v>2013</v>
      </c>
    </row>
    <row r="292" spans="1:23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3">
        <v>40576.332638888889</v>
      </c>
      <c r="J292" s="13">
        <v>40526.36917824074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 s="3">
        <f>ROUND(E292/D292*100,0)</f>
        <v>107</v>
      </c>
      <c r="Q292">
        <f t="shared" si="28"/>
        <v>28.58</v>
      </c>
      <c r="R292" s="14" t="str">
        <f t="shared" si="29"/>
        <v>12/14/2010</v>
      </c>
      <c r="S292" s="14" t="str">
        <f t="shared" si="30"/>
        <v>2/2/2011</v>
      </c>
      <c r="T292" s="9">
        <f t="shared" si="31"/>
        <v>12</v>
      </c>
      <c r="U292">
        <f t="shared" si="32"/>
        <v>2010</v>
      </c>
      <c r="V292" s="9">
        <f t="shared" si="33"/>
        <v>2</v>
      </c>
      <c r="W292">
        <f t="shared" si="34"/>
        <v>2011</v>
      </c>
    </row>
    <row r="293" spans="1:23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3">
        <v>41395.000694444447</v>
      </c>
      <c r="J293" s="13">
        <v>41376.769050925926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 s="3">
        <f>ROUND(E293/D293*100,0)</f>
        <v>120</v>
      </c>
      <c r="Q293">
        <f t="shared" si="28"/>
        <v>46.88</v>
      </c>
      <c r="R293" s="14" t="str">
        <f t="shared" si="29"/>
        <v>4/12/2013</v>
      </c>
      <c r="S293" s="14" t="str">
        <f t="shared" si="30"/>
        <v>5/1/2013</v>
      </c>
      <c r="T293" s="9">
        <f t="shared" si="31"/>
        <v>4</v>
      </c>
      <c r="U293">
        <f t="shared" si="32"/>
        <v>2013</v>
      </c>
      <c r="V293" s="9">
        <f t="shared" si="33"/>
        <v>5</v>
      </c>
      <c r="W293">
        <f t="shared" si="34"/>
        <v>2013</v>
      </c>
    </row>
    <row r="294" spans="1:23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3">
        <v>40845.165972222225</v>
      </c>
      <c r="J294" s="13">
        <v>40812.803229166668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 s="3">
        <f>ROUND(E294/D294*100,0)</f>
        <v>102</v>
      </c>
      <c r="Q294">
        <f t="shared" si="28"/>
        <v>154.41999999999999</v>
      </c>
      <c r="R294" s="14" t="str">
        <f t="shared" si="29"/>
        <v>9/26/2011</v>
      </c>
      <c r="S294" s="14" t="str">
        <f t="shared" si="30"/>
        <v>10/29/2011</v>
      </c>
      <c r="T294" s="9">
        <f t="shared" si="31"/>
        <v>9</v>
      </c>
      <c r="U294">
        <f t="shared" si="32"/>
        <v>2011</v>
      </c>
      <c r="V294" s="9">
        <f t="shared" si="33"/>
        <v>10</v>
      </c>
      <c r="W294">
        <f t="shared" si="34"/>
        <v>2011</v>
      </c>
    </row>
    <row r="295" spans="1:23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3">
        <v>41749.667986111112</v>
      </c>
      <c r="J295" s="13">
        <v>41719.667986111112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 s="3">
        <f>ROUND(E295/D295*100,0)</f>
        <v>101</v>
      </c>
      <c r="Q295">
        <f t="shared" si="28"/>
        <v>201.22</v>
      </c>
      <c r="R295" s="14" t="str">
        <f t="shared" si="29"/>
        <v>3/21/2014</v>
      </c>
      <c r="S295" s="14" t="str">
        <f t="shared" si="30"/>
        <v>4/20/2014</v>
      </c>
      <c r="T295" s="9">
        <f t="shared" si="31"/>
        <v>3</v>
      </c>
      <c r="U295">
        <f t="shared" si="32"/>
        <v>2014</v>
      </c>
      <c r="V295" s="9">
        <f t="shared" si="33"/>
        <v>4</v>
      </c>
      <c r="W295">
        <f t="shared" si="34"/>
        <v>2014</v>
      </c>
    </row>
    <row r="296" spans="1:23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3">
        <v>40378.666666666664</v>
      </c>
      <c r="J296" s="13">
        <v>40343.084421296298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 s="3">
        <f>ROUND(E296/D296*100,0)</f>
        <v>100</v>
      </c>
      <c r="Q296">
        <f t="shared" si="28"/>
        <v>100</v>
      </c>
      <c r="R296" s="14" t="str">
        <f t="shared" si="29"/>
        <v>6/14/2010</v>
      </c>
      <c r="S296" s="14" t="str">
        <f t="shared" si="30"/>
        <v>7/19/2010</v>
      </c>
      <c r="T296" s="9">
        <f t="shared" si="31"/>
        <v>6</v>
      </c>
      <c r="U296">
        <f t="shared" si="32"/>
        <v>2010</v>
      </c>
      <c r="V296" s="9">
        <f t="shared" si="33"/>
        <v>7</v>
      </c>
      <c r="W296">
        <f t="shared" si="34"/>
        <v>2010</v>
      </c>
    </row>
    <row r="297" spans="1:23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3">
        <v>41579</v>
      </c>
      <c r="J297" s="13">
        <v>41519.004733796297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 s="3">
        <f>ROUND(E297/D297*100,0)</f>
        <v>133</v>
      </c>
      <c r="Q297">
        <f t="shared" si="28"/>
        <v>100.08</v>
      </c>
      <c r="R297" s="14" t="str">
        <f t="shared" si="29"/>
        <v>9/2/2013</v>
      </c>
      <c r="S297" s="14" t="str">
        <f t="shared" si="30"/>
        <v>11/1/2013</v>
      </c>
      <c r="T297" s="9">
        <f t="shared" si="31"/>
        <v>9</v>
      </c>
      <c r="U297">
        <f t="shared" si="32"/>
        <v>2013</v>
      </c>
      <c r="V297" s="9">
        <f t="shared" si="33"/>
        <v>11</v>
      </c>
      <c r="W297">
        <f t="shared" si="34"/>
        <v>2013</v>
      </c>
    </row>
    <row r="298" spans="1:23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3">
        <v>41159.475497685184</v>
      </c>
      <c r="J298" s="13">
        <v>41134.475497685184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 s="3">
        <f>ROUND(E298/D298*100,0)</f>
        <v>119</v>
      </c>
      <c r="Q298">
        <f t="shared" si="28"/>
        <v>230.09</v>
      </c>
      <c r="R298" s="14" t="str">
        <f t="shared" si="29"/>
        <v>8/13/2012</v>
      </c>
      <c r="S298" s="14" t="str">
        <f t="shared" si="30"/>
        <v>9/7/2012</v>
      </c>
      <c r="T298" s="9">
        <f t="shared" si="31"/>
        <v>8</v>
      </c>
      <c r="U298">
        <f t="shared" si="32"/>
        <v>2012</v>
      </c>
      <c r="V298" s="9">
        <f t="shared" si="33"/>
        <v>9</v>
      </c>
      <c r="W298">
        <f t="shared" si="34"/>
        <v>2012</v>
      </c>
    </row>
    <row r="299" spans="1:23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3">
        <v>42125.165972222225</v>
      </c>
      <c r="J299" s="13">
        <v>42089.728020833332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 s="3">
        <f>ROUND(E299/D299*100,0)</f>
        <v>101</v>
      </c>
      <c r="Q299">
        <f t="shared" si="28"/>
        <v>141.75</v>
      </c>
      <c r="R299" s="14" t="str">
        <f t="shared" si="29"/>
        <v>3/26/2015</v>
      </c>
      <c r="S299" s="14" t="str">
        <f t="shared" si="30"/>
        <v>5/1/2015</v>
      </c>
      <c r="T299" s="9">
        <f t="shared" si="31"/>
        <v>3</v>
      </c>
      <c r="U299">
        <f t="shared" si="32"/>
        <v>2015</v>
      </c>
      <c r="V299" s="9">
        <f t="shared" si="33"/>
        <v>5</v>
      </c>
      <c r="W299">
        <f t="shared" si="34"/>
        <v>2015</v>
      </c>
    </row>
    <row r="300" spans="1:23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3">
        <v>41768.875</v>
      </c>
      <c r="J300" s="13">
        <v>41709.463518518518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 s="3">
        <f>ROUND(E300/D300*100,0)</f>
        <v>109</v>
      </c>
      <c r="Q300">
        <f t="shared" si="28"/>
        <v>56.34</v>
      </c>
      <c r="R300" s="14" t="str">
        <f t="shared" si="29"/>
        <v>3/11/2014</v>
      </c>
      <c r="S300" s="14" t="str">
        <f t="shared" si="30"/>
        <v>5/9/2014</v>
      </c>
      <c r="T300" s="9">
        <f t="shared" si="31"/>
        <v>3</v>
      </c>
      <c r="U300">
        <f t="shared" si="32"/>
        <v>2014</v>
      </c>
      <c r="V300" s="9">
        <f t="shared" si="33"/>
        <v>5</v>
      </c>
      <c r="W300">
        <f t="shared" si="34"/>
        <v>2014</v>
      </c>
    </row>
    <row r="301" spans="1:23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3">
        <v>40499.266898148147</v>
      </c>
      <c r="J301" s="13">
        <v>40469.225231481483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 s="3">
        <f>ROUND(E301/D301*100,0)</f>
        <v>179</v>
      </c>
      <c r="Q301">
        <f t="shared" si="28"/>
        <v>73.34</v>
      </c>
      <c r="R301" s="14" t="str">
        <f t="shared" si="29"/>
        <v>10/18/2010</v>
      </c>
      <c r="S301" s="14" t="str">
        <f t="shared" si="30"/>
        <v>11/17/2010</v>
      </c>
      <c r="T301" s="9">
        <f t="shared" si="31"/>
        <v>10</v>
      </c>
      <c r="U301">
        <f t="shared" si="32"/>
        <v>2010</v>
      </c>
      <c r="V301" s="9">
        <f t="shared" si="33"/>
        <v>11</v>
      </c>
      <c r="W301">
        <f t="shared" si="34"/>
        <v>2010</v>
      </c>
    </row>
    <row r="302" spans="1:23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3">
        <v>40657.959930555553</v>
      </c>
      <c r="J302" s="13">
        <v>40626.959930555553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 s="3">
        <f>ROUND(E302/D302*100,0)</f>
        <v>102</v>
      </c>
      <c r="Q302">
        <f t="shared" si="28"/>
        <v>85.34</v>
      </c>
      <c r="R302" s="14" t="str">
        <f t="shared" si="29"/>
        <v>3/24/2011</v>
      </c>
      <c r="S302" s="14" t="str">
        <f t="shared" si="30"/>
        <v>4/24/2011</v>
      </c>
      <c r="T302" s="9">
        <f t="shared" si="31"/>
        <v>3</v>
      </c>
      <c r="U302">
        <f t="shared" si="32"/>
        <v>2011</v>
      </c>
      <c r="V302" s="9">
        <f t="shared" si="33"/>
        <v>4</v>
      </c>
      <c r="W302">
        <f t="shared" si="34"/>
        <v>2011</v>
      </c>
    </row>
    <row r="303" spans="1:23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3">
        <v>41352.696006944447</v>
      </c>
      <c r="J303" s="13">
        <v>41312.737673611111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 s="3">
        <f>ROUND(E303/D303*100,0)</f>
        <v>119</v>
      </c>
      <c r="Q303">
        <f t="shared" si="28"/>
        <v>61.5</v>
      </c>
      <c r="R303" s="14" t="str">
        <f t="shared" si="29"/>
        <v>2/7/2013</v>
      </c>
      <c r="S303" s="14" t="str">
        <f t="shared" si="30"/>
        <v>3/19/2013</v>
      </c>
      <c r="T303" s="9">
        <f t="shared" si="31"/>
        <v>2</v>
      </c>
      <c r="U303">
        <f t="shared" si="32"/>
        <v>2013</v>
      </c>
      <c r="V303" s="9">
        <f t="shared" si="33"/>
        <v>3</v>
      </c>
      <c r="W303">
        <f t="shared" si="34"/>
        <v>2013</v>
      </c>
    </row>
    <row r="304" spans="1:23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3">
        <v>40963.856921296298</v>
      </c>
      <c r="J304" s="13">
        <v>40933.856921296298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 s="3">
        <f>ROUND(E304/D304*100,0)</f>
        <v>100</v>
      </c>
      <c r="Q304">
        <f t="shared" si="28"/>
        <v>93.02</v>
      </c>
      <c r="R304" s="14" t="str">
        <f t="shared" si="29"/>
        <v>1/25/2012</v>
      </c>
      <c r="S304" s="14" t="str">
        <f t="shared" si="30"/>
        <v>2/24/2012</v>
      </c>
      <c r="T304" s="9">
        <f t="shared" si="31"/>
        <v>1</v>
      </c>
      <c r="U304">
        <f t="shared" si="32"/>
        <v>2012</v>
      </c>
      <c r="V304" s="9">
        <f t="shared" si="33"/>
        <v>2</v>
      </c>
      <c r="W304">
        <f t="shared" si="34"/>
        <v>2012</v>
      </c>
    </row>
    <row r="305" spans="1:23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3">
        <v>41062.071134259262</v>
      </c>
      <c r="J305" s="13">
        <v>41032.071134259262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 s="3">
        <f>ROUND(E305/D305*100,0)</f>
        <v>137</v>
      </c>
      <c r="Q305">
        <f t="shared" si="28"/>
        <v>50.29</v>
      </c>
      <c r="R305" s="14" t="str">
        <f t="shared" si="29"/>
        <v>5/3/2012</v>
      </c>
      <c r="S305" s="14" t="str">
        <f t="shared" si="30"/>
        <v>6/2/2012</v>
      </c>
      <c r="T305" s="9">
        <f t="shared" si="31"/>
        <v>5</v>
      </c>
      <c r="U305">
        <f t="shared" si="32"/>
        <v>2012</v>
      </c>
      <c r="V305" s="9">
        <f t="shared" si="33"/>
        <v>6</v>
      </c>
      <c r="W305">
        <f t="shared" si="34"/>
        <v>2012</v>
      </c>
    </row>
    <row r="306" spans="1:23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3">
        <v>41153.083333333336</v>
      </c>
      <c r="J306" s="13">
        <v>41114.094872685186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 s="3">
        <f>ROUND(E306/D306*100,0)</f>
        <v>232</v>
      </c>
      <c r="Q306">
        <f t="shared" si="28"/>
        <v>106.43</v>
      </c>
      <c r="R306" s="14" t="str">
        <f t="shared" si="29"/>
        <v>7/24/2012</v>
      </c>
      <c r="S306" s="14" t="str">
        <f t="shared" si="30"/>
        <v>9/1/2012</v>
      </c>
      <c r="T306" s="9">
        <f t="shared" si="31"/>
        <v>7</v>
      </c>
      <c r="U306">
        <f t="shared" si="32"/>
        <v>2012</v>
      </c>
      <c r="V306" s="9">
        <f t="shared" si="33"/>
        <v>9</v>
      </c>
      <c r="W306">
        <f t="shared" si="34"/>
        <v>2012</v>
      </c>
    </row>
    <row r="307" spans="1:23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3">
        <v>40978.630196759259</v>
      </c>
      <c r="J307" s="13">
        <v>40948.630196759259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 s="3">
        <f>ROUND(E307/D307*100,0)</f>
        <v>130</v>
      </c>
      <c r="Q307">
        <f t="shared" si="28"/>
        <v>51.72</v>
      </c>
      <c r="R307" s="14" t="str">
        <f t="shared" si="29"/>
        <v>2/9/2012</v>
      </c>
      <c r="S307" s="14" t="str">
        <f t="shared" si="30"/>
        <v>3/10/2012</v>
      </c>
      <c r="T307" s="9">
        <f t="shared" si="31"/>
        <v>2</v>
      </c>
      <c r="U307">
        <f t="shared" si="32"/>
        <v>2012</v>
      </c>
      <c r="V307" s="9">
        <f t="shared" si="33"/>
        <v>3</v>
      </c>
      <c r="W307">
        <f t="shared" si="34"/>
        <v>2012</v>
      </c>
    </row>
    <row r="308" spans="1:23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3">
        <v>41353.795520833337</v>
      </c>
      <c r="J308" s="13">
        <v>41333.837187500001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 s="3">
        <f>ROUND(E308/D308*100,0)</f>
        <v>293</v>
      </c>
      <c r="Q308">
        <f t="shared" si="28"/>
        <v>36.61</v>
      </c>
      <c r="R308" s="14" t="str">
        <f t="shared" si="29"/>
        <v>2/28/2013</v>
      </c>
      <c r="S308" s="14" t="str">
        <f t="shared" si="30"/>
        <v>3/20/2013</v>
      </c>
      <c r="T308" s="9">
        <f t="shared" si="31"/>
        <v>2</v>
      </c>
      <c r="U308">
        <f t="shared" si="32"/>
        <v>2013</v>
      </c>
      <c r="V308" s="9">
        <f t="shared" si="33"/>
        <v>3</v>
      </c>
      <c r="W308">
        <f t="shared" si="34"/>
        <v>2013</v>
      </c>
    </row>
    <row r="309" spans="1:23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3">
        <v>41312.944456018522</v>
      </c>
      <c r="J309" s="13">
        <v>41282.944456018522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 s="3">
        <f>ROUND(E309/D309*100,0)</f>
        <v>111</v>
      </c>
      <c r="Q309">
        <f t="shared" si="28"/>
        <v>42.52</v>
      </c>
      <c r="R309" s="14" t="str">
        <f t="shared" si="29"/>
        <v>1/8/2013</v>
      </c>
      <c r="S309" s="14" t="str">
        <f t="shared" si="30"/>
        <v>2/7/2013</v>
      </c>
      <c r="T309" s="9">
        <f t="shared" si="31"/>
        <v>1</v>
      </c>
      <c r="U309">
        <f t="shared" si="32"/>
        <v>2013</v>
      </c>
      <c r="V309" s="9">
        <f t="shared" si="33"/>
        <v>2</v>
      </c>
      <c r="W309">
        <f t="shared" si="34"/>
        <v>2013</v>
      </c>
    </row>
    <row r="310" spans="1:23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3">
        <v>40612.694560185184</v>
      </c>
      <c r="J310" s="13">
        <v>40567.694560185184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 s="3">
        <f>ROUND(E310/D310*100,0)</f>
        <v>106</v>
      </c>
      <c r="Q310">
        <f t="shared" si="28"/>
        <v>62.71</v>
      </c>
      <c r="R310" s="14" t="str">
        <f t="shared" si="29"/>
        <v>1/24/2011</v>
      </c>
      <c r="S310" s="14" t="str">
        <f t="shared" si="30"/>
        <v>3/10/2011</v>
      </c>
      <c r="T310" s="9">
        <f t="shared" si="31"/>
        <v>1</v>
      </c>
      <c r="U310">
        <f t="shared" si="32"/>
        <v>2011</v>
      </c>
      <c r="V310" s="9">
        <f t="shared" si="33"/>
        <v>3</v>
      </c>
      <c r="W310">
        <f t="shared" si="34"/>
        <v>2011</v>
      </c>
    </row>
    <row r="311" spans="1:23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3">
        <v>41155.751550925925</v>
      </c>
      <c r="J311" s="13">
        <v>41134.751550925925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 s="3">
        <f>ROUND(E311/D311*100,0)</f>
        <v>119</v>
      </c>
      <c r="Q311">
        <f t="shared" si="28"/>
        <v>89.96</v>
      </c>
      <c r="R311" s="14" t="str">
        <f t="shared" si="29"/>
        <v>8/13/2012</v>
      </c>
      <c r="S311" s="14" t="str">
        <f t="shared" si="30"/>
        <v>9/3/2012</v>
      </c>
      <c r="T311" s="9">
        <f t="shared" si="31"/>
        <v>8</v>
      </c>
      <c r="U311">
        <f t="shared" si="32"/>
        <v>2012</v>
      </c>
      <c r="V311" s="9">
        <f t="shared" si="33"/>
        <v>9</v>
      </c>
      <c r="W311">
        <f t="shared" si="34"/>
        <v>2012</v>
      </c>
    </row>
    <row r="312" spans="1:23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3">
        <v>40836.083333333336</v>
      </c>
      <c r="J312" s="13">
        <v>40821.183136574073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 s="3">
        <f>ROUND(E312/D312*100,0)</f>
        <v>104</v>
      </c>
      <c r="Q312">
        <f t="shared" si="28"/>
        <v>28.92</v>
      </c>
      <c r="R312" s="14" t="str">
        <f t="shared" si="29"/>
        <v>10/5/2011</v>
      </c>
      <c r="S312" s="14" t="str">
        <f t="shared" si="30"/>
        <v>10/20/2011</v>
      </c>
      <c r="T312" s="9">
        <f t="shared" si="31"/>
        <v>10</v>
      </c>
      <c r="U312">
        <f t="shared" si="32"/>
        <v>2011</v>
      </c>
      <c r="V312" s="9">
        <f t="shared" si="33"/>
        <v>10</v>
      </c>
      <c r="W312">
        <f t="shared" si="34"/>
        <v>2011</v>
      </c>
    </row>
    <row r="313" spans="1:23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3">
        <v>40909.332638888889</v>
      </c>
      <c r="J313" s="13">
        <v>40868.219814814816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 s="3">
        <f>ROUND(E313/D313*100,0)</f>
        <v>104</v>
      </c>
      <c r="Q313">
        <f t="shared" si="28"/>
        <v>138.80000000000001</v>
      </c>
      <c r="R313" s="14" t="str">
        <f t="shared" si="29"/>
        <v>11/21/2011</v>
      </c>
      <c r="S313" s="14" t="str">
        <f t="shared" si="30"/>
        <v>1/1/2012</v>
      </c>
      <c r="T313" s="9">
        <f t="shared" si="31"/>
        <v>11</v>
      </c>
      <c r="U313">
        <f t="shared" si="32"/>
        <v>2011</v>
      </c>
      <c r="V313" s="9">
        <f t="shared" si="33"/>
        <v>1</v>
      </c>
      <c r="W313">
        <f t="shared" si="34"/>
        <v>2012</v>
      </c>
    </row>
    <row r="314" spans="1:23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3">
        <v>41378.877685185187</v>
      </c>
      <c r="J314" s="13">
        <v>41348.877685185187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 s="3">
        <f>ROUND(E314/D314*100,0)</f>
        <v>112</v>
      </c>
      <c r="Q314">
        <f t="shared" si="28"/>
        <v>61.3</v>
      </c>
      <c r="R314" s="14" t="str">
        <f t="shared" si="29"/>
        <v>3/15/2013</v>
      </c>
      <c r="S314" s="14" t="str">
        <f t="shared" si="30"/>
        <v>4/14/2013</v>
      </c>
      <c r="T314" s="9">
        <f t="shared" si="31"/>
        <v>3</v>
      </c>
      <c r="U314">
        <f t="shared" si="32"/>
        <v>2013</v>
      </c>
      <c r="V314" s="9">
        <f t="shared" si="33"/>
        <v>4</v>
      </c>
      <c r="W314">
        <f t="shared" si="34"/>
        <v>2013</v>
      </c>
    </row>
    <row r="315" spans="1:23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3">
        <v>40401.665972222225</v>
      </c>
      <c r="J315" s="13">
        <v>40357.227939814817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 s="3">
        <f>ROUND(E315/D315*100,0)</f>
        <v>105</v>
      </c>
      <c r="Q315">
        <f t="shared" si="28"/>
        <v>80.2</v>
      </c>
      <c r="R315" s="14" t="str">
        <f t="shared" si="29"/>
        <v>6/28/2010</v>
      </c>
      <c r="S315" s="14" t="str">
        <f t="shared" si="30"/>
        <v>8/11/2010</v>
      </c>
      <c r="T315" s="9">
        <f t="shared" si="31"/>
        <v>6</v>
      </c>
      <c r="U315">
        <f t="shared" si="32"/>
        <v>2010</v>
      </c>
      <c r="V315" s="9">
        <f t="shared" si="33"/>
        <v>8</v>
      </c>
      <c r="W315">
        <f t="shared" si="34"/>
        <v>2010</v>
      </c>
    </row>
    <row r="316" spans="1:23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3">
        <v>41334.833194444444</v>
      </c>
      <c r="J316" s="13">
        <v>41304.833194444444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 s="3">
        <f>ROUND(E316/D316*100,0)</f>
        <v>385</v>
      </c>
      <c r="Q316">
        <f t="shared" si="28"/>
        <v>32.1</v>
      </c>
      <c r="R316" s="14" t="str">
        <f t="shared" si="29"/>
        <v>1/30/2013</v>
      </c>
      <c r="S316" s="14" t="str">
        <f t="shared" si="30"/>
        <v>3/1/2013</v>
      </c>
      <c r="T316" s="9">
        <f t="shared" si="31"/>
        <v>1</v>
      </c>
      <c r="U316">
        <f t="shared" si="32"/>
        <v>2013</v>
      </c>
      <c r="V316" s="9">
        <f t="shared" si="33"/>
        <v>3</v>
      </c>
      <c r="W316">
        <f t="shared" si="34"/>
        <v>2013</v>
      </c>
    </row>
    <row r="317" spans="1:23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3">
        <v>41143.77238425926</v>
      </c>
      <c r="J317" s="13">
        <v>41113.77238425926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 s="3">
        <f>ROUND(E317/D317*100,0)</f>
        <v>101</v>
      </c>
      <c r="Q317">
        <f t="shared" si="28"/>
        <v>200.89</v>
      </c>
      <c r="R317" s="14" t="str">
        <f t="shared" si="29"/>
        <v>7/23/2012</v>
      </c>
      <c r="S317" s="14" t="str">
        <f t="shared" si="30"/>
        <v>8/22/2012</v>
      </c>
      <c r="T317" s="9">
        <f t="shared" si="31"/>
        <v>7</v>
      </c>
      <c r="U317">
        <f t="shared" si="32"/>
        <v>2012</v>
      </c>
      <c r="V317" s="9">
        <f t="shared" si="33"/>
        <v>8</v>
      </c>
      <c r="W317">
        <f t="shared" si="34"/>
        <v>2012</v>
      </c>
    </row>
    <row r="318" spans="1:23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3">
        <v>41984.207638888889</v>
      </c>
      <c r="J318" s="13">
        <v>41950.923576388886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 s="3">
        <f>ROUND(E318/D318*100,0)</f>
        <v>114</v>
      </c>
      <c r="Q318">
        <f t="shared" si="28"/>
        <v>108.01</v>
      </c>
      <c r="R318" s="14" t="str">
        <f t="shared" si="29"/>
        <v>11/7/2014</v>
      </c>
      <c r="S318" s="14" t="str">
        <f t="shared" si="30"/>
        <v>12/11/2014</v>
      </c>
      <c r="T318" s="9">
        <f t="shared" si="31"/>
        <v>11</v>
      </c>
      <c r="U318">
        <f t="shared" si="32"/>
        <v>2014</v>
      </c>
      <c r="V318" s="9">
        <f t="shared" si="33"/>
        <v>12</v>
      </c>
      <c r="W318">
        <f t="shared" si="34"/>
        <v>2014</v>
      </c>
    </row>
    <row r="319" spans="1:23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3">
        <v>41619.676886574074</v>
      </c>
      <c r="J319" s="13">
        <v>41589.676886574074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 s="3">
        <f>ROUND(E319/D319*100,0)</f>
        <v>101</v>
      </c>
      <c r="Q319">
        <f t="shared" si="28"/>
        <v>95.7</v>
      </c>
      <c r="R319" s="14" t="str">
        <f t="shared" si="29"/>
        <v>11/11/2013</v>
      </c>
      <c r="S319" s="14" t="str">
        <f t="shared" si="30"/>
        <v>12/11/2013</v>
      </c>
      <c r="T319" s="9">
        <f t="shared" si="31"/>
        <v>11</v>
      </c>
      <c r="U319">
        <f t="shared" si="32"/>
        <v>2013</v>
      </c>
      <c r="V319" s="9">
        <f t="shared" si="33"/>
        <v>12</v>
      </c>
      <c r="W319">
        <f t="shared" si="34"/>
        <v>2013</v>
      </c>
    </row>
    <row r="320" spans="1:23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3">
        <v>41359.997118055559</v>
      </c>
      <c r="J320" s="13">
        <v>41330.038784722223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 s="3">
        <f>ROUND(E320/D320*100,0)</f>
        <v>283</v>
      </c>
      <c r="Q320">
        <f t="shared" si="28"/>
        <v>49.88</v>
      </c>
      <c r="R320" s="14" t="str">
        <f t="shared" si="29"/>
        <v>2/25/2013</v>
      </c>
      <c r="S320" s="14" t="str">
        <f t="shared" si="30"/>
        <v>3/26/2013</v>
      </c>
      <c r="T320" s="9">
        <f t="shared" si="31"/>
        <v>2</v>
      </c>
      <c r="U320">
        <f t="shared" si="32"/>
        <v>2013</v>
      </c>
      <c r="V320" s="9">
        <f t="shared" si="33"/>
        <v>3</v>
      </c>
      <c r="W320">
        <f t="shared" si="34"/>
        <v>2013</v>
      </c>
    </row>
    <row r="321" spans="1:23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3">
        <v>40211.332638888889</v>
      </c>
      <c r="J321" s="13">
        <v>40123.83829861111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 s="3">
        <f>ROUND(E321/D321*100,0)</f>
        <v>113</v>
      </c>
      <c r="Q321">
        <f t="shared" si="28"/>
        <v>110.47</v>
      </c>
      <c r="R321" s="14" t="str">
        <f t="shared" si="29"/>
        <v>11/6/2009</v>
      </c>
      <c r="S321" s="14" t="str">
        <f t="shared" si="30"/>
        <v>2/2/2010</v>
      </c>
      <c r="T321" s="9">
        <f t="shared" si="31"/>
        <v>11</v>
      </c>
      <c r="U321">
        <f t="shared" si="32"/>
        <v>2009</v>
      </c>
      <c r="V321" s="9">
        <f t="shared" si="33"/>
        <v>2</v>
      </c>
      <c r="W321">
        <f t="shared" si="34"/>
        <v>2010</v>
      </c>
    </row>
    <row r="322" spans="1:23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3">
        <v>42360.958333333336</v>
      </c>
      <c r="J322" s="13">
        <v>42331.551307870373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 s="3">
        <f>ROUND(E322/D322*100,0)</f>
        <v>107</v>
      </c>
      <c r="Q322">
        <f t="shared" si="28"/>
        <v>134.91</v>
      </c>
      <c r="R322" s="14" t="str">
        <f t="shared" si="29"/>
        <v>11/23/2015</v>
      </c>
      <c r="S322" s="14" t="str">
        <f t="shared" si="30"/>
        <v>12/22/2015</v>
      </c>
      <c r="T322" s="9">
        <f t="shared" si="31"/>
        <v>11</v>
      </c>
      <c r="U322">
        <f t="shared" si="32"/>
        <v>2015</v>
      </c>
      <c r="V322" s="9">
        <f t="shared" si="33"/>
        <v>12</v>
      </c>
      <c r="W322">
        <f t="shared" si="34"/>
        <v>2015</v>
      </c>
    </row>
    <row r="323" spans="1:23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3">
        <v>42682.488263888888</v>
      </c>
      <c r="J323" s="13">
        <v>42647.446597222224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 s="3">
        <f>ROUND(E323/D323*100,0)</f>
        <v>103</v>
      </c>
      <c r="Q323">
        <f t="shared" ref="Q323:Q386" si="35">IFERROR(ROUND(E323/L323,2),0)</f>
        <v>106.62</v>
      </c>
      <c r="R323" s="14" t="str">
        <f t="shared" ref="R323:R386" si="36">_xlfn.CONCAT(MONTH(J323),"/",DAY(J323),"/",YEAR(J323))</f>
        <v>10/4/2016</v>
      </c>
      <c r="S323" s="14" t="str">
        <f t="shared" ref="S323:S386" si="37">_xlfn.CONCAT(MONTH(I323),"/",DAY(I323),"/",YEAR(I323))</f>
        <v>11/8/2016</v>
      </c>
      <c r="T323" s="9">
        <f t="shared" ref="T323:T386" si="38">MONTH(R323)</f>
        <v>10</v>
      </c>
      <c r="U323">
        <f t="shared" ref="U323:U386" si="39">YEAR(R323)</f>
        <v>2016</v>
      </c>
      <c r="V323" s="9">
        <f t="shared" ref="V323:V386" si="40">MONTH(S323)</f>
        <v>11</v>
      </c>
      <c r="W323">
        <f t="shared" ref="W323:W386" si="41">YEAR(S323)</f>
        <v>2016</v>
      </c>
    </row>
    <row r="324" spans="1:23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3">
        <v>42503.57</v>
      </c>
      <c r="J324" s="13">
        <v>42473.57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 s="3">
        <f>ROUND(E324/D324*100,0)</f>
        <v>108</v>
      </c>
      <c r="Q324">
        <f t="shared" si="35"/>
        <v>145.04</v>
      </c>
      <c r="R324" s="14" t="str">
        <f t="shared" si="36"/>
        <v>4/13/2016</v>
      </c>
      <c r="S324" s="14" t="str">
        <f t="shared" si="37"/>
        <v>5/13/2016</v>
      </c>
      <c r="T324" s="9">
        <f t="shared" si="38"/>
        <v>4</v>
      </c>
      <c r="U324">
        <f t="shared" si="39"/>
        <v>2016</v>
      </c>
      <c r="V324" s="9">
        <f t="shared" si="40"/>
        <v>5</v>
      </c>
      <c r="W324">
        <f t="shared" si="41"/>
        <v>2016</v>
      </c>
    </row>
    <row r="325" spans="1:23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3">
        <v>42725.332638888889</v>
      </c>
      <c r="J325" s="13">
        <v>42697.32136574074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 s="3">
        <f>ROUND(E325/D325*100,0)</f>
        <v>123</v>
      </c>
      <c r="Q325">
        <f t="shared" si="35"/>
        <v>114.59</v>
      </c>
      <c r="R325" s="14" t="str">
        <f t="shared" si="36"/>
        <v>11/23/2016</v>
      </c>
      <c r="S325" s="14" t="str">
        <f t="shared" si="37"/>
        <v>12/21/2016</v>
      </c>
      <c r="T325" s="9">
        <f t="shared" si="38"/>
        <v>11</v>
      </c>
      <c r="U325">
        <f t="shared" si="39"/>
        <v>2016</v>
      </c>
      <c r="V325" s="9">
        <f t="shared" si="40"/>
        <v>12</v>
      </c>
      <c r="W325">
        <f t="shared" si="41"/>
        <v>2016</v>
      </c>
    </row>
    <row r="326" spans="1:23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3">
        <v>42217.626250000001</v>
      </c>
      <c r="J326" s="13">
        <v>42184.626250000001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 s="3">
        <f>ROUND(E326/D326*100,0)</f>
        <v>102</v>
      </c>
      <c r="Q326">
        <f t="shared" si="35"/>
        <v>105.32</v>
      </c>
      <c r="R326" s="14" t="str">
        <f t="shared" si="36"/>
        <v>6/29/2015</v>
      </c>
      <c r="S326" s="14" t="str">
        <f t="shared" si="37"/>
        <v>8/1/2015</v>
      </c>
      <c r="T326" s="9">
        <f t="shared" si="38"/>
        <v>6</v>
      </c>
      <c r="U326">
        <f t="shared" si="39"/>
        <v>2015</v>
      </c>
      <c r="V326" s="9">
        <f t="shared" si="40"/>
        <v>8</v>
      </c>
      <c r="W326">
        <f t="shared" si="41"/>
        <v>2015</v>
      </c>
    </row>
    <row r="327" spans="1:23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3">
        <v>42724.187881944446</v>
      </c>
      <c r="J327" s="13">
        <v>42689.187881944446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 s="3">
        <f>ROUND(E327/D327*100,0)</f>
        <v>104</v>
      </c>
      <c r="Q327">
        <f t="shared" si="35"/>
        <v>70.92</v>
      </c>
      <c r="R327" s="14" t="str">
        <f t="shared" si="36"/>
        <v>11/15/2016</v>
      </c>
      <c r="S327" s="14" t="str">
        <f t="shared" si="37"/>
        <v>12/20/2016</v>
      </c>
      <c r="T327" s="9">
        <f t="shared" si="38"/>
        <v>11</v>
      </c>
      <c r="U327">
        <f t="shared" si="39"/>
        <v>2016</v>
      </c>
      <c r="V327" s="9">
        <f t="shared" si="40"/>
        <v>12</v>
      </c>
      <c r="W327">
        <f t="shared" si="41"/>
        <v>2016</v>
      </c>
    </row>
    <row r="328" spans="1:23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3">
        <v>42808.956250000003</v>
      </c>
      <c r="J328" s="13">
        <v>42775.314884259256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 s="3">
        <f>ROUND(E328/D328*100,0)</f>
        <v>113</v>
      </c>
      <c r="Q328">
        <f t="shared" si="35"/>
        <v>147.16999999999999</v>
      </c>
      <c r="R328" s="14" t="str">
        <f t="shared" si="36"/>
        <v>2/9/2017</v>
      </c>
      <c r="S328" s="14" t="str">
        <f t="shared" si="37"/>
        <v>3/14/2017</v>
      </c>
      <c r="T328" s="9">
        <f t="shared" si="38"/>
        <v>2</v>
      </c>
      <c r="U328">
        <f t="shared" si="39"/>
        <v>2017</v>
      </c>
      <c r="V328" s="9">
        <f t="shared" si="40"/>
        <v>3</v>
      </c>
      <c r="W328">
        <f t="shared" si="41"/>
        <v>2017</v>
      </c>
    </row>
    <row r="329" spans="1:23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3">
        <v>42085.333333333336</v>
      </c>
      <c r="J329" s="13">
        <v>42058.235289351855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 s="3">
        <f>ROUND(E329/D329*100,0)</f>
        <v>136</v>
      </c>
      <c r="Q329">
        <f t="shared" si="35"/>
        <v>160.47</v>
      </c>
      <c r="R329" s="14" t="str">
        <f t="shared" si="36"/>
        <v>2/23/2015</v>
      </c>
      <c r="S329" s="14" t="str">
        <f t="shared" si="37"/>
        <v>3/22/2015</v>
      </c>
      <c r="T329" s="9">
        <f t="shared" si="38"/>
        <v>2</v>
      </c>
      <c r="U329">
        <f t="shared" si="39"/>
        <v>2015</v>
      </c>
      <c r="V329" s="9">
        <f t="shared" si="40"/>
        <v>3</v>
      </c>
      <c r="W329">
        <f t="shared" si="41"/>
        <v>2015</v>
      </c>
    </row>
    <row r="330" spans="1:23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3">
        <v>42309.166666666664</v>
      </c>
      <c r="J330" s="13">
        <v>42278.946620370371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 s="3">
        <f>ROUND(E330/D330*100,0)</f>
        <v>104</v>
      </c>
      <c r="Q330">
        <f t="shared" si="35"/>
        <v>156.05000000000001</v>
      </c>
      <c r="R330" s="14" t="str">
        <f t="shared" si="36"/>
        <v>10/1/2015</v>
      </c>
      <c r="S330" s="14" t="str">
        <f t="shared" si="37"/>
        <v>11/1/2015</v>
      </c>
      <c r="T330" s="9">
        <f t="shared" si="38"/>
        <v>10</v>
      </c>
      <c r="U330">
        <f t="shared" si="39"/>
        <v>2015</v>
      </c>
      <c r="V330" s="9">
        <f t="shared" si="40"/>
        <v>11</v>
      </c>
      <c r="W330">
        <f t="shared" si="41"/>
        <v>2015</v>
      </c>
    </row>
    <row r="331" spans="1:23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3">
        <v>42315.166666666664</v>
      </c>
      <c r="J331" s="13">
        <v>42291.466747685183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 s="3">
        <f>ROUND(E331/D331*100,0)</f>
        <v>106</v>
      </c>
      <c r="Q331">
        <f t="shared" si="35"/>
        <v>63.17</v>
      </c>
      <c r="R331" s="14" t="str">
        <f t="shared" si="36"/>
        <v>10/14/2015</v>
      </c>
      <c r="S331" s="14" t="str">
        <f t="shared" si="37"/>
        <v>11/7/2015</v>
      </c>
      <c r="T331" s="9">
        <f t="shared" si="38"/>
        <v>10</v>
      </c>
      <c r="U331">
        <f t="shared" si="39"/>
        <v>2015</v>
      </c>
      <c r="V331" s="9">
        <f t="shared" si="40"/>
        <v>11</v>
      </c>
      <c r="W331">
        <f t="shared" si="41"/>
        <v>2015</v>
      </c>
    </row>
    <row r="332" spans="1:23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3">
        <v>41411.165972222225</v>
      </c>
      <c r="J332" s="13">
        <v>41379.515775462962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 s="3">
        <f>ROUND(E332/D332*100,0)</f>
        <v>102</v>
      </c>
      <c r="Q332">
        <f t="shared" si="35"/>
        <v>104.82</v>
      </c>
      <c r="R332" s="14" t="str">
        <f t="shared" si="36"/>
        <v>4/15/2013</v>
      </c>
      <c r="S332" s="14" t="str">
        <f t="shared" si="37"/>
        <v>5/17/2013</v>
      </c>
      <c r="T332" s="9">
        <f t="shared" si="38"/>
        <v>4</v>
      </c>
      <c r="U332">
        <f t="shared" si="39"/>
        <v>2013</v>
      </c>
      <c r="V332" s="9">
        <f t="shared" si="40"/>
        <v>5</v>
      </c>
      <c r="W332">
        <f t="shared" si="41"/>
        <v>2013</v>
      </c>
    </row>
    <row r="333" spans="1:23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3">
        <v>42538.581412037034</v>
      </c>
      <c r="J333" s="13">
        <v>42507.581412037034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 s="3">
        <f>ROUND(E333/D333*100,0)</f>
        <v>107</v>
      </c>
      <c r="Q333">
        <f t="shared" si="35"/>
        <v>97.36</v>
      </c>
      <c r="R333" s="14" t="str">
        <f t="shared" si="36"/>
        <v>5/17/2016</v>
      </c>
      <c r="S333" s="14" t="str">
        <f t="shared" si="37"/>
        <v>6/17/2016</v>
      </c>
      <c r="T333" s="9">
        <f t="shared" si="38"/>
        <v>5</v>
      </c>
      <c r="U333">
        <f t="shared" si="39"/>
        <v>2016</v>
      </c>
      <c r="V333" s="9">
        <f t="shared" si="40"/>
        <v>6</v>
      </c>
      <c r="W333">
        <f t="shared" si="41"/>
        <v>2016</v>
      </c>
    </row>
    <row r="334" spans="1:23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3">
        <v>42305.333333333336</v>
      </c>
      <c r="J334" s="13">
        <v>42263.680289351854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 s="3">
        <f>ROUND(E334/D334*100,0)</f>
        <v>113</v>
      </c>
      <c r="Q334">
        <f t="shared" si="35"/>
        <v>203.63</v>
      </c>
      <c r="R334" s="14" t="str">
        <f t="shared" si="36"/>
        <v>9/16/2015</v>
      </c>
      <c r="S334" s="14" t="str">
        <f t="shared" si="37"/>
        <v>10/28/2015</v>
      </c>
      <c r="T334" s="9">
        <f t="shared" si="38"/>
        <v>9</v>
      </c>
      <c r="U334">
        <f t="shared" si="39"/>
        <v>2015</v>
      </c>
      <c r="V334" s="9">
        <f t="shared" si="40"/>
        <v>10</v>
      </c>
      <c r="W334">
        <f t="shared" si="41"/>
        <v>2015</v>
      </c>
    </row>
    <row r="335" spans="1:23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3">
        <v>42467.59480324074</v>
      </c>
      <c r="J335" s="13">
        <v>42437.636469907404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 s="3">
        <f>ROUND(E335/D335*100,0)</f>
        <v>125</v>
      </c>
      <c r="Q335">
        <f t="shared" si="35"/>
        <v>188.31</v>
      </c>
      <c r="R335" s="14" t="str">
        <f t="shared" si="36"/>
        <v>3/8/2016</v>
      </c>
      <c r="S335" s="14" t="str">
        <f t="shared" si="37"/>
        <v>4/7/2016</v>
      </c>
      <c r="T335" s="9">
        <f t="shared" si="38"/>
        <v>3</v>
      </c>
      <c r="U335">
        <f t="shared" si="39"/>
        <v>2016</v>
      </c>
      <c r="V335" s="9">
        <f t="shared" si="40"/>
        <v>4</v>
      </c>
      <c r="W335">
        <f t="shared" si="41"/>
        <v>2016</v>
      </c>
    </row>
    <row r="336" spans="1:23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3">
        <v>42139.791666666664</v>
      </c>
      <c r="J336" s="13">
        <v>42101.682372685187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 s="3">
        <f>ROUND(E336/D336*100,0)</f>
        <v>101</v>
      </c>
      <c r="Q336">
        <f t="shared" si="35"/>
        <v>146.65</v>
      </c>
      <c r="R336" s="14" t="str">
        <f t="shared" si="36"/>
        <v>4/7/2015</v>
      </c>
      <c r="S336" s="14" t="str">
        <f t="shared" si="37"/>
        <v>5/15/2015</v>
      </c>
      <c r="T336" s="9">
        <f t="shared" si="38"/>
        <v>4</v>
      </c>
      <c r="U336">
        <f t="shared" si="39"/>
        <v>2015</v>
      </c>
      <c r="V336" s="9">
        <f t="shared" si="40"/>
        <v>5</v>
      </c>
      <c r="W336">
        <f t="shared" si="41"/>
        <v>2015</v>
      </c>
    </row>
    <row r="337" spans="1:23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3">
        <v>42132.916666666664</v>
      </c>
      <c r="J337" s="13">
        <v>42101.737442129626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 s="3">
        <f>ROUND(E337/D337*100,0)</f>
        <v>103</v>
      </c>
      <c r="Q337">
        <f t="shared" si="35"/>
        <v>109.19</v>
      </c>
      <c r="R337" s="14" t="str">
        <f t="shared" si="36"/>
        <v>4/7/2015</v>
      </c>
      <c r="S337" s="14" t="str">
        <f t="shared" si="37"/>
        <v>5/8/2015</v>
      </c>
      <c r="T337" s="9">
        <f t="shared" si="38"/>
        <v>4</v>
      </c>
      <c r="U337">
        <f t="shared" si="39"/>
        <v>2015</v>
      </c>
      <c r="V337" s="9">
        <f t="shared" si="40"/>
        <v>5</v>
      </c>
      <c r="W337">
        <f t="shared" si="41"/>
        <v>2015</v>
      </c>
    </row>
    <row r="338" spans="1:23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3">
        <v>42321.637939814813</v>
      </c>
      <c r="J338" s="13">
        <v>42291.596273148149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 s="3">
        <f>ROUND(E338/D338*100,0)</f>
        <v>117</v>
      </c>
      <c r="Q338">
        <f t="shared" si="35"/>
        <v>59.25</v>
      </c>
      <c r="R338" s="14" t="str">
        <f t="shared" si="36"/>
        <v>10/14/2015</v>
      </c>
      <c r="S338" s="14" t="str">
        <f t="shared" si="37"/>
        <v>11/13/2015</v>
      </c>
      <c r="T338" s="9">
        <f t="shared" si="38"/>
        <v>10</v>
      </c>
      <c r="U338">
        <f t="shared" si="39"/>
        <v>2015</v>
      </c>
      <c r="V338" s="9">
        <f t="shared" si="40"/>
        <v>11</v>
      </c>
      <c r="W338">
        <f t="shared" si="41"/>
        <v>2015</v>
      </c>
    </row>
    <row r="339" spans="1:23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3">
        <v>42077.086898148147</v>
      </c>
      <c r="J339" s="13">
        <v>42047.128564814811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 s="3">
        <f>ROUND(E339/D339*100,0)</f>
        <v>101</v>
      </c>
      <c r="Q339">
        <f t="shared" si="35"/>
        <v>97.9</v>
      </c>
      <c r="R339" s="14" t="str">
        <f t="shared" si="36"/>
        <v>2/12/2015</v>
      </c>
      <c r="S339" s="14" t="str">
        <f t="shared" si="37"/>
        <v>3/14/2015</v>
      </c>
      <c r="T339" s="9">
        <f t="shared" si="38"/>
        <v>2</v>
      </c>
      <c r="U339">
        <f t="shared" si="39"/>
        <v>2015</v>
      </c>
      <c r="V339" s="9">
        <f t="shared" si="40"/>
        <v>3</v>
      </c>
      <c r="W339">
        <f t="shared" si="41"/>
        <v>2015</v>
      </c>
    </row>
    <row r="340" spans="1:23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3">
        <v>42616.041666666664</v>
      </c>
      <c r="J340" s="13">
        <v>42559.755671296298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 s="3">
        <f>ROUND(E340/D340*100,0)</f>
        <v>110</v>
      </c>
      <c r="Q340">
        <f t="shared" si="35"/>
        <v>70</v>
      </c>
      <c r="R340" s="14" t="str">
        <f t="shared" si="36"/>
        <v>7/8/2016</v>
      </c>
      <c r="S340" s="14" t="str">
        <f t="shared" si="37"/>
        <v>9/3/2016</v>
      </c>
      <c r="T340" s="9">
        <f t="shared" si="38"/>
        <v>7</v>
      </c>
      <c r="U340">
        <f t="shared" si="39"/>
        <v>2016</v>
      </c>
      <c r="V340" s="9">
        <f t="shared" si="40"/>
        <v>9</v>
      </c>
      <c r="W340">
        <f t="shared" si="41"/>
        <v>2016</v>
      </c>
    </row>
    <row r="341" spans="1:23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3">
        <v>42123.760046296295</v>
      </c>
      <c r="J341" s="13">
        <v>42093.760046296295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 s="3">
        <f>ROUND(E341/D341*100,0)</f>
        <v>108</v>
      </c>
      <c r="Q341">
        <f t="shared" si="35"/>
        <v>72.87</v>
      </c>
      <c r="R341" s="14" t="str">
        <f t="shared" si="36"/>
        <v>3/30/2015</v>
      </c>
      <c r="S341" s="14" t="str">
        <f t="shared" si="37"/>
        <v>4/29/2015</v>
      </c>
      <c r="T341" s="9">
        <f t="shared" si="38"/>
        <v>3</v>
      </c>
      <c r="U341">
        <f t="shared" si="39"/>
        <v>2015</v>
      </c>
      <c r="V341" s="9">
        <f t="shared" si="40"/>
        <v>4</v>
      </c>
      <c r="W341">
        <f t="shared" si="41"/>
        <v>2015</v>
      </c>
    </row>
    <row r="342" spans="1:23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3">
        <v>42802.875</v>
      </c>
      <c r="J342" s="13">
        <v>42772.669062499997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 s="3">
        <f>ROUND(E342/D342*100,0)</f>
        <v>125</v>
      </c>
      <c r="Q342">
        <f t="shared" si="35"/>
        <v>146.35</v>
      </c>
      <c r="R342" s="14" t="str">
        <f t="shared" si="36"/>
        <v>2/6/2017</v>
      </c>
      <c r="S342" s="14" t="str">
        <f t="shared" si="37"/>
        <v>3/8/2017</v>
      </c>
      <c r="T342" s="9">
        <f t="shared" si="38"/>
        <v>2</v>
      </c>
      <c r="U342">
        <f t="shared" si="39"/>
        <v>2017</v>
      </c>
      <c r="V342" s="9">
        <f t="shared" si="40"/>
        <v>3</v>
      </c>
      <c r="W342">
        <f t="shared" si="41"/>
        <v>2017</v>
      </c>
    </row>
    <row r="343" spans="1:23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3">
        <v>41913.165972222225</v>
      </c>
      <c r="J343" s="13">
        <v>41894.879606481481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 s="3">
        <f>ROUND(E343/D343*100,0)</f>
        <v>107</v>
      </c>
      <c r="Q343">
        <f t="shared" si="35"/>
        <v>67.91</v>
      </c>
      <c r="R343" s="14" t="str">
        <f t="shared" si="36"/>
        <v>9/12/2014</v>
      </c>
      <c r="S343" s="14" t="str">
        <f t="shared" si="37"/>
        <v>10/1/2014</v>
      </c>
      <c r="T343" s="9">
        <f t="shared" si="38"/>
        <v>9</v>
      </c>
      <c r="U343">
        <f t="shared" si="39"/>
        <v>2014</v>
      </c>
      <c r="V343" s="9">
        <f t="shared" si="40"/>
        <v>10</v>
      </c>
      <c r="W343">
        <f t="shared" si="41"/>
        <v>2014</v>
      </c>
    </row>
    <row r="344" spans="1:23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3">
        <v>42489.780844907407</v>
      </c>
      <c r="J344" s="13">
        <v>42459.780844907407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 s="3">
        <f>ROUND(E344/D344*100,0)</f>
        <v>100</v>
      </c>
      <c r="Q344">
        <f t="shared" si="35"/>
        <v>169.85</v>
      </c>
      <c r="R344" s="14" t="str">
        <f t="shared" si="36"/>
        <v>3/30/2016</v>
      </c>
      <c r="S344" s="14" t="str">
        <f t="shared" si="37"/>
        <v>4/29/2016</v>
      </c>
      <c r="T344" s="9">
        <f t="shared" si="38"/>
        <v>3</v>
      </c>
      <c r="U344">
        <f t="shared" si="39"/>
        <v>2016</v>
      </c>
      <c r="V344" s="9">
        <f t="shared" si="40"/>
        <v>4</v>
      </c>
      <c r="W344">
        <f t="shared" si="41"/>
        <v>2016</v>
      </c>
    </row>
    <row r="345" spans="1:23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3">
        <v>41957.125</v>
      </c>
      <c r="J345" s="13">
        <v>41926.73778935185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 s="3">
        <f>ROUND(E345/D345*100,0)</f>
        <v>102</v>
      </c>
      <c r="Q345">
        <f t="shared" si="35"/>
        <v>58.41</v>
      </c>
      <c r="R345" s="14" t="str">
        <f t="shared" si="36"/>
        <v>10/14/2014</v>
      </c>
      <c r="S345" s="14" t="str">
        <f t="shared" si="37"/>
        <v>11/14/2014</v>
      </c>
      <c r="T345" s="9">
        <f t="shared" si="38"/>
        <v>10</v>
      </c>
      <c r="U345">
        <f t="shared" si="39"/>
        <v>2014</v>
      </c>
      <c r="V345" s="9">
        <f t="shared" si="40"/>
        <v>11</v>
      </c>
      <c r="W345">
        <f t="shared" si="41"/>
        <v>2014</v>
      </c>
    </row>
    <row r="346" spans="1:23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3">
        <v>42156.097222222219</v>
      </c>
      <c r="J346" s="13">
        <v>42111.970995370371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 s="3">
        <f>ROUND(E346/D346*100,0)</f>
        <v>102</v>
      </c>
      <c r="Q346">
        <f t="shared" si="35"/>
        <v>119.99</v>
      </c>
      <c r="R346" s="14" t="str">
        <f t="shared" si="36"/>
        <v>4/17/2015</v>
      </c>
      <c r="S346" s="14" t="str">
        <f t="shared" si="37"/>
        <v>6/1/2015</v>
      </c>
      <c r="T346" s="9">
        <f t="shared" si="38"/>
        <v>4</v>
      </c>
      <c r="U346">
        <f t="shared" si="39"/>
        <v>2015</v>
      </c>
      <c r="V346" s="9">
        <f t="shared" si="40"/>
        <v>6</v>
      </c>
      <c r="W346">
        <f t="shared" si="41"/>
        <v>2015</v>
      </c>
    </row>
    <row r="347" spans="1:23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3">
        <v>42144.944328703707</v>
      </c>
      <c r="J347" s="13">
        <v>42114.944328703707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 s="3">
        <f>ROUND(E347/D347*100,0)</f>
        <v>123</v>
      </c>
      <c r="Q347">
        <f t="shared" si="35"/>
        <v>99.86</v>
      </c>
      <c r="R347" s="14" t="str">
        <f t="shared" si="36"/>
        <v>4/20/2015</v>
      </c>
      <c r="S347" s="14" t="str">
        <f t="shared" si="37"/>
        <v>5/20/2015</v>
      </c>
      <c r="T347" s="9">
        <f t="shared" si="38"/>
        <v>4</v>
      </c>
      <c r="U347">
        <f t="shared" si="39"/>
        <v>2015</v>
      </c>
      <c r="V347" s="9">
        <f t="shared" si="40"/>
        <v>5</v>
      </c>
      <c r="W347">
        <f t="shared" si="41"/>
        <v>2015</v>
      </c>
    </row>
    <row r="348" spans="1:23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3">
        <v>42291.500243055554</v>
      </c>
      <c r="J348" s="13">
        <v>42261.500243055554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 s="3">
        <f>ROUND(E348/D348*100,0)</f>
        <v>170</v>
      </c>
      <c r="Q348">
        <f t="shared" si="35"/>
        <v>90.58</v>
      </c>
      <c r="R348" s="14" t="str">
        <f t="shared" si="36"/>
        <v>9/14/2015</v>
      </c>
      <c r="S348" s="14" t="str">
        <f t="shared" si="37"/>
        <v>10/14/2015</v>
      </c>
      <c r="T348" s="9">
        <f t="shared" si="38"/>
        <v>9</v>
      </c>
      <c r="U348">
        <f t="shared" si="39"/>
        <v>2015</v>
      </c>
      <c r="V348" s="9">
        <f t="shared" si="40"/>
        <v>10</v>
      </c>
      <c r="W348">
        <f t="shared" si="41"/>
        <v>2015</v>
      </c>
    </row>
    <row r="349" spans="1:23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3">
        <v>42322.537141203706</v>
      </c>
      <c r="J349" s="13">
        <v>42292.495474537034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 s="3">
        <f>ROUND(E349/D349*100,0)</f>
        <v>112</v>
      </c>
      <c r="Q349">
        <f t="shared" si="35"/>
        <v>117.77</v>
      </c>
      <c r="R349" s="14" t="str">
        <f t="shared" si="36"/>
        <v>10/15/2015</v>
      </c>
      <c r="S349" s="14" t="str">
        <f t="shared" si="37"/>
        <v>11/14/2015</v>
      </c>
      <c r="T349" s="9">
        <f t="shared" si="38"/>
        <v>10</v>
      </c>
      <c r="U349">
        <f t="shared" si="39"/>
        <v>2015</v>
      </c>
      <c r="V349" s="9">
        <f t="shared" si="40"/>
        <v>11</v>
      </c>
      <c r="W349">
        <f t="shared" si="41"/>
        <v>2015</v>
      </c>
    </row>
    <row r="350" spans="1:23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3">
        <v>42237.58699074074</v>
      </c>
      <c r="J350" s="13">
        <v>42207.58699074074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 s="3">
        <f>ROUND(E350/D350*100,0)</f>
        <v>103</v>
      </c>
      <c r="Q350">
        <f t="shared" si="35"/>
        <v>86.55</v>
      </c>
      <c r="R350" s="14" t="str">
        <f t="shared" si="36"/>
        <v>7/22/2015</v>
      </c>
      <c r="S350" s="14" t="str">
        <f t="shared" si="37"/>
        <v>8/21/2015</v>
      </c>
      <c r="T350" s="9">
        <f t="shared" si="38"/>
        <v>7</v>
      </c>
      <c r="U350">
        <f t="shared" si="39"/>
        <v>2015</v>
      </c>
      <c r="V350" s="9">
        <f t="shared" si="40"/>
        <v>8</v>
      </c>
      <c r="W350">
        <f t="shared" si="41"/>
        <v>2015</v>
      </c>
    </row>
    <row r="351" spans="1:23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3">
        <v>42790.498935185184</v>
      </c>
      <c r="J351" s="13">
        <v>42760.498935185184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 s="3">
        <f>ROUND(E351/D351*100,0)</f>
        <v>107</v>
      </c>
      <c r="Q351">
        <f t="shared" si="35"/>
        <v>71.900000000000006</v>
      </c>
      <c r="R351" s="14" t="str">
        <f t="shared" si="36"/>
        <v>1/25/2017</v>
      </c>
      <c r="S351" s="14" t="str">
        <f t="shared" si="37"/>
        <v>2/24/2017</v>
      </c>
      <c r="T351" s="9">
        <f t="shared" si="38"/>
        <v>1</v>
      </c>
      <c r="U351">
        <f t="shared" si="39"/>
        <v>2017</v>
      </c>
      <c r="V351" s="9">
        <f t="shared" si="40"/>
        <v>2</v>
      </c>
      <c r="W351">
        <f t="shared" si="41"/>
        <v>2017</v>
      </c>
    </row>
    <row r="352" spans="1:23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3">
        <v>42624.165972222225</v>
      </c>
      <c r="J352" s="13">
        <v>42586.066076388888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 s="3">
        <f>ROUND(E352/D352*100,0)</f>
        <v>115</v>
      </c>
      <c r="Q352">
        <f t="shared" si="35"/>
        <v>129.82</v>
      </c>
      <c r="R352" s="14" t="str">
        <f t="shared" si="36"/>
        <v>8/4/2016</v>
      </c>
      <c r="S352" s="14" t="str">
        <f t="shared" si="37"/>
        <v>9/11/2016</v>
      </c>
      <c r="T352" s="9">
        <f t="shared" si="38"/>
        <v>8</v>
      </c>
      <c r="U352">
        <f t="shared" si="39"/>
        <v>2016</v>
      </c>
      <c r="V352" s="9">
        <f t="shared" si="40"/>
        <v>9</v>
      </c>
      <c r="W352">
        <f t="shared" si="41"/>
        <v>2016</v>
      </c>
    </row>
    <row r="353" spans="1:23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3">
        <v>42467.923078703701</v>
      </c>
      <c r="J353" s="13">
        <v>42427.964745370373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 s="3">
        <f>ROUND(E353/D353*100,0)</f>
        <v>127</v>
      </c>
      <c r="Q353">
        <f t="shared" si="35"/>
        <v>44.91</v>
      </c>
      <c r="R353" s="14" t="str">
        <f t="shared" si="36"/>
        <v>2/27/2016</v>
      </c>
      <c r="S353" s="14" t="str">
        <f t="shared" si="37"/>
        <v>4/7/2016</v>
      </c>
      <c r="T353" s="9">
        <f t="shared" si="38"/>
        <v>2</v>
      </c>
      <c r="U353">
        <f t="shared" si="39"/>
        <v>2016</v>
      </c>
      <c r="V353" s="9">
        <f t="shared" si="40"/>
        <v>4</v>
      </c>
      <c r="W353">
        <f t="shared" si="41"/>
        <v>2016</v>
      </c>
    </row>
    <row r="354" spans="1:23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3">
        <v>41920.167453703703</v>
      </c>
      <c r="J354" s="13">
        <v>41890.167453703703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 s="3">
        <f>ROUND(E354/D354*100,0)</f>
        <v>117</v>
      </c>
      <c r="Q354">
        <f t="shared" si="35"/>
        <v>40.76</v>
      </c>
      <c r="R354" s="14" t="str">
        <f t="shared" si="36"/>
        <v>9/8/2014</v>
      </c>
      <c r="S354" s="14" t="str">
        <f t="shared" si="37"/>
        <v>10/8/2014</v>
      </c>
      <c r="T354" s="9">
        <f t="shared" si="38"/>
        <v>9</v>
      </c>
      <c r="U354">
        <f t="shared" si="39"/>
        <v>2014</v>
      </c>
      <c r="V354" s="9">
        <f t="shared" si="40"/>
        <v>10</v>
      </c>
      <c r="W354">
        <f t="shared" si="41"/>
        <v>2014</v>
      </c>
    </row>
    <row r="355" spans="1:23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3">
        <v>42327.833553240744</v>
      </c>
      <c r="J355" s="13">
        <v>42297.791886574072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 s="3">
        <f>ROUND(E355/D355*100,0)</f>
        <v>109</v>
      </c>
      <c r="Q355">
        <f t="shared" si="35"/>
        <v>103.52</v>
      </c>
      <c r="R355" s="14" t="str">
        <f t="shared" si="36"/>
        <v>10/20/2015</v>
      </c>
      <c r="S355" s="14" t="str">
        <f t="shared" si="37"/>
        <v>11/19/2015</v>
      </c>
      <c r="T355" s="9">
        <f t="shared" si="38"/>
        <v>10</v>
      </c>
      <c r="U355">
        <f t="shared" si="39"/>
        <v>2015</v>
      </c>
      <c r="V355" s="9">
        <f t="shared" si="40"/>
        <v>11</v>
      </c>
      <c r="W355">
        <f t="shared" si="41"/>
        <v>2015</v>
      </c>
    </row>
    <row r="356" spans="1:23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3">
        <v>42468.786122685182</v>
      </c>
      <c r="J356" s="13">
        <v>42438.827789351853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 s="3">
        <f>ROUND(E356/D356*100,0)</f>
        <v>104</v>
      </c>
      <c r="Q356">
        <f t="shared" si="35"/>
        <v>125.45</v>
      </c>
      <c r="R356" s="14" t="str">
        <f t="shared" si="36"/>
        <v>3/9/2016</v>
      </c>
      <c r="S356" s="14" t="str">
        <f t="shared" si="37"/>
        <v>4/8/2016</v>
      </c>
      <c r="T356" s="9">
        <f t="shared" si="38"/>
        <v>3</v>
      </c>
      <c r="U356">
        <f t="shared" si="39"/>
        <v>2016</v>
      </c>
      <c r="V356" s="9">
        <f t="shared" si="40"/>
        <v>4</v>
      </c>
      <c r="W356">
        <f t="shared" si="41"/>
        <v>2016</v>
      </c>
    </row>
    <row r="357" spans="1:23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3">
        <v>41974.335578703707</v>
      </c>
      <c r="J357" s="13">
        <v>41943.293912037036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 s="3">
        <f>ROUND(E357/D357*100,0)</f>
        <v>116</v>
      </c>
      <c r="Q357">
        <f t="shared" si="35"/>
        <v>246.61</v>
      </c>
      <c r="R357" s="14" t="str">
        <f t="shared" si="36"/>
        <v>10/31/2014</v>
      </c>
      <c r="S357" s="14" t="str">
        <f t="shared" si="37"/>
        <v>12/1/2014</v>
      </c>
      <c r="T357" s="9">
        <f t="shared" si="38"/>
        <v>10</v>
      </c>
      <c r="U357">
        <f t="shared" si="39"/>
        <v>2014</v>
      </c>
      <c r="V357" s="9">
        <f t="shared" si="40"/>
        <v>12</v>
      </c>
      <c r="W357">
        <f t="shared" si="41"/>
        <v>2014</v>
      </c>
    </row>
    <row r="358" spans="1:23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3">
        <v>42445.761493055557</v>
      </c>
      <c r="J358" s="13">
        <v>42415.803159722222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 s="3">
        <f>ROUND(E358/D358*100,0)</f>
        <v>103</v>
      </c>
      <c r="Q358">
        <f t="shared" si="35"/>
        <v>79.400000000000006</v>
      </c>
      <c r="R358" s="14" t="str">
        <f t="shared" si="36"/>
        <v>2/15/2016</v>
      </c>
      <c r="S358" s="14" t="str">
        <f t="shared" si="37"/>
        <v>3/16/2016</v>
      </c>
      <c r="T358" s="9">
        <f t="shared" si="38"/>
        <v>2</v>
      </c>
      <c r="U358">
        <f t="shared" si="39"/>
        <v>2016</v>
      </c>
      <c r="V358" s="9">
        <f t="shared" si="40"/>
        <v>3</v>
      </c>
      <c r="W358">
        <f t="shared" si="41"/>
        <v>2016</v>
      </c>
    </row>
    <row r="359" spans="1:23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3">
        <v>42118.222187500003</v>
      </c>
      <c r="J359" s="13">
        <v>42078.222187500003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 s="3">
        <f>ROUND(E359/D359*100,0)</f>
        <v>174</v>
      </c>
      <c r="Q359">
        <f t="shared" si="35"/>
        <v>86.14</v>
      </c>
      <c r="R359" s="14" t="str">
        <f t="shared" si="36"/>
        <v>3/15/2015</v>
      </c>
      <c r="S359" s="14" t="str">
        <f t="shared" si="37"/>
        <v>4/24/2015</v>
      </c>
      <c r="T359" s="9">
        <f t="shared" si="38"/>
        <v>3</v>
      </c>
      <c r="U359">
        <f t="shared" si="39"/>
        <v>2015</v>
      </c>
      <c r="V359" s="9">
        <f t="shared" si="40"/>
        <v>4</v>
      </c>
      <c r="W359">
        <f t="shared" si="41"/>
        <v>2015</v>
      </c>
    </row>
    <row r="360" spans="1:23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3">
        <v>42536.625</v>
      </c>
      <c r="J360" s="13">
        <v>42507.860196759262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 s="3">
        <f>ROUND(E360/D360*100,0)</f>
        <v>103</v>
      </c>
      <c r="Q360">
        <f t="shared" si="35"/>
        <v>193.05</v>
      </c>
      <c r="R360" s="14" t="str">
        <f t="shared" si="36"/>
        <v>5/17/2016</v>
      </c>
      <c r="S360" s="14" t="str">
        <f t="shared" si="37"/>
        <v>6/15/2016</v>
      </c>
      <c r="T360" s="9">
        <f t="shared" si="38"/>
        <v>5</v>
      </c>
      <c r="U360">
        <f t="shared" si="39"/>
        <v>2016</v>
      </c>
      <c r="V360" s="9">
        <f t="shared" si="40"/>
        <v>6</v>
      </c>
      <c r="W360">
        <f t="shared" si="41"/>
        <v>2016</v>
      </c>
    </row>
    <row r="361" spans="1:23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3">
        <v>41957.216666666667</v>
      </c>
      <c r="J361" s="13">
        <v>41935.070486111108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 s="3">
        <f>ROUND(E361/D361*100,0)</f>
        <v>105</v>
      </c>
      <c r="Q361">
        <f t="shared" si="35"/>
        <v>84.02</v>
      </c>
      <c r="R361" s="14" t="str">
        <f t="shared" si="36"/>
        <v>10/23/2014</v>
      </c>
      <c r="S361" s="14" t="str">
        <f t="shared" si="37"/>
        <v>11/14/2014</v>
      </c>
      <c r="T361" s="9">
        <f t="shared" si="38"/>
        <v>10</v>
      </c>
      <c r="U361">
        <f t="shared" si="39"/>
        <v>2014</v>
      </c>
      <c r="V361" s="9">
        <f t="shared" si="40"/>
        <v>11</v>
      </c>
      <c r="W361">
        <f t="shared" si="41"/>
        <v>2014</v>
      </c>
    </row>
    <row r="362" spans="1:23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3">
        <v>42208.132638888892</v>
      </c>
      <c r="J362" s="13">
        <v>42163.897916666669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 s="3">
        <f>ROUND(E362/D362*100,0)</f>
        <v>101</v>
      </c>
      <c r="Q362">
        <f t="shared" si="35"/>
        <v>139.83000000000001</v>
      </c>
      <c r="R362" s="14" t="str">
        <f t="shared" si="36"/>
        <v>6/8/2015</v>
      </c>
      <c r="S362" s="14" t="str">
        <f t="shared" si="37"/>
        <v>7/23/2015</v>
      </c>
      <c r="T362" s="9">
        <f t="shared" si="38"/>
        <v>6</v>
      </c>
      <c r="U362">
        <f t="shared" si="39"/>
        <v>2015</v>
      </c>
      <c r="V362" s="9">
        <f t="shared" si="40"/>
        <v>7</v>
      </c>
      <c r="W362">
        <f t="shared" si="41"/>
        <v>2015</v>
      </c>
    </row>
    <row r="363" spans="1:23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3">
        <v>41966.042893518519</v>
      </c>
      <c r="J363" s="13">
        <v>41936.001226851855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 s="3">
        <f>ROUND(E363/D363*100,0)</f>
        <v>111</v>
      </c>
      <c r="Q363">
        <f t="shared" si="35"/>
        <v>109.82</v>
      </c>
      <c r="R363" s="14" t="str">
        <f t="shared" si="36"/>
        <v>10/24/2014</v>
      </c>
      <c r="S363" s="14" t="str">
        <f t="shared" si="37"/>
        <v>11/23/2014</v>
      </c>
      <c r="T363" s="9">
        <f t="shared" si="38"/>
        <v>10</v>
      </c>
      <c r="U363">
        <f t="shared" si="39"/>
        <v>2014</v>
      </c>
      <c r="V363" s="9">
        <f t="shared" si="40"/>
        <v>11</v>
      </c>
      <c r="W363">
        <f t="shared" si="41"/>
        <v>2014</v>
      </c>
    </row>
    <row r="364" spans="1:23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3">
        <v>41859</v>
      </c>
      <c r="J364" s="13">
        <v>41837.210543981484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 s="3">
        <f>ROUND(E364/D364*100,0)</f>
        <v>124</v>
      </c>
      <c r="Q364">
        <f t="shared" si="35"/>
        <v>139.53</v>
      </c>
      <c r="R364" s="14" t="str">
        <f t="shared" si="36"/>
        <v>7/17/2014</v>
      </c>
      <c r="S364" s="14" t="str">
        <f t="shared" si="37"/>
        <v>8/8/2014</v>
      </c>
      <c r="T364" s="9">
        <f t="shared" si="38"/>
        <v>7</v>
      </c>
      <c r="U364">
        <f t="shared" si="39"/>
        <v>2014</v>
      </c>
      <c r="V364" s="9">
        <f t="shared" si="40"/>
        <v>8</v>
      </c>
      <c r="W364">
        <f t="shared" si="41"/>
        <v>2014</v>
      </c>
    </row>
    <row r="365" spans="1:23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3">
        <v>40300.806944444441</v>
      </c>
      <c r="J365" s="13">
        <v>40255.744629629633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 s="3">
        <f>ROUND(E365/D365*100,0)</f>
        <v>101</v>
      </c>
      <c r="Q365">
        <f t="shared" si="35"/>
        <v>347.85</v>
      </c>
      <c r="R365" s="14" t="str">
        <f t="shared" si="36"/>
        <v>3/18/2010</v>
      </c>
      <c r="S365" s="14" t="str">
        <f t="shared" si="37"/>
        <v>5/2/2010</v>
      </c>
      <c r="T365" s="9">
        <f t="shared" si="38"/>
        <v>3</v>
      </c>
      <c r="U365">
        <f t="shared" si="39"/>
        <v>2010</v>
      </c>
      <c r="V365" s="9">
        <f t="shared" si="40"/>
        <v>5</v>
      </c>
      <c r="W365">
        <f t="shared" si="41"/>
        <v>2010</v>
      </c>
    </row>
    <row r="366" spans="1:23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3">
        <v>41811.165972222225</v>
      </c>
      <c r="J366" s="13">
        <v>41780.859629629631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 s="3">
        <f>ROUND(E366/D366*100,0)</f>
        <v>110</v>
      </c>
      <c r="Q366">
        <f t="shared" si="35"/>
        <v>68.239999999999995</v>
      </c>
      <c r="R366" s="14" t="str">
        <f t="shared" si="36"/>
        <v>5/21/2014</v>
      </c>
      <c r="S366" s="14" t="str">
        <f t="shared" si="37"/>
        <v>6/21/2014</v>
      </c>
      <c r="T366" s="9">
        <f t="shared" si="38"/>
        <v>5</v>
      </c>
      <c r="U366">
        <f t="shared" si="39"/>
        <v>2014</v>
      </c>
      <c r="V366" s="9">
        <f t="shared" si="40"/>
        <v>6</v>
      </c>
      <c r="W366">
        <f t="shared" si="41"/>
        <v>2014</v>
      </c>
    </row>
    <row r="367" spans="1:23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3">
        <v>41698.606469907405</v>
      </c>
      <c r="J367" s="13">
        <v>41668.606469907405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 s="3">
        <f>ROUND(E367/D367*100,0)</f>
        <v>104</v>
      </c>
      <c r="Q367">
        <f t="shared" si="35"/>
        <v>239.94</v>
      </c>
      <c r="R367" s="14" t="str">
        <f t="shared" si="36"/>
        <v>1/29/2014</v>
      </c>
      <c r="S367" s="14" t="str">
        <f t="shared" si="37"/>
        <v>2/28/2014</v>
      </c>
      <c r="T367" s="9">
        <f t="shared" si="38"/>
        <v>1</v>
      </c>
      <c r="U367">
        <f t="shared" si="39"/>
        <v>2014</v>
      </c>
      <c r="V367" s="9">
        <f t="shared" si="40"/>
        <v>2</v>
      </c>
      <c r="W367">
        <f t="shared" si="41"/>
        <v>2014</v>
      </c>
    </row>
    <row r="368" spans="1:23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3">
        <v>41049.793032407404</v>
      </c>
      <c r="J368" s="13">
        <v>41019.793032407404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 s="3">
        <f>ROUND(E368/D368*100,0)</f>
        <v>101</v>
      </c>
      <c r="Q368">
        <f t="shared" si="35"/>
        <v>287.31</v>
      </c>
      <c r="R368" s="14" t="str">
        <f t="shared" si="36"/>
        <v>4/20/2012</v>
      </c>
      <c r="S368" s="14" t="str">
        <f t="shared" si="37"/>
        <v>5/20/2012</v>
      </c>
      <c r="T368" s="9">
        <f t="shared" si="38"/>
        <v>4</v>
      </c>
      <c r="U368">
        <f t="shared" si="39"/>
        <v>2012</v>
      </c>
      <c r="V368" s="9">
        <f t="shared" si="40"/>
        <v>5</v>
      </c>
      <c r="W368">
        <f t="shared" si="41"/>
        <v>2012</v>
      </c>
    </row>
    <row r="369" spans="1:23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3">
        <v>41395.207638888889</v>
      </c>
      <c r="J369" s="13">
        <v>41355.577291666668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 s="3">
        <f>ROUND(E369/D369*100,0)</f>
        <v>103</v>
      </c>
      <c r="Q369">
        <f t="shared" si="35"/>
        <v>86.85</v>
      </c>
      <c r="R369" s="14" t="str">
        <f t="shared" si="36"/>
        <v>3/22/2013</v>
      </c>
      <c r="S369" s="14" t="str">
        <f t="shared" si="37"/>
        <v>5/1/2013</v>
      </c>
      <c r="T369" s="9">
        <f t="shared" si="38"/>
        <v>3</v>
      </c>
      <c r="U369">
        <f t="shared" si="39"/>
        <v>2013</v>
      </c>
      <c r="V369" s="9">
        <f t="shared" si="40"/>
        <v>5</v>
      </c>
      <c r="W369">
        <f t="shared" si="41"/>
        <v>2013</v>
      </c>
    </row>
    <row r="370" spans="1:23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3">
        <v>42078.56391203704</v>
      </c>
      <c r="J370" s="13">
        <v>42043.605578703704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 s="3">
        <f>ROUND(E370/D370*100,0)</f>
        <v>104</v>
      </c>
      <c r="Q370">
        <f t="shared" si="35"/>
        <v>81.849999999999994</v>
      </c>
      <c r="R370" s="14" t="str">
        <f t="shared" si="36"/>
        <v>2/8/2015</v>
      </c>
      <c r="S370" s="14" t="str">
        <f t="shared" si="37"/>
        <v>3/15/2015</v>
      </c>
      <c r="T370" s="9">
        <f t="shared" si="38"/>
        <v>2</v>
      </c>
      <c r="U370">
        <f t="shared" si="39"/>
        <v>2015</v>
      </c>
      <c r="V370" s="9">
        <f t="shared" si="40"/>
        <v>3</v>
      </c>
      <c r="W370">
        <f t="shared" si="41"/>
        <v>2015</v>
      </c>
    </row>
    <row r="371" spans="1:23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3">
        <v>40923.551724537036</v>
      </c>
      <c r="J371" s="13">
        <v>40893.551724537036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 s="3">
        <f>ROUND(E371/D371*100,0)</f>
        <v>110</v>
      </c>
      <c r="Q371">
        <f t="shared" si="35"/>
        <v>42.87</v>
      </c>
      <c r="R371" s="14" t="str">
        <f t="shared" si="36"/>
        <v>12/16/2011</v>
      </c>
      <c r="S371" s="14" t="str">
        <f t="shared" si="37"/>
        <v>1/15/2012</v>
      </c>
      <c r="T371" s="9">
        <f t="shared" si="38"/>
        <v>12</v>
      </c>
      <c r="U371">
        <f t="shared" si="39"/>
        <v>2011</v>
      </c>
      <c r="V371" s="9">
        <f t="shared" si="40"/>
        <v>1</v>
      </c>
      <c r="W371">
        <f t="shared" si="41"/>
        <v>2012</v>
      </c>
    </row>
    <row r="372" spans="1:23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3">
        <v>42741.795138888891</v>
      </c>
      <c r="J372" s="13">
        <v>42711.795138888891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 s="3">
        <f>ROUND(E372/D372*100,0)</f>
        <v>122</v>
      </c>
      <c r="Q372">
        <f t="shared" si="35"/>
        <v>709.42</v>
      </c>
      <c r="R372" s="14" t="str">
        <f t="shared" si="36"/>
        <v>12/7/2016</v>
      </c>
      <c r="S372" s="14" t="str">
        <f t="shared" si="37"/>
        <v>1/6/2017</v>
      </c>
      <c r="T372" s="9">
        <f t="shared" si="38"/>
        <v>12</v>
      </c>
      <c r="U372">
        <f t="shared" si="39"/>
        <v>2016</v>
      </c>
      <c r="V372" s="9">
        <f t="shared" si="40"/>
        <v>1</v>
      </c>
      <c r="W372">
        <f t="shared" si="41"/>
        <v>2017</v>
      </c>
    </row>
    <row r="373" spans="1:23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3">
        <v>41306.767812500002</v>
      </c>
      <c r="J373" s="13">
        <v>41261.767812500002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 s="3">
        <f>ROUND(E373/D373*100,0)</f>
        <v>114</v>
      </c>
      <c r="Q373">
        <f t="shared" si="35"/>
        <v>161.26</v>
      </c>
      <c r="R373" s="14" t="str">
        <f t="shared" si="36"/>
        <v>12/18/2012</v>
      </c>
      <c r="S373" s="14" t="str">
        <f t="shared" si="37"/>
        <v>2/1/2013</v>
      </c>
      <c r="T373" s="9">
        <f t="shared" si="38"/>
        <v>12</v>
      </c>
      <c r="U373">
        <f t="shared" si="39"/>
        <v>2012</v>
      </c>
      <c r="V373" s="9">
        <f t="shared" si="40"/>
        <v>2</v>
      </c>
      <c r="W373">
        <f t="shared" si="41"/>
        <v>2013</v>
      </c>
    </row>
    <row r="374" spans="1:23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3">
        <v>42465.666666666664</v>
      </c>
      <c r="J374" s="13">
        <v>42425.576898148145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 s="3">
        <f>ROUND(E374/D374*100,0)</f>
        <v>125</v>
      </c>
      <c r="Q374">
        <f t="shared" si="35"/>
        <v>41.78</v>
      </c>
      <c r="R374" s="14" t="str">
        <f t="shared" si="36"/>
        <v>2/25/2016</v>
      </c>
      <c r="S374" s="14" t="str">
        <f t="shared" si="37"/>
        <v>4/5/2016</v>
      </c>
      <c r="T374" s="9">
        <f t="shared" si="38"/>
        <v>2</v>
      </c>
      <c r="U374">
        <f t="shared" si="39"/>
        <v>2016</v>
      </c>
      <c r="V374" s="9">
        <f t="shared" si="40"/>
        <v>4</v>
      </c>
      <c r="W374">
        <f t="shared" si="41"/>
        <v>2016</v>
      </c>
    </row>
    <row r="375" spans="1:23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3">
        <v>41108.91201388889</v>
      </c>
      <c r="J375" s="13">
        <v>41078.91201388889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 s="3">
        <f>ROUND(E375/D375*100,0)</f>
        <v>107</v>
      </c>
      <c r="Q375">
        <f t="shared" si="35"/>
        <v>89.89</v>
      </c>
      <c r="R375" s="14" t="str">
        <f t="shared" si="36"/>
        <v>6/18/2012</v>
      </c>
      <c r="S375" s="14" t="str">
        <f t="shared" si="37"/>
        <v>7/18/2012</v>
      </c>
      <c r="T375" s="9">
        <f t="shared" si="38"/>
        <v>6</v>
      </c>
      <c r="U375">
        <f t="shared" si="39"/>
        <v>2012</v>
      </c>
      <c r="V375" s="9">
        <f t="shared" si="40"/>
        <v>7</v>
      </c>
      <c r="W375">
        <f t="shared" si="41"/>
        <v>2012</v>
      </c>
    </row>
    <row r="376" spans="1:23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3">
        <v>40802.889247685183</v>
      </c>
      <c r="J376" s="13">
        <v>40757.889247685183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 s="3">
        <f>ROUND(E376/D376*100,0)</f>
        <v>131</v>
      </c>
      <c r="Q376">
        <f t="shared" si="35"/>
        <v>45.05</v>
      </c>
      <c r="R376" s="14" t="str">
        <f t="shared" si="36"/>
        <v>8/2/2011</v>
      </c>
      <c r="S376" s="14" t="str">
        <f t="shared" si="37"/>
        <v>9/16/2011</v>
      </c>
      <c r="T376" s="9">
        <f t="shared" si="38"/>
        <v>8</v>
      </c>
      <c r="U376">
        <f t="shared" si="39"/>
        <v>2011</v>
      </c>
      <c r="V376" s="9">
        <f t="shared" si="40"/>
        <v>9</v>
      </c>
      <c r="W376">
        <f t="shared" si="41"/>
        <v>2011</v>
      </c>
    </row>
    <row r="377" spans="1:23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3">
        <v>41699.720833333333</v>
      </c>
      <c r="J377" s="13">
        <v>41657.985081018516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 s="3">
        <f>ROUND(E377/D377*100,0)</f>
        <v>120</v>
      </c>
      <c r="Q377">
        <f t="shared" si="35"/>
        <v>42.86</v>
      </c>
      <c r="R377" s="14" t="str">
        <f t="shared" si="36"/>
        <v>1/18/2014</v>
      </c>
      <c r="S377" s="14" t="str">
        <f t="shared" si="37"/>
        <v>3/1/2014</v>
      </c>
      <c r="T377" s="9">
        <f t="shared" si="38"/>
        <v>1</v>
      </c>
      <c r="U377">
        <f t="shared" si="39"/>
        <v>2014</v>
      </c>
      <c r="V377" s="9">
        <f t="shared" si="40"/>
        <v>3</v>
      </c>
      <c r="W377">
        <f t="shared" si="41"/>
        <v>2014</v>
      </c>
    </row>
    <row r="378" spans="1:23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3">
        <v>42607.452731481484</v>
      </c>
      <c r="J378" s="13">
        <v>42576.452731481484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 s="3">
        <f>ROUND(E378/D378*100,0)</f>
        <v>106</v>
      </c>
      <c r="Q378">
        <f t="shared" si="35"/>
        <v>54.08</v>
      </c>
      <c r="R378" s="14" t="str">
        <f t="shared" si="36"/>
        <v>7/25/2016</v>
      </c>
      <c r="S378" s="14" t="str">
        <f t="shared" si="37"/>
        <v>8/25/2016</v>
      </c>
      <c r="T378" s="9">
        <f t="shared" si="38"/>
        <v>7</v>
      </c>
      <c r="U378">
        <f t="shared" si="39"/>
        <v>2016</v>
      </c>
      <c r="V378" s="9">
        <f t="shared" si="40"/>
        <v>8</v>
      </c>
      <c r="W378">
        <f t="shared" si="41"/>
        <v>2016</v>
      </c>
    </row>
    <row r="379" spans="1:23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3">
        <v>42322.292361111111</v>
      </c>
      <c r="J379" s="13">
        <v>42292.250787037039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 s="3">
        <f>ROUND(E379/D379*100,0)</f>
        <v>114</v>
      </c>
      <c r="Q379">
        <f t="shared" si="35"/>
        <v>103.22</v>
      </c>
      <c r="R379" s="14" t="str">
        <f t="shared" si="36"/>
        <v>10/15/2015</v>
      </c>
      <c r="S379" s="14" t="str">
        <f t="shared" si="37"/>
        <v>11/14/2015</v>
      </c>
      <c r="T379" s="9">
        <f t="shared" si="38"/>
        <v>10</v>
      </c>
      <c r="U379">
        <f t="shared" si="39"/>
        <v>2015</v>
      </c>
      <c r="V379" s="9">
        <f t="shared" si="40"/>
        <v>11</v>
      </c>
      <c r="W379">
        <f t="shared" si="41"/>
        <v>2015</v>
      </c>
    </row>
    <row r="380" spans="1:23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3">
        <v>42394.994444444441</v>
      </c>
      <c r="J380" s="13">
        <v>42370.571851851855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 s="3">
        <f>ROUND(E380/D380*100,0)</f>
        <v>112</v>
      </c>
      <c r="Q380">
        <f t="shared" si="35"/>
        <v>40.4</v>
      </c>
      <c r="R380" s="14" t="str">
        <f t="shared" si="36"/>
        <v>1/1/2016</v>
      </c>
      <c r="S380" s="14" t="str">
        <f t="shared" si="37"/>
        <v>1/25/2016</v>
      </c>
      <c r="T380" s="9">
        <f t="shared" si="38"/>
        <v>1</v>
      </c>
      <c r="U380">
        <f t="shared" si="39"/>
        <v>2016</v>
      </c>
      <c r="V380" s="9">
        <f t="shared" si="40"/>
        <v>1</v>
      </c>
      <c r="W380">
        <f t="shared" si="41"/>
        <v>2016</v>
      </c>
    </row>
    <row r="381" spans="1:23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3">
        <v>41032.688333333332</v>
      </c>
      <c r="J381" s="13">
        <v>40987.688333333332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 s="3">
        <f>ROUND(E381/D381*100,0)</f>
        <v>116</v>
      </c>
      <c r="Q381">
        <f t="shared" si="35"/>
        <v>116.86</v>
      </c>
      <c r="R381" s="14" t="str">
        <f t="shared" si="36"/>
        <v>3/19/2012</v>
      </c>
      <c r="S381" s="14" t="str">
        <f t="shared" si="37"/>
        <v>5/3/2012</v>
      </c>
      <c r="T381" s="9">
        <f t="shared" si="38"/>
        <v>3</v>
      </c>
      <c r="U381">
        <f t="shared" si="39"/>
        <v>2012</v>
      </c>
      <c r="V381" s="9">
        <f t="shared" si="40"/>
        <v>5</v>
      </c>
      <c r="W381">
        <f t="shared" si="41"/>
        <v>2012</v>
      </c>
    </row>
    <row r="382" spans="1:23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3">
        <v>42392.719814814816</v>
      </c>
      <c r="J382" s="13">
        <v>42367.719814814816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 s="3">
        <f>ROUND(E382/D382*100,0)</f>
        <v>142</v>
      </c>
      <c r="Q382">
        <f t="shared" si="35"/>
        <v>115.51</v>
      </c>
      <c r="R382" s="14" t="str">
        <f t="shared" si="36"/>
        <v>12/29/2015</v>
      </c>
      <c r="S382" s="14" t="str">
        <f t="shared" si="37"/>
        <v>1/23/2016</v>
      </c>
      <c r="T382" s="9">
        <f t="shared" si="38"/>
        <v>12</v>
      </c>
      <c r="U382">
        <f t="shared" si="39"/>
        <v>2015</v>
      </c>
      <c r="V382" s="9">
        <f t="shared" si="40"/>
        <v>1</v>
      </c>
      <c r="W382">
        <f t="shared" si="41"/>
        <v>2016</v>
      </c>
    </row>
    <row r="383" spans="1:23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3">
        <v>41120.208333333336</v>
      </c>
      <c r="J383" s="13">
        <v>41085.698113425926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 s="3">
        <f>ROUND(E383/D383*100,0)</f>
        <v>105</v>
      </c>
      <c r="Q383">
        <f t="shared" si="35"/>
        <v>104.31</v>
      </c>
      <c r="R383" s="14" t="str">
        <f t="shared" si="36"/>
        <v>6/25/2012</v>
      </c>
      <c r="S383" s="14" t="str">
        <f t="shared" si="37"/>
        <v>7/30/2012</v>
      </c>
      <c r="T383" s="9">
        <f t="shared" si="38"/>
        <v>6</v>
      </c>
      <c r="U383">
        <f t="shared" si="39"/>
        <v>2012</v>
      </c>
      <c r="V383" s="9">
        <f t="shared" si="40"/>
        <v>7</v>
      </c>
      <c r="W383">
        <f t="shared" si="41"/>
        <v>2012</v>
      </c>
    </row>
    <row r="384" spans="1:23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3">
        <v>41158.709490740737</v>
      </c>
      <c r="J384" s="13">
        <v>41144.709490740737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 s="3">
        <f>ROUND(E384/D384*100,0)</f>
        <v>256</v>
      </c>
      <c r="Q384">
        <f t="shared" si="35"/>
        <v>69.77</v>
      </c>
      <c r="R384" s="14" t="str">
        <f t="shared" si="36"/>
        <v>8/23/2012</v>
      </c>
      <c r="S384" s="14" t="str">
        <f t="shared" si="37"/>
        <v>9/6/2012</v>
      </c>
      <c r="T384" s="9">
        <f t="shared" si="38"/>
        <v>8</v>
      </c>
      <c r="U384">
        <f t="shared" si="39"/>
        <v>2012</v>
      </c>
      <c r="V384" s="9">
        <f t="shared" si="40"/>
        <v>9</v>
      </c>
      <c r="W384">
        <f t="shared" si="41"/>
        <v>2012</v>
      </c>
    </row>
    <row r="385" spans="1:23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3">
        <v>41778.117581018516</v>
      </c>
      <c r="J385" s="13">
        <v>41755.117581018516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 s="3">
        <f>ROUND(E385/D385*100,0)</f>
        <v>207</v>
      </c>
      <c r="Q385">
        <f t="shared" si="35"/>
        <v>43.02</v>
      </c>
      <c r="R385" s="14" t="str">
        <f t="shared" si="36"/>
        <v>4/26/2014</v>
      </c>
      <c r="S385" s="14" t="str">
        <f t="shared" si="37"/>
        <v>5/19/2014</v>
      </c>
      <c r="T385" s="9">
        <f t="shared" si="38"/>
        <v>4</v>
      </c>
      <c r="U385">
        <f t="shared" si="39"/>
        <v>2014</v>
      </c>
      <c r="V385" s="9">
        <f t="shared" si="40"/>
        <v>5</v>
      </c>
      <c r="W385">
        <f t="shared" si="41"/>
        <v>2014</v>
      </c>
    </row>
    <row r="386" spans="1:23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3">
        <v>42010.781793981485</v>
      </c>
      <c r="J386" s="13">
        <v>41980.781793981485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 s="3">
        <f>ROUND(E386/D386*100,0)</f>
        <v>112</v>
      </c>
      <c r="Q386">
        <f t="shared" si="35"/>
        <v>58.54</v>
      </c>
      <c r="R386" s="14" t="str">
        <f t="shared" si="36"/>
        <v>12/7/2014</v>
      </c>
      <c r="S386" s="14" t="str">
        <f t="shared" si="37"/>
        <v>1/6/2015</v>
      </c>
      <c r="T386" s="9">
        <f t="shared" si="38"/>
        <v>12</v>
      </c>
      <c r="U386">
        <f t="shared" si="39"/>
        <v>2014</v>
      </c>
      <c r="V386" s="9">
        <f t="shared" si="40"/>
        <v>1</v>
      </c>
      <c r="W386">
        <f t="shared" si="41"/>
        <v>2015</v>
      </c>
    </row>
    <row r="387" spans="1:23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3">
        <v>41964.626168981478</v>
      </c>
      <c r="J387" s="13">
        <v>41934.584502314814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 s="3">
        <f>ROUND(E387/D387*100,0)</f>
        <v>106</v>
      </c>
      <c r="Q387">
        <f t="shared" ref="Q387:Q450" si="42">IFERROR(ROUND(E387/L387,2),0)</f>
        <v>111.8</v>
      </c>
      <c r="R387" s="14" t="str">
        <f t="shared" ref="R387:R450" si="43">_xlfn.CONCAT(MONTH(J387),"/",DAY(J387),"/",YEAR(J387))</f>
        <v>10/22/2014</v>
      </c>
      <c r="S387" s="14" t="str">
        <f t="shared" ref="S387:S450" si="44">_xlfn.CONCAT(MONTH(I387),"/",DAY(I387),"/",YEAR(I387))</f>
        <v>11/21/2014</v>
      </c>
      <c r="T387" s="9">
        <f t="shared" ref="T387:T450" si="45">MONTH(R387)</f>
        <v>10</v>
      </c>
      <c r="U387">
        <f t="shared" ref="U387:U450" si="46">YEAR(R387)</f>
        <v>2014</v>
      </c>
      <c r="V387" s="9">
        <f t="shared" ref="V387:V450" si="47">MONTH(S387)</f>
        <v>11</v>
      </c>
      <c r="W387">
        <f t="shared" ref="W387:W450" si="48">YEAR(S387)</f>
        <v>2014</v>
      </c>
    </row>
    <row r="388" spans="1:23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3">
        <v>42226.951284722221</v>
      </c>
      <c r="J388" s="13">
        <v>42211.951284722221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 s="3">
        <f>ROUND(E388/D388*100,0)</f>
        <v>100</v>
      </c>
      <c r="Q388">
        <f t="shared" si="42"/>
        <v>46.23</v>
      </c>
      <c r="R388" s="14" t="str">
        <f t="shared" si="43"/>
        <v>7/26/2015</v>
      </c>
      <c r="S388" s="14" t="str">
        <f t="shared" si="44"/>
        <v>8/10/2015</v>
      </c>
      <c r="T388" s="9">
        <f t="shared" si="45"/>
        <v>7</v>
      </c>
      <c r="U388">
        <f t="shared" si="46"/>
        <v>2015</v>
      </c>
      <c r="V388" s="9">
        <f t="shared" si="47"/>
        <v>8</v>
      </c>
      <c r="W388">
        <f t="shared" si="48"/>
        <v>2015</v>
      </c>
    </row>
    <row r="389" spans="1:23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3">
        <v>42231.25</v>
      </c>
      <c r="J389" s="13">
        <v>42200.67659722222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 s="3">
        <f>ROUND(E389/D389*100,0)</f>
        <v>214</v>
      </c>
      <c r="Q389">
        <f t="shared" si="42"/>
        <v>144.69</v>
      </c>
      <c r="R389" s="14" t="str">
        <f t="shared" si="43"/>
        <v>7/15/2015</v>
      </c>
      <c r="S389" s="14" t="str">
        <f t="shared" si="44"/>
        <v>8/15/2015</v>
      </c>
      <c r="T389" s="9">
        <f t="shared" si="45"/>
        <v>7</v>
      </c>
      <c r="U389">
        <f t="shared" si="46"/>
        <v>2015</v>
      </c>
      <c r="V389" s="9">
        <f t="shared" si="47"/>
        <v>8</v>
      </c>
      <c r="W389">
        <f t="shared" si="48"/>
        <v>2015</v>
      </c>
    </row>
    <row r="390" spans="1:23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3">
        <v>42579.076157407406</v>
      </c>
      <c r="J390" s="13">
        <v>42549.076157407406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 s="3">
        <f>ROUND(E390/D390*100,0)</f>
        <v>126</v>
      </c>
      <c r="Q390">
        <f t="shared" si="42"/>
        <v>88.85</v>
      </c>
      <c r="R390" s="14" t="str">
        <f t="shared" si="43"/>
        <v>6/28/2016</v>
      </c>
      <c r="S390" s="14" t="str">
        <f t="shared" si="44"/>
        <v>7/28/2016</v>
      </c>
      <c r="T390" s="9">
        <f t="shared" si="45"/>
        <v>6</v>
      </c>
      <c r="U390">
        <f t="shared" si="46"/>
        <v>2016</v>
      </c>
      <c r="V390" s="9">
        <f t="shared" si="47"/>
        <v>7</v>
      </c>
      <c r="W390">
        <f t="shared" si="48"/>
        <v>2016</v>
      </c>
    </row>
    <row r="391" spans="1:23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3">
        <v>41705.957638888889</v>
      </c>
      <c r="J391" s="13">
        <v>41674.063078703701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 s="3">
        <f>ROUND(E391/D391*100,0)</f>
        <v>182</v>
      </c>
      <c r="Q391">
        <f t="shared" si="42"/>
        <v>81.75</v>
      </c>
      <c r="R391" s="14" t="str">
        <f t="shared" si="43"/>
        <v>2/4/2014</v>
      </c>
      <c r="S391" s="14" t="str">
        <f t="shared" si="44"/>
        <v>3/7/2014</v>
      </c>
      <c r="T391" s="9">
        <f t="shared" si="45"/>
        <v>2</v>
      </c>
      <c r="U391">
        <f t="shared" si="46"/>
        <v>2014</v>
      </c>
      <c r="V391" s="9">
        <f t="shared" si="47"/>
        <v>3</v>
      </c>
      <c r="W391">
        <f t="shared" si="48"/>
        <v>2014</v>
      </c>
    </row>
    <row r="392" spans="1:23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3">
        <v>42132.036712962959</v>
      </c>
      <c r="J392" s="13">
        <v>42112.036712962959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 s="3">
        <f>ROUND(E392/D392*100,0)</f>
        <v>100</v>
      </c>
      <c r="Q392">
        <f t="shared" si="42"/>
        <v>71.430000000000007</v>
      </c>
      <c r="R392" s="14" t="str">
        <f t="shared" si="43"/>
        <v>4/18/2015</v>
      </c>
      <c r="S392" s="14" t="str">
        <f t="shared" si="44"/>
        <v>5/8/2015</v>
      </c>
      <c r="T392" s="9">
        <f t="shared" si="45"/>
        <v>4</v>
      </c>
      <c r="U392">
        <f t="shared" si="46"/>
        <v>2015</v>
      </c>
      <c r="V392" s="9">
        <f t="shared" si="47"/>
        <v>5</v>
      </c>
      <c r="W392">
        <f t="shared" si="48"/>
        <v>2015</v>
      </c>
    </row>
    <row r="393" spans="1:23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3">
        <v>40895.040972222225</v>
      </c>
      <c r="J393" s="13">
        <v>40865.042256944442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 s="3">
        <f>ROUND(E393/D393*100,0)</f>
        <v>101</v>
      </c>
      <c r="Q393">
        <f t="shared" si="42"/>
        <v>104.26</v>
      </c>
      <c r="R393" s="14" t="str">
        <f t="shared" si="43"/>
        <v>11/18/2011</v>
      </c>
      <c r="S393" s="14" t="str">
        <f t="shared" si="44"/>
        <v>12/18/2011</v>
      </c>
      <c r="T393" s="9">
        <f t="shared" si="45"/>
        <v>11</v>
      </c>
      <c r="U393">
        <f t="shared" si="46"/>
        <v>2011</v>
      </c>
      <c r="V393" s="9">
        <f t="shared" si="47"/>
        <v>12</v>
      </c>
      <c r="W393">
        <f t="shared" si="48"/>
        <v>2011</v>
      </c>
    </row>
    <row r="394" spans="1:23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3">
        <v>40794.125</v>
      </c>
      <c r="J394" s="13">
        <v>40763.717256944445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 s="3">
        <f>ROUND(E394/D394*100,0)</f>
        <v>101</v>
      </c>
      <c r="Q394">
        <f t="shared" si="42"/>
        <v>90.62</v>
      </c>
      <c r="R394" s="14" t="str">
        <f t="shared" si="43"/>
        <v>8/8/2011</v>
      </c>
      <c r="S394" s="14" t="str">
        <f t="shared" si="44"/>
        <v>9/8/2011</v>
      </c>
      <c r="T394" s="9">
        <f t="shared" si="45"/>
        <v>8</v>
      </c>
      <c r="U394">
        <f t="shared" si="46"/>
        <v>2011</v>
      </c>
      <c r="V394" s="9">
        <f t="shared" si="47"/>
        <v>9</v>
      </c>
      <c r="W394">
        <f t="shared" si="48"/>
        <v>2011</v>
      </c>
    </row>
    <row r="395" spans="1:23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3">
        <v>41557.708935185183</v>
      </c>
      <c r="J395" s="13">
        <v>41526.708935185183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 s="3">
        <f>ROUND(E395/D395*100,0)</f>
        <v>110</v>
      </c>
      <c r="Q395">
        <f t="shared" si="42"/>
        <v>157.33000000000001</v>
      </c>
      <c r="R395" s="14" t="str">
        <f t="shared" si="43"/>
        <v>9/9/2013</v>
      </c>
      <c r="S395" s="14" t="str">
        <f t="shared" si="44"/>
        <v>10/10/2013</v>
      </c>
      <c r="T395" s="9">
        <f t="shared" si="45"/>
        <v>9</v>
      </c>
      <c r="U395">
        <f t="shared" si="46"/>
        <v>2013</v>
      </c>
      <c r="V395" s="9">
        <f t="shared" si="47"/>
        <v>10</v>
      </c>
      <c r="W395">
        <f t="shared" si="48"/>
        <v>2013</v>
      </c>
    </row>
    <row r="396" spans="1:23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3">
        <v>42477.776412037034</v>
      </c>
      <c r="J396" s="13">
        <v>42417.818078703705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 s="3">
        <f>ROUND(E396/D396*100,0)</f>
        <v>112</v>
      </c>
      <c r="Q396">
        <f t="shared" si="42"/>
        <v>105.18</v>
      </c>
      <c r="R396" s="14" t="str">
        <f t="shared" si="43"/>
        <v>2/17/2016</v>
      </c>
      <c r="S396" s="14" t="str">
        <f t="shared" si="44"/>
        <v>4/17/2016</v>
      </c>
      <c r="T396" s="9">
        <f t="shared" si="45"/>
        <v>2</v>
      </c>
      <c r="U396">
        <f t="shared" si="46"/>
        <v>2016</v>
      </c>
      <c r="V396" s="9">
        <f t="shared" si="47"/>
        <v>4</v>
      </c>
      <c r="W396">
        <f t="shared" si="48"/>
        <v>2016</v>
      </c>
    </row>
    <row r="397" spans="1:23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3">
        <v>41026.897222222222</v>
      </c>
      <c r="J397" s="13">
        <v>40990.909259259257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 s="3">
        <f>ROUND(E397/D397*100,0)</f>
        <v>108</v>
      </c>
      <c r="Q397">
        <f t="shared" si="42"/>
        <v>58.72</v>
      </c>
      <c r="R397" s="14" t="str">
        <f t="shared" si="43"/>
        <v>3/22/2012</v>
      </c>
      <c r="S397" s="14" t="str">
        <f t="shared" si="44"/>
        <v>4/27/2012</v>
      </c>
      <c r="T397" s="9">
        <f t="shared" si="45"/>
        <v>3</v>
      </c>
      <c r="U397">
        <f t="shared" si="46"/>
        <v>2012</v>
      </c>
      <c r="V397" s="9">
        <f t="shared" si="47"/>
        <v>4</v>
      </c>
      <c r="W397">
        <f t="shared" si="48"/>
        <v>2012</v>
      </c>
    </row>
    <row r="398" spans="1:23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3">
        <v>41097.564884259256</v>
      </c>
      <c r="J398" s="13">
        <v>41082.564884259256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 s="3">
        <f>ROUND(E398/D398*100,0)</f>
        <v>107</v>
      </c>
      <c r="Q398">
        <f t="shared" si="42"/>
        <v>81.63</v>
      </c>
      <c r="R398" s="14" t="str">
        <f t="shared" si="43"/>
        <v>6/22/2012</v>
      </c>
      <c r="S398" s="14" t="str">
        <f t="shared" si="44"/>
        <v>7/7/2012</v>
      </c>
      <c r="T398" s="9">
        <f t="shared" si="45"/>
        <v>6</v>
      </c>
      <c r="U398">
        <f t="shared" si="46"/>
        <v>2012</v>
      </c>
      <c r="V398" s="9">
        <f t="shared" si="47"/>
        <v>7</v>
      </c>
      <c r="W398">
        <f t="shared" si="48"/>
        <v>2012</v>
      </c>
    </row>
    <row r="399" spans="1:23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3">
        <v>40422.155555555553</v>
      </c>
      <c r="J399" s="13">
        <v>40379.776435185187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 s="3">
        <f>ROUND(E399/D399*100,0)</f>
        <v>104</v>
      </c>
      <c r="Q399">
        <f t="shared" si="42"/>
        <v>56.46</v>
      </c>
      <c r="R399" s="14" t="str">
        <f t="shared" si="43"/>
        <v>7/20/2010</v>
      </c>
      <c r="S399" s="14" t="str">
        <f t="shared" si="44"/>
        <v>9/1/2010</v>
      </c>
      <c r="T399" s="9">
        <f t="shared" si="45"/>
        <v>7</v>
      </c>
      <c r="U399">
        <f t="shared" si="46"/>
        <v>2010</v>
      </c>
      <c r="V399" s="9">
        <f t="shared" si="47"/>
        <v>9</v>
      </c>
      <c r="W399">
        <f t="shared" si="48"/>
        <v>2010</v>
      </c>
    </row>
    <row r="400" spans="1:23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3">
        <v>42123.793124999997</v>
      </c>
      <c r="J400" s="13">
        <v>42078.793124999997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 s="3">
        <f>ROUND(E400/D400*100,0)</f>
        <v>125</v>
      </c>
      <c r="Q400">
        <f t="shared" si="42"/>
        <v>140.1</v>
      </c>
      <c r="R400" s="14" t="str">
        <f t="shared" si="43"/>
        <v>3/15/2015</v>
      </c>
      <c r="S400" s="14" t="str">
        <f t="shared" si="44"/>
        <v>4/29/2015</v>
      </c>
      <c r="T400" s="9">
        <f t="shared" si="45"/>
        <v>3</v>
      </c>
      <c r="U400">
        <f t="shared" si="46"/>
        <v>2015</v>
      </c>
      <c r="V400" s="9">
        <f t="shared" si="47"/>
        <v>4</v>
      </c>
      <c r="W400">
        <f t="shared" si="48"/>
        <v>2015</v>
      </c>
    </row>
    <row r="401" spans="1:23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3">
        <v>42718.5</v>
      </c>
      <c r="J401" s="13">
        <v>42687.875775462962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 s="3">
        <f>ROUND(E401/D401*100,0)</f>
        <v>107</v>
      </c>
      <c r="Q401">
        <f t="shared" si="42"/>
        <v>224.85</v>
      </c>
      <c r="R401" s="14" t="str">
        <f t="shared" si="43"/>
        <v>11/13/2016</v>
      </c>
      <c r="S401" s="14" t="str">
        <f t="shared" si="44"/>
        <v>12/14/2016</v>
      </c>
      <c r="T401" s="9">
        <f t="shared" si="45"/>
        <v>11</v>
      </c>
      <c r="U401">
        <f t="shared" si="46"/>
        <v>2016</v>
      </c>
      <c r="V401" s="9">
        <f t="shared" si="47"/>
        <v>12</v>
      </c>
      <c r="W401">
        <f t="shared" si="48"/>
        <v>2016</v>
      </c>
    </row>
    <row r="402" spans="1:23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3">
        <v>41776.145833333336</v>
      </c>
      <c r="J402" s="13">
        <v>41745.635960648149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 s="3">
        <f>ROUND(E402/D402*100,0)</f>
        <v>112</v>
      </c>
      <c r="Q402">
        <f t="shared" si="42"/>
        <v>181.13</v>
      </c>
      <c r="R402" s="14" t="str">
        <f t="shared" si="43"/>
        <v>4/16/2014</v>
      </c>
      <c r="S402" s="14" t="str">
        <f t="shared" si="44"/>
        <v>5/17/2014</v>
      </c>
      <c r="T402" s="9">
        <f t="shared" si="45"/>
        <v>4</v>
      </c>
      <c r="U402">
        <f t="shared" si="46"/>
        <v>2014</v>
      </c>
      <c r="V402" s="9">
        <f t="shared" si="47"/>
        <v>5</v>
      </c>
      <c r="W402">
        <f t="shared" si="48"/>
        <v>2014</v>
      </c>
    </row>
    <row r="403" spans="1:23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3">
        <v>40762.842245370368</v>
      </c>
      <c r="J403" s="13">
        <v>40732.842245370368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 s="3">
        <f>ROUND(E403/D403*100,0)</f>
        <v>104</v>
      </c>
      <c r="Q403">
        <f t="shared" si="42"/>
        <v>711.04</v>
      </c>
      <c r="R403" s="14" t="str">
        <f t="shared" si="43"/>
        <v>7/8/2011</v>
      </c>
      <c r="S403" s="14" t="str">
        <f t="shared" si="44"/>
        <v>8/7/2011</v>
      </c>
      <c r="T403" s="9">
        <f t="shared" si="45"/>
        <v>7</v>
      </c>
      <c r="U403">
        <f t="shared" si="46"/>
        <v>2011</v>
      </c>
      <c r="V403" s="9">
        <f t="shared" si="47"/>
        <v>8</v>
      </c>
      <c r="W403">
        <f t="shared" si="48"/>
        <v>2011</v>
      </c>
    </row>
    <row r="404" spans="1:23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3">
        <v>42313.58121527778</v>
      </c>
      <c r="J404" s="13">
        <v>42292.539548611108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 s="3">
        <f>ROUND(E404/D404*100,0)</f>
        <v>142</v>
      </c>
      <c r="Q404">
        <f t="shared" si="42"/>
        <v>65.88</v>
      </c>
      <c r="R404" s="14" t="str">
        <f t="shared" si="43"/>
        <v>10/15/2015</v>
      </c>
      <c r="S404" s="14" t="str">
        <f t="shared" si="44"/>
        <v>11/5/2015</v>
      </c>
      <c r="T404" s="9">
        <f t="shared" si="45"/>
        <v>10</v>
      </c>
      <c r="U404">
        <f t="shared" si="46"/>
        <v>2015</v>
      </c>
      <c r="V404" s="9">
        <f t="shared" si="47"/>
        <v>11</v>
      </c>
      <c r="W404">
        <f t="shared" si="48"/>
        <v>2015</v>
      </c>
    </row>
    <row r="405" spans="1:23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3">
        <v>40765.297222222223</v>
      </c>
      <c r="J405" s="13">
        <v>40718.310659722221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 s="3">
        <f>ROUND(E405/D405*100,0)</f>
        <v>105</v>
      </c>
      <c r="Q405">
        <f t="shared" si="42"/>
        <v>75.19</v>
      </c>
      <c r="R405" s="14" t="str">
        <f t="shared" si="43"/>
        <v>6/24/2011</v>
      </c>
      <c r="S405" s="14" t="str">
        <f t="shared" si="44"/>
        <v>8/10/2011</v>
      </c>
      <c r="T405" s="9">
        <f t="shared" si="45"/>
        <v>6</v>
      </c>
      <c r="U405">
        <f t="shared" si="46"/>
        <v>2011</v>
      </c>
      <c r="V405" s="9">
        <f t="shared" si="47"/>
        <v>8</v>
      </c>
      <c r="W405">
        <f t="shared" si="48"/>
        <v>2011</v>
      </c>
    </row>
    <row r="406" spans="1:23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3">
        <v>41675.961111111108</v>
      </c>
      <c r="J406" s="13">
        <v>41646.628032407411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 s="3">
        <f>ROUND(E406/D406*100,0)</f>
        <v>103</v>
      </c>
      <c r="Q406">
        <f t="shared" si="42"/>
        <v>133.13999999999999</v>
      </c>
      <c r="R406" s="14" t="str">
        <f t="shared" si="43"/>
        <v>1/7/2014</v>
      </c>
      <c r="S406" s="14" t="str">
        <f t="shared" si="44"/>
        <v>2/5/2014</v>
      </c>
      <c r="T406" s="9">
        <f t="shared" si="45"/>
        <v>1</v>
      </c>
      <c r="U406">
        <f t="shared" si="46"/>
        <v>2014</v>
      </c>
      <c r="V406" s="9">
        <f t="shared" si="47"/>
        <v>2</v>
      </c>
      <c r="W406">
        <f t="shared" si="48"/>
        <v>2014</v>
      </c>
    </row>
    <row r="407" spans="1:23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3">
        <v>41704.08494212963</v>
      </c>
      <c r="J407" s="13">
        <v>41674.08494212963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 s="3">
        <f>ROUND(E407/D407*100,0)</f>
        <v>108</v>
      </c>
      <c r="Q407">
        <f t="shared" si="42"/>
        <v>55.2</v>
      </c>
      <c r="R407" s="14" t="str">
        <f t="shared" si="43"/>
        <v>2/4/2014</v>
      </c>
      <c r="S407" s="14" t="str">
        <f t="shared" si="44"/>
        <v>3/6/2014</v>
      </c>
      <c r="T407" s="9">
        <f t="shared" si="45"/>
        <v>2</v>
      </c>
      <c r="U407">
        <f t="shared" si="46"/>
        <v>2014</v>
      </c>
      <c r="V407" s="9">
        <f t="shared" si="47"/>
        <v>3</v>
      </c>
      <c r="W407">
        <f t="shared" si="48"/>
        <v>2014</v>
      </c>
    </row>
    <row r="408" spans="1:23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3">
        <v>40672.249305555553</v>
      </c>
      <c r="J408" s="13">
        <v>40638.162465277775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 s="3">
        <f>ROUND(E408/D408*100,0)</f>
        <v>108</v>
      </c>
      <c r="Q408">
        <f t="shared" si="42"/>
        <v>86.16</v>
      </c>
      <c r="R408" s="14" t="str">
        <f t="shared" si="43"/>
        <v>4/5/2011</v>
      </c>
      <c r="S408" s="14" t="str">
        <f t="shared" si="44"/>
        <v>5/9/2011</v>
      </c>
      <c r="T408" s="9">
        <f t="shared" si="45"/>
        <v>4</v>
      </c>
      <c r="U408">
        <f t="shared" si="46"/>
        <v>2011</v>
      </c>
      <c r="V408" s="9">
        <f t="shared" si="47"/>
        <v>5</v>
      </c>
      <c r="W408">
        <f t="shared" si="48"/>
        <v>2011</v>
      </c>
    </row>
    <row r="409" spans="1:23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3">
        <v>40866.912615740737</v>
      </c>
      <c r="J409" s="13">
        <v>40806.870949074073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 s="3">
        <f>ROUND(E409/D409*100,0)</f>
        <v>102</v>
      </c>
      <c r="Q409">
        <f t="shared" si="42"/>
        <v>92.32</v>
      </c>
      <c r="R409" s="14" t="str">
        <f t="shared" si="43"/>
        <v>9/20/2011</v>
      </c>
      <c r="S409" s="14" t="str">
        <f t="shared" si="44"/>
        <v>11/19/2011</v>
      </c>
      <c r="T409" s="9">
        <f t="shared" si="45"/>
        <v>9</v>
      </c>
      <c r="U409">
        <f t="shared" si="46"/>
        <v>2011</v>
      </c>
      <c r="V409" s="9">
        <f t="shared" si="47"/>
        <v>11</v>
      </c>
      <c r="W409">
        <f t="shared" si="48"/>
        <v>2011</v>
      </c>
    </row>
    <row r="410" spans="1:23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3">
        <v>41583.777662037035</v>
      </c>
      <c r="J410" s="13">
        <v>41543.735995370371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 s="3">
        <f>ROUND(E410/D410*100,0)</f>
        <v>101</v>
      </c>
      <c r="Q410">
        <f t="shared" si="42"/>
        <v>160.16</v>
      </c>
      <c r="R410" s="14" t="str">
        <f t="shared" si="43"/>
        <v>9/26/2013</v>
      </c>
      <c r="S410" s="14" t="str">
        <f t="shared" si="44"/>
        <v>11/5/2013</v>
      </c>
      <c r="T410" s="9">
        <f t="shared" si="45"/>
        <v>9</v>
      </c>
      <c r="U410">
        <f t="shared" si="46"/>
        <v>2013</v>
      </c>
      <c r="V410" s="9">
        <f t="shared" si="47"/>
        <v>11</v>
      </c>
      <c r="W410">
        <f t="shared" si="48"/>
        <v>2013</v>
      </c>
    </row>
    <row r="411" spans="1:23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3">
        <v>42573.86277777778</v>
      </c>
      <c r="J411" s="13">
        <v>42543.86277777778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 s="3">
        <f>ROUND(E411/D411*100,0)</f>
        <v>137</v>
      </c>
      <c r="Q411">
        <f t="shared" si="42"/>
        <v>45.6</v>
      </c>
      <c r="R411" s="14" t="str">
        <f t="shared" si="43"/>
        <v>6/22/2016</v>
      </c>
      <c r="S411" s="14" t="str">
        <f t="shared" si="44"/>
        <v>7/22/2016</v>
      </c>
      <c r="T411" s="9">
        <f t="shared" si="45"/>
        <v>6</v>
      </c>
      <c r="U411">
        <f t="shared" si="46"/>
        <v>2016</v>
      </c>
      <c r="V411" s="9">
        <f t="shared" si="47"/>
        <v>7</v>
      </c>
      <c r="W411">
        <f t="shared" si="48"/>
        <v>2016</v>
      </c>
    </row>
    <row r="412" spans="1:23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3">
        <v>42173.981446759259</v>
      </c>
      <c r="J412" s="13">
        <v>42113.981446759259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 s="3">
        <f>ROUND(E412/D412*100,0)</f>
        <v>128</v>
      </c>
      <c r="Q412">
        <f t="shared" si="42"/>
        <v>183.29</v>
      </c>
      <c r="R412" s="14" t="str">
        <f t="shared" si="43"/>
        <v>4/19/2015</v>
      </c>
      <c r="S412" s="14" t="str">
        <f t="shared" si="44"/>
        <v>6/18/2015</v>
      </c>
      <c r="T412" s="9">
        <f t="shared" si="45"/>
        <v>4</v>
      </c>
      <c r="U412">
        <f t="shared" si="46"/>
        <v>2015</v>
      </c>
      <c r="V412" s="9">
        <f t="shared" si="47"/>
        <v>6</v>
      </c>
      <c r="W412">
        <f t="shared" si="48"/>
        <v>2015</v>
      </c>
    </row>
    <row r="413" spans="1:23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3">
        <v>41630.208333333336</v>
      </c>
      <c r="J413" s="13">
        <v>41598.17597222222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 s="3">
        <f>ROUND(E413/D413*100,0)</f>
        <v>101</v>
      </c>
      <c r="Q413">
        <f t="shared" si="42"/>
        <v>125.79</v>
      </c>
      <c r="R413" s="14" t="str">
        <f t="shared" si="43"/>
        <v>11/20/2013</v>
      </c>
      <c r="S413" s="14" t="str">
        <f t="shared" si="44"/>
        <v>12/22/2013</v>
      </c>
      <c r="T413" s="9">
        <f t="shared" si="45"/>
        <v>11</v>
      </c>
      <c r="U413">
        <f t="shared" si="46"/>
        <v>2013</v>
      </c>
      <c r="V413" s="9">
        <f t="shared" si="47"/>
        <v>12</v>
      </c>
      <c r="W413">
        <f t="shared" si="48"/>
        <v>2013</v>
      </c>
    </row>
    <row r="414" spans="1:23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3">
        <v>41115.742800925924</v>
      </c>
      <c r="J414" s="13">
        <v>41099.742800925924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 s="3">
        <f>ROUND(E414/D414*100,0)</f>
        <v>127</v>
      </c>
      <c r="Q414">
        <f t="shared" si="42"/>
        <v>57.65</v>
      </c>
      <c r="R414" s="14" t="str">
        <f t="shared" si="43"/>
        <v>7/9/2012</v>
      </c>
      <c r="S414" s="14" t="str">
        <f t="shared" si="44"/>
        <v>7/25/2012</v>
      </c>
      <c r="T414" s="9">
        <f t="shared" si="45"/>
        <v>7</v>
      </c>
      <c r="U414">
        <f t="shared" si="46"/>
        <v>2012</v>
      </c>
      <c r="V414" s="9">
        <f t="shared" si="47"/>
        <v>7</v>
      </c>
      <c r="W414">
        <f t="shared" si="48"/>
        <v>2012</v>
      </c>
    </row>
    <row r="415" spans="1:23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3">
        <v>41109.877442129633</v>
      </c>
      <c r="J415" s="13">
        <v>41079.877442129633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 s="3">
        <f>ROUND(E415/D415*100,0)</f>
        <v>105</v>
      </c>
      <c r="Q415">
        <f t="shared" si="42"/>
        <v>78.66</v>
      </c>
      <c r="R415" s="14" t="str">
        <f t="shared" si="43"/>
        <v>6/19/2012</v>
      </c>
      <c r="S415" s="14" t="str">
        <f t="shared" si="44"/>
        <v>7/19/2012</v>
      </c>
      <c r="T415" s="9">
        <f t="shared" si="45"/>
        <v>6</v>
      </c>
      <c r="U415">
        <f t="shared" si="46"/>
        <v>2012</v>
      </c>
      <c r="V415" s="9">
        <f t="shared" si="47"/>
        <v>7</v>
      </c>
      <c r="W415">
        <f t="shared" si="48"/>
        <v>2012</v>
      </c>
    </row>
    <row r="416" spans="1:23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3">
        <v>41559.063252314816</v>
      </c>
      <c r="J416" s="13">
        <v>41529.063252314816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 s="3">
        <f>ROUND(E416/D416*100,0)</f>
        <v>103</v>
      </c>
      <c r="Q416">
        <f t="shared" si="42"/>
        <v>91.48</v>
      </c>
      <c r="R416" s="14" t="str">
        <f t="shared" si="43"/>
        <v>9/12/2013</v>
      </c>
      <c r="S416" s="14" t="str">
        <f t="shared" si="44"/>
        <v>10/12/2013</v>
      </c>
      <c r="T416" s="9">
        <f t="shared" si="45"/>
        <v>9</v>
      </c>
      <c r="U416">
        <f t="shared" si="46"/>
        <v>2013</v>
      </c>
      <c r="V416" s="9">
        <f t="shared" si="47"/>
        <v>10</v>
      </c>
      <c r="W416">
        <f t="shared" si="48"/>
        <v>2013</v>
      </c>
    </row>
    <row r="417" spans="1:23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3">
        <v>41929.5</v>
      </c>
      <c r="J417" s="13">
        <v>41904.851875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 s="3">
        <f>ROUND(E417/D417*100,0)</f>
        <v>102</v>
      </c>
      <c r="Q417">
        <f t="shared" si="42"/>
        <v>68.099999999999994</v>
      </c>
      <c r="R417" s="14" t="str">
        <f t="shared" si="43"/>
        <v>9/22/2014</v>
      </c>
      <c r="S417" s="14" t="str">
        <f t="shared" si="44"/>
        <v>10/17/2014</v>
      </c>
      <c r="T417" s="9">
        <f t="shared" si="45"/>
        <v>9</v>
      </c>
      <c r="U417">
        <f t="shared" si="46"/>
        <v>2014</v>
      </c>
      <c r="V417" s="9">
        <f t="shared" si="47"/>
        <v>10</v>
      </c>
      <c r="W417">
        <f t="shared" si="48"/>
        <v>2014</v>
      </c>
    </row>
    <row r="418" spans="1:23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3">
        <v>41678.396192129629</v>
      </c>
      <c r="J418" s="13">
        <v>41648.396192129629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 s="3">
        <f>ROUND(E418/D418*100,0)</f>
        <v>120</v>
      </c>
      <c r="Q418">
        <f t="shared" si="42"/>
        <v>48.09</v>
      </c>
      <c r="R418" s="14" t="str">
        <f t="shared" si="43"/>
        <v>1/9/2014</v>
      </c>
      <c r="S418" s="14" t="str">
        <f t="shared" si="44"/>
        <v>2/8/2014</v>
      </c>
      <c r="T418" s="9">
        <f t="shared" si="45"/>
        <v>1</v>
      </c>
      <c r="U418">
        <f t="shared" si="46"/>
        <v>2014</v>
      </c>
      <c r="V418" s="9">
        <f t="shared" si="47"/>
        <v>2</v>
      </c>
      <c r="W418">
        <f t="shared" si="48"/>
        <v>2014</v>
      </c>
    </row>
    <row r="419" spans="1:23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3">
        <v>41372.189583333333</v>
      </c>
      <c r="J419" s="13">
        <v>41360.970601851855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 s="3">
        <f>ROUND(E419/D419*100,0)</f>
        <v>100</v>
      </c>
      <c r="Q419">
        <f t="shared" si="42"/>
        <v>202.42</v>
      </c>
      <c r="R419" s="14" t="str">
        <f t="shared" si="43"/>
        <v>3/27/2013</v>
      </c>
      <c r="S419" s="14" t="str">
        <f t="shared" si="44"/>
        <v>4/8/2013</v>
      </c>
      <c r="T419" s="9">
        <f t="shared" si="45"/>
        <v>3</v>
      </c>
      <c r="U419">
        <f t="shared" si="46"/>
        <v>2013</v>
      </c>
      <c r="V419" s="9">
        <f t="shared" si="47"/>
        <v>4</v>
      </c>
      <c r="W419">
        <f t="shared" si="48"/>
        <v>2013</v>
      </c>
    </row>
    <row r="420" spans="1:23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3">
        <v>42208.282372685186</v>
      </c>
      <c r="J420" s="13">
        <v>42178.282372685186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 s="3">
        <f>ROUND(E420/D420*100,0)</f>
        <v>101</v>
      </c>
      <c r="Q420">
        <f t="shared" si="42"/>
        <v>216.75</v>
      </c>
      <c r="R420" s="14" t="str">
        <f t="shared" si="43"/>
        <v>6/23/2015</v>
      </c>
      <c r="S420" s="14" t="str">
        <f t="shared" si="44"/>
        <v>7/23/2015</v>
      </c>
      <c r="T420" s="9">
        <f t="shared" si="45"/>
        <v>6</v>
      </c>
      <c r="U420">
        <f t="shared" si="46"/>
        <v>2015</v>
      </c>
      <c r="V420" s="9">
        <f t="shared" si="47"/>
        <v>7</v>
      </c>
      <c r="W420">
        <f t="shared" si="48"/>
        <v>2015</v>
      </c>
    </row>
    <row r="421" spans="1:23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3">
        <v>41454.842442129629</v>
      </c>
      <c r="J421" s="13">
        <v>41394.842442129629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 s="3">
        <f>ROUND(E421/D421*100,0)</f>
        <v>100</v>
      </c>
      <c r="Q421">
        <f t="shared" si="42"/>
        <v>110.07</v>
      </c>
      <c r="R421" s="14" t="str">
        <f t="shared" si="43"/>
        <v>4/30/2013</v>
      </c>
      <c r="S421" s="14" t="str">
        <f t="shared" si="44"/>
        <v>6/29/2013</v>
      </c>
      <c r="T421" s="9">
        <f t="shared" si="45"/>
        <v>4</v>
      </c>
      <c r="U421">
        <f t="shared" si="46"/>
        <v>2013</v>
      </c>
      <c r="V421" s="9">
        <f t="shared" si="47"/>
        <v>6</v>
      </c>
      <c r="W421">
        <f t="shared" si="48"/>
        <v>2013</v>
      </c>
    </row>
    <row r="422" spans="1:23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3">
        <v>41712.194803240738</v>
      </c>
      <c r="J422" s="13">
        <v>41682.23646990741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 s="3">
        <f>ROUND(E422/D422*100,0)</f>
        <v>0</v>
      </c>
      <c r="Q422">
        <f t="shared" si="42"/>
        <v>4.83</v>
      </c>
      <c r="R422" s="14" t="str">
        <f t="shared" si="43"/>
        <v>2/12/2014</v>
      </c>
      <c r="S422" s="14" t="str">
        <f t="shared" si="44"/>
        <v>3/14/2014</v>
      </c>
      <c r="T422" s="9">
        <f t="shared" si="45"/>
        <v>2</v>
      </c>
      <c r="U422">
        <f t="shared" si="46"/>
        <v>2014</v>
      </c>
      <c r="V422" s="9">
        <f t="shared" si="47"/>
        <v>3</v>
      </c>
      <c r="W422">
        <f t="shared" si="48"/>
        <v>2014</v>
      </c>
    </row>
    <row r="423" spans="1:23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3">
        <v>42237.491388888891</v>
      </c>
      <c r="J423" s="13">
        <v>42177.491388888891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 s="3">
        <f>ROUND(E423/D423*100,0)</f>
        <v>2</v>
      </c>
      <c r="Q423">
        <f t="shared" si="42"/>
        <v>50.17</v>
      </c>
      <c r="R423" s="14" t="str">
        <f t="shared" si="43"/>
        <v>6/22/2015</v>
      </c>
      <c r="S423" s="14" t="str">
        <f t="shared" si="44"/>
        <v>8/21/2015</v>
      </c>
      <c r="T423" s="9">
        <f t="shared" si="45"/>
        <v>6</v>
      </c>
      <c r="U423">
        <f t="shared" si="46"/>
        <v>2015</v>
      </c>
      <c r="V423" s="9">
        <f t="shared" si="47"/>
        <v>8</v>
      </c>
      <c r="W423">
        <f t="shared" si="48"/>
        <v>2015</v>
      </c>
    </row>
    <row r="424" spans="1:23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3">
        <v>41893.260381944441</v>
      </c>
      <c r="J424" s="13">
        <v>41863.260381944441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 s="3">
        <f>ROUND(E424/D424*100,0)</f>
        <v>1</v>
      </c>
      <c r="Q424">
        <f t="shared" si="42"/>
        <v>35.83</v>
      </c>
      <c r="R424" s="14" t="str">
        <f t="shared" si="43"/>
        <v>8/12/2014</v>
      </c>
      <c r="S424" s="14" t="str">
        <f t="shared" si="44"/>
        <v>9/11/2014</v>
      </c>
      <c r="T424" s="9">
        <f t="shared" si="45"/>
        <v>8</v>
      </c>
      <c r="U424">
        <f t="shared" si="46"/>
        <v>2014</v>
      </c>
      <c r="V424" s="9">
        <f t="shared" si="47"/>
        <v>9</v>
      </c>
      <c r="W424">
        <f t="shared" si="48"/>
        <v>2014</v>
      </c>
    </row>
    <row r="425" spans="1:23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3">
        <v>41430.92627314815</v>
      </c>
      <c r="J425" s="13">
        <v>41400.92627314815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 s="3">
        <f>ROUND(E425/D425*100,0)</f>
        <v>1</v>
      </c>
      <c r="Q425">
        <f t="shared" si="42"/>
        <v>11.77</v>
      </c>
      <c r="R425" s="14" t="str">
        <f t="shared" si="43"/>
        <v>5/6/2013</v>
      </c>
      <c r="S425" s="14" t="str">
        <f t="shared" si="44"/>
        <v>6/5/2013</v>
      </c>
      <c r="T425" s="9">
        <f t="shared" si="45"/>
        <v>5</v>
      </c>
      <c r="U425">
        <f t="shared" si="46"/>
        <v>2013</v>
      </c>
      <c r="V425" s="9">
        <f t="shared" si="47"/>
        <v>6</v>
      </c>
      <c r="W425">
        <f t="shared" si="48"/>
        <v>2013</v>
      </c>
    </row>
    <row r="426" spans="1:23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3">
        <v>40994.334479166668</v>
      </c>
      <c r="J426" s="13">
        <v>40934.376145833332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 s="3">
        <f>ROUND(E426/D426*100,0)</f>
        <v>7</v>
      </c>
      <c r="Q426">
        <f t="shared" si="42"/>
        <v>40.78</v>
      </c>
      <c r="R426" s="14" t="str">
        <f t="shared" si="43"/>
        <v>1/26/2012</v>
      </c>
      <c r="S426" s="14" t="str">
        <f t="shared" si="44"/>
        <v>3/26/2012</v>
      </c>
      <c r="T426" s="9">
        <f t="shared" si="45"/>
        <v>1</v>
      </c>
      <c r="U426">
        <f t="shared" si="46"/>
        <v>2012</v>
      </c>
      <c r="V426" s="9">
        <f t="shared" si="47"/>
        <v>3</v>
      </c>
      <c r="W426">
        <f t="shared" si="48"/>
        <v>2012</v>
      </c>
    </row>
    <row r="427" spans="1:23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3">
        <v>42335.902824074074</v>
      </c>
      <c r="J427" s="13">
        <v>42275.861157407409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 s="3">
        <f>ROUND(E427/D427*100,0)</f>
        <v>0</v>
      </c>
      <c r="Q427">
        <f t="shared" si="42"/>
        <v>3</v>
      </c>
      <c r="R427" s="14" t="str">
        <f t="shared" si="43"/>
        <v>9/28/2015</v>
      </c>
      <c r="S427" s="14" t="str">
        <f t="shared" si="44"/>
        <v>11/27/2015</v>
      </c>
      <c r="T427" s="9">
        <f t="shared" si="45"/>
        <v>9</v>
      </c>
      <c r="U427">
        <f t="shared" si="46"/>
        <v>2015</v>
      </c>
      <c r="V427" s="9">
        <f t="shared" si="47"/>
        <v>11</v>
      </c>
      <c r="W427">
        <f t="shared" si="48"/>
        <v>2015</v>
      </c>
    </row>
    <row r="428" spans="1:23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3">
        <v>42430.711967592593</v>
      </c>
      <c r="J428" s="13">
        <v>42400.711967592593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 s="3">
        <f>ROUND(E428/D428*100,0)</f>
        <v>1</v>
      </c>
      <c r="Q428">
        <f t="shared" si="42"/>
        <v>16.63</v>
      </c>
      <c r="R428" s="14" t="str">
        <f t="shared" si="43"/>
        <v>1/31/2016</v>
      </c>
      <c r="S428" s="14" t="str">
        <f t="shared" si="44"/>
        <v>3/1/2016</v>
      </c>
      <c r="T428" s="9">
        <f t="shared" si="45"/>
        <v>1</v>
      </c>
      <c r="U428">
        <f t="shared" si="46"/>
        <v>2016</v>
      </c>
      <c r="V428" s="9">
        <f t="shared" si="47"/>
        <v>3</v>
      </c>
      <c r="W428">
        <f t="shared" si="48"/>
        <v>2016</v>
      </c>
    </row>
    <row r="429" spans="1:23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3">
        <v>42299.790972222225</v>
      </c>
      <c r="J429" s="13">
        <v>42285.90902777778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 s="3">
        <f>ROUND(E429/D429*100,0)</f>
        <v>0</v>
      </c>
      <c r="Q429">
        <f t="shared" si="42"/>
        <v>0</v>
      </c>
      <c r="R429" s="14" t="str">
        <f t="shared" si="43"/>
        <v>10/8/2015</v>
      </c>
      <c r="S429" s="14" t="str">
        <f t="shared" si="44"/>
        <v>10/22/2015</v>
      </c>
      <c r="T429" s="9">
        <f t="shared" si="45"/>
        <v>10</v>
      </c>
      <c r="U429">
        <f t="shared" si="46"/>
        <v>2015</v>
      </c>
      <c r="V429" s="9">
        <f t="shared" si="47"/>
        <v>10</v>
      </c>
      <c r="W429">
        <f t="shared" si="48"/>
        <v>2015</v>
      </c>
    </row>
    <row r="430" spans="1:23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3">
        <v>41806.916666666664</v>
      </c>
      <c r="J430" s="13">
        <v>41778.766724537039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 s="3">
        <f>ROUND(E430/D430*100,0)</f>
        <v>6</v>
      </c>
      <c r="Q430">
        <f t="shared" si="42"/>
        <v>52</v>
      </c>
      <c r="R430" s="14" t="str">
        <f t="shared" si="43"/>
        <v>5/19/2014</v>
      </c>
      <c r="S430" s="14" t="str">
        <f t="shared" si="44"/>
        <v>6/16/2014</v>
      </c>
      <c r="T430" s="9">
        <f t="shared" si="45"/>
        <v>5</v>
      </c>
      <c r="U430">
        <f t="shared" si="46"/>
        <v>2014</v>
      </c>
      <c r="V430" s="9">
        <f t="shared" si="47"/>
        <v>6</v>
      </c>
      <c r="W430">
        <f t="shared" si="48"/>
        <v>2014</v>
      </c>
    </row>
    <row r="431" spans="1:23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3">
        <v>40144.207638888889</v>
      </c>
      <c r="J431" s="13">
        <v>40070.901412037034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 s="3">
        <f>ROUND(E431/D431*100,0)</f>
        <v>0</v>
      </c>
      <c r="Q431">
        <f t="shared" si="42"/>
        <v>0</v>
      </c>
      <c r="R431" s="14" t="str">
        <f t="shared" si="43"/>
        <v>9/14/2009</v>
      </c>
      <c r="S431" s="14" t="str">
        <f t="shared" si="44"/>
        <v>11/27/2009</v>
      </c>
      <c r="T431" s="9">
        <f t="shared" si="45"/>
        <v>9</v>
      </c>
      <c r="U431">
        <f t="shared" si="46"/>
        <v>2009</v>
      </c>
      <c r="V431" s="9">
        <f t="shared" si="47"/>
        <v>11</v>
      </c>
      <c r="W431">
        <f t="shared" si="48"/>
        <v>2009</v>
      </c>
    </row>
    <row r="432" spans="1:23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3">
        <v>41528.107256944444</v>
      </c>
      <c r="J432" s="13">
        <v>41513.107256944444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 s="3">
        <f>ROUND(E432/D432*100,0)</f>
        <v>2</v>
      </c>
      <c r="Q432">
        <f t="shared" si="42"/>
        <v>4.8</v>
      </c>
      <c r="R432" s="14" t="str">
        <f t="shared" si="43"/>
        <v>8/27/2013</v>
      </c>
      <c r="S432" s="14" t="str">
        <f t="shared" si="44"/>
        <v>9/11/2013</v>
      </c>
      <c r="T432" s="9">
        <f t="shared" si="45"/>
        <v>8</v>
      </c>
      <c r="U432">
        <f t="shared" si="46"/>
        <v>2013</v>
      </c>
      <c r="V432" s="9">
        <f t="shared" si="47"/>
        <v>9</v>
      </c>
      <c r="W432">
        <f t="shared" si="48"/>
        <v>2013</v>
      </c>
    </row>
    <row r="433" spans="1:23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3">
        <v>42556.871331018519</v>
      </c>
      <c r="J433" s="13">
        <v>42526.871331018519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 s="3">
        <f>ROUND(E433/D433*100,0)</f>
        <v>14</v>
      </c>
      <c r="Q433">
        <f t="shared" si="42"/>
        <v>51.88</v>
      </c>
      <c r="R433" s="14" t="str">
        <f t="shared" si="43"/>
        <v>6/5/2016</v>
      </c>
      <c r="S433" s="14" t="str">
        <f t="shared" si="44"/>
        <v>7/5/2016</v>
      </c>
      <c r="T433" s="9">
        <f t="shared" si="45"/>
        <v>6</v>
      </c>
      <c r="U433">
        <f t="shared" si="46"/>
        <v>2016</v>
      </c>
      <c r="V433" s="9">
        <f t="shared" si="47"/>
        <v>7</v>
      </c>
      <c r="W433">
        <f t="shared" si="48"/>
        <v>2016</v>
      </c>
    </row>
    <row r="434" spans="1:23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3">
        <v>42298.726631944446</v>
      </c>
      <c r="J434" s="13">
        <v>42238.726631944446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 s="3">
        <f>ROUND(E434/D434*100,0)</f>
        <v>10</v>
      </c>
      <c r="Q434">
        <f t="shared" si="42"/>
        <v>71.25</v>
      </c>
      <c r="R434" s="14" t="str">
        <f t="shared" si="43"/>
        <v>8/22/2015</v>
      </c>
      <c r="S434" s="14" t="str">
        <f t="shared" si="44"/>
        <v>10/21/2015</v>
      </c>
      <c r="T434" s="9">
        <f t="shared" si="45"/>
        <v>8</v>
      </c>
      <c r="U434">
        <f t="shared" si="46"/>
        <v>2015</v>
      </c>
      <c r="V434" s="9">
        <f t="shared" si="47"/>
        <v>10</v>
      </c>
      <c r="W434">
        <f t="shared" si="48"/>
        <v>2015</v>
      </c>
    </row>
    <row r="435" spans="1:23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3">
        <v>42288.629884259259</v>
      </c>
      <c r="J435" s="13">
        <v>42228.629884259259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 s="3">
        <f>ROUND(E435/D435*100,0)</f>
        <v>0</v>
      </c>
      <c r="Q435">
        <f t="shared" si="42"/>
        <v>0</v>
      </c>
      <c r="R435" s="14" t="str">
        <f t="shared" si="43"/>
        <v>8/12/2015</v>
      </c>
      <c r="S435" s="14" t="str">
        <f t="shared" si="44"/>
        <v>10/11/2015</v>
      </c>
      <c r="T435" s="9">
        <f t="shared" si="45"/>
        <v>8</v>
      </c>
      <c r="U435">
        <f t="shared" si="46"/>
        <v>2015</v>
      </c>
      <c r="V435" s="9">
        <f t="shared" si="47"/>
        <v>10</v>
      </c>
      <c r="W435">
        <f t="shared" si="48"/>
        <v>2015</v>
      </c>
    </row>
    <row r="436" spans="1:23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3">
        <v>41609.876180555555</v>
      </c>
      <c r="J436" s="13">
        <v>41576.834513888891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 s="3">
        <f>ROUND(E436/D436*100,0)</f>
        <v>5</v>
      </c>
      <c r="Q436">
        <f t="shared" si="42"/>
        <v>62.5</v>
      </c>
      <c r="R436" s="14" t="str">
        <f t="shared" si="43"/>
        <v>10/29/2013</v>
      </c>
      <c r="S436" s="14" t="str">
        <f t="shared" si="44"/>
        <v>12/1/2013</v>
      </c>
      <c r="T436" s="9">
        <f t="shared" si="45"/>
        <v>10</v>
      </c>
      <c r="U436">
        <f t="shared" si="46"/>
        <v>2013</v>
      </c>
      <c r="V436" s="9">
        <f t="shared" si="47"/>
        <v>12</v>
      </c>
      <c r="W436">
        <f t="shared" si="48"/>
        <v>2013</v>
      </c>
    </row>
    <row r="437" spans="1:23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3">
        <v>41530.747453703705</v>
      </c>
      <c r="J437" s="13">
        <v>41500.747453703705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 s="3">
        <f>ROUND(E437/D437*100,0)</f>
        <v>0</v>
      </c>
      <c r="Q437">
        <f t="shared" si="42"/>
        <v>1</v>
      </c>
      <c r="R437" s="14" t="str">
        <f t="shared" si="43"/>
        <v>8/14/2013</v>
      </c>
      <c r="S437" s="14" t="str">
        <f t="shared" si="44"/>
        <v>9/13/2013</v>
      </c>
      <c r="T437" s="9">
        <f t="shared" si="45"/>
        <v>8</v>
      </c>
      <c r="U437">
        <f t="shared" si="46"/>
        <v>2013</v>
      </c>
      <c r="V437" s="9">
        <f t="shared" si="47"/>
        <v>9</v>
      </c>
      <c r="W437">
        <f t="shared" si="48"/>
        <v>2013</v>
      </c>
    </row>
    <row r="438" spans="1:23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3">
        <v>41486.36241898148</v>
      </c>
      <c r="J438" s="13">
        <v>41456.36241898148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 s="3">
        <f>ROUND(E438/D438*100,0)</f>
        <v>0</v>
      </c>
      <c r="Q438">
        <f t="shared" si="42"/>
        <v>0</v>
      </c>
      <c r="R438" s="14" t="str">
        <f t="shared" si="43"/>
        <v>7/1/2013</v>
      </c>
      <c r="S438" s="14" t="str">
        <f t="shared" si="44"/>
        <v>7/31/2013</v>
      </c>
      <c r="T438" s="9">
        <f t="shared" si="45"/>
        <v>7</v>
      </c>
      <c r="U438">
        <f t="shared" si="46"/>
        <v>2013</v>
      </c>
      <c r="V438" s="9">
        <f t="shared" si="47"/>
        <v>7</v>
      </c>
      <c r="W438">
        <f t="shared" si="48"/>
        <v>2013</v>
      </c>
    </row>
    <row r="439" spans="1:23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3">
        <v>42651.31858796296</v>
      </c>
      <c r="J439" s="13">
        <v>42591.31858796296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 s="3">
        <f>ROUND(E439/D439*100,0)</f>
        <v>0</v>
      </c>
      <c r="Q439">
        <f t="shared" si="42"/>
        <v>0</v>
      </c>
      <c r="R439" s="14" t="str">
        <f t="shared" si="43"/>
        <v>8/9/2016</v>
      </c>
      <c r="S439" s="14" t="str">
        <f t="shared" si="44"/>
        <v>10/8/2016</v>
      </c>
      <c r="T439" s="9">
        <f t="shared" si="45"/>
        <v>8</v>
      </c>
      <c r="U439">
        <f t="shared" si="46"/>
        <v>2016</v>
      </c>
      <c r="V439" s="9">
        <f t="shared" si="47"/>
        <v>10</v>
      </c>
      <c r="W439">
        <f t="shared" si="48"/>
        <v>2016</v>
      </c>
    </row>
    <row r="440" spans="1:23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3">
        <v>42326.302754629629</v>
      </c>
      <c r="J440" s="13">
        <v>42296.261087962965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 s="3">
        <f>ROUND(E440/D440*100,0)</f>
        <v>9</v>
      </c>
      <c r="Q440">
        <f t="shared" si="42"/>
        <v>170.55</v>
      </c>
      <c r="R440" s="14" t="str">
        <f t="shared" si="43"/>
        <v>10/19/2015</v>
      </c>
      <c r="S440" s="14" t="str">
        <f t="shared" si="44"/>
        <v>11/18/2015</v>
      </c>
      <c r="T440" s="9">
        <f t="shared" si="45"/>
        <v>10</v>
      </c>
      <c r="U440">
        <f t="shared" si="46"/>
        <v>2015</v>
      </c>
      <c r="V440" s="9">
        <f t="shared" si="47"/>
        <v>11</v>
      </c>
      <c r="W440">
        <f t="shared" si="48"/>
        <v>2015</v>
      </c>
    </row>
    <row r="441" spans="1:23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3">
        <v>41929.761782407404</v>
      </c>
      <c r="J441" s="13">
        <v>41919.761782407404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 s="3">
        <f>ROUND(E441/D441*100,0)</f>
        <v>0</v>
      </c>
      <c r="Q441">
        <f t="shared" si="42"/>
        <v>0</v>
      </c>
      <c r="R441" s="14" t="str">
        <f t="shared" si="43"/>
        <v>10/7/2014</v>
      </c>
      <c r="S441" s="14" t="str">
        <f t="shared" si="44"/>
        <v>10/17/2014</v>
      </c>
      <c r="T441" s="9">
        <f t="shared" si="45"/>
        <v>10</v>
      </c>
      <c r="U441">
        <f t="shared" si="46"/>
        <v>2014</v>
      </c>
      <c r="V441" s="9">
        <f t="shared" si="47"/>
        <v>10</v>
      </c>
      <c r="W441">
        <f t="shared" si="48"/>
        <v>2014</v>
      </c>
    </row>
    <row r="442" spans="1:23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3">
        <v>42453.94390046296</v>
      </c>
      <c r="J442" s="13">
        <v>42423.985567129632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 s="3">
        <f>ROUND(E442/D442*100,0)</f>
        <v>0</v>
      </c>
      <c r="Q442">
        <f t="shared" si="42"/>
        <v>5</v>
      </c>
      <c r="R442" s="14" t="str">
        <f t="shared" si="43"/>
        <v>2/23/2016</v>
      </c>
      <c r="S442" s="14" t="str">
        <f t="shared" si="44"/>
        <v>3/24/2016</v>
      </c>
      <c r="T442" s="9">
        <f t="shared" si="45"/>
        <v>2</v>
      </c>
      <c r="U442">
        <f t="shared" si="46"/>
        <v>2016</v>
      </c>
      <c r="V442" s="9">
        <f t="shared" si="47"/>
        <v>3</v>
      </c>
      <c r="W442">
        <f t="shared" si="48"/>
        <v>2016</v>
      </c>
    </row>
    <row r="443" spans="1:23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3">
        <v>41580.793935185182</v>
      </c>
      <c r="J443" s="13">
        <v>41550.793935185182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 s="3">
        <f>ROUND(E443/D443*100,0)</f>
        <v>0</v>
      </c>
      <c r="Q443">
        <f t="shared" si="42"/>
        <v>0</v>
      </c>
      <c r="R443" s="14" t="str">
        <f t="shared" si="43"/>
        <v>10/3/2013</v>
      </c>
      <c r="S443" s="14" t="str">
        <f t="shared" si="44"/>
        <v>11/2/2013</v>
      </c>
      <c r="T443" s="9">
        <f t="shared" si="45"/>
        <v>10</v>
      </c>
      <c r="U443">
        <f t="shared" si="46"/>
        <v>2013</v>
      </c>
      <c r="V443" s="9">
        <f t="shared" si="47"/>
        <v>11</v>
      </c>
      <c r="W443">
        <f t="shared" si="48"/>
        <v>2013</v>
      </c>
    </row>
    <row r="444" spans="1:23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3">
        <v>42054.888692129629</v>
      </c>
      <c r="J444" s="13">
        <v>42024.888692129629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 s="3">
        <f>ROUND(E444/D444*100,0)</f>
        <v>39</v>
      </c>
      <c r="Q444">
        <f t="shared" si="42"/>
        <v>393.59</v>
      </c>
      <c r="R444" s="14" t="str">
        <f t="shared" si="43"/>
        <v>1/20/2015</v>
      </c>
      <c r="S444" s="14" t="str">
        <f t="shared" si="44"/>
        <v>2/19/2015</v>
      </c>
      <c r="T444" s="9">
        <f t="shared" si="45"/>
        <v>1</v>
      </c>
      <c r="U444">
        <f t="shared" si="46"/>
        <v>2015</v>
      </c>
      <c r="V444" s="9">
        <f t="shared" si="47"/>
        <v>2</v>
      </c>
      <c r="W444">
        <f t="shared" si="48"/>
        <v>2015</v>
      </c>
    </row>
    <row r="445" spans="1:23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3">
        <v>41680.015057870369</v>
      </c>
      <c r="J445" s="13">
        <v>41650.015057870369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 s="3">
        <f>ROUND(E445/D445*100,0)</f>
        <v>0</v>
      </c>
      <c r="Q445">
        <f t="shared" si="42"/>
        <v>5</v>
      </c>
      <c r="R445" s="14" t="str">
        <f t="shared" si="43"/>
        <v>1/11/2014</v>
      </c>
      <c r="S445" s="14" t="str">
        <f t="shared" si="44"/>
        <v>2/10/2014</v>
      </c>
      <c r="T445" s="9">
        <f t="shared" si="45"/>
        <v>1</v>
      </c>
      <c r="U445">
        <f t="shared" si="46"/>
        <v>2014</v>
      </c>
      <c r="V445" s="9">
        <f t="shared" si="47"/>
        <v>2</v>
      </c>
      <c r="W445">
        <f t="shared" si="48"/>
        <v>2014</v>
      </c>
    </row>
    <row r="446" spans="1:23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3">
        <v>40954.906956018516</v>
      </c>
      <c r="J446" s="13">
        <v>40894.906956018516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 s="3">
        <f>ROUND(E446/D446*100,0)</f>
        <v>5</v>
      </c>
      <c r="Q446">
        <f t="shared" si="42"/>
        <v>50</v>
      </c>
      <c r="R446" s="14" t="str">
        <f t="shared" si="43"/>
        <v>12/17/2011</v>
      </c>
      <c r="S446" s="14" t="str">
        <f t="shared" si="44"/>
        <v>2/15/2012</v>
      </c>
      <c r="T446" s="9">
        <f t="shared" si="45"/>
        <v>12</v>
      </c>
      <c r="U446">
        <f t="shared" si="46"/>
        <v>2011</v>
      </c>
      <c r="V446" s="9">
        <f t="shared" si="47"/>
        <v>2</v>
      </c>
      <c r="W446">
        <f t="shared" si="48"/>
        <v>2012</v>
      </c>
    </row>
    <row r="447" spans="1:23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3">
        <v>42145.335358796299</v>
      </c>
      <c r="J447" s="13">
        <v>42130.335358796299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 s="3">
        <f>ROUND(E447/D447*100,0)</f>
        <v>0</v>
      </c>
      <c r="Q447">
        <f t="shared" si="42"/>
        <v>1</v>
      </c>
      <c r="R447" s="14" t="str">
        <f t="shared" si="43"/>
        <v>5/6/2015</v>
      </c>
      <c r="S447" s="14" t="str">
        <f t="shared" si="44"/>
        <v>5/21/2015</v>
      </c>
      <c r="T447" s="9">
        <f t="shared" si="45"/>
        <v>5</v>
      </c>
      <c r="U447">
        <f t="shared" si="46"/>
        <v>2015</v>
      </c>
      <c r="V447" s="9">
        <f t="shared" si="47"/>
        <v>5</v>
      </c>
      <c r="W447">
        <f t="shared" si="48"/>
        <v>2015</v>
      </c>
    </row>
    <row r="448" spans="1:23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3">
        <v>42067.083564814813</v>
      </c>
      <c r="J448" s="13">
        <v>42037.083564814813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 s="3">
        <f>ROUND(E448/D448*100,0)</f>
        <v>7</v>
      </c>
      <c r="Q448">
        <f t="shared" si="42"/>
        <v>47.88</v>
      </c>
      <c r="R448" s="14" t="str">
        <f t="shared" si="43"/>
        <v>2/2/2015</v>
      </c>
      <c r="S448" s="14" t="str">
        <f t="shared" si="44"/>
        <v>3/4/2015</v>
      </c>
      <c r="T448" s="9">
        <f t="shared" si="45"/>
        <v>2</v>
      </c>
      <c r="U448">
        <f t="shared" si="46"/>
        <v>2015</v>
      </c>
      <c r="V448" s="9">
        <f t="shared" si="47"/>
        <v>3</v>
      </c>
      <c r="W448">
        <f t="shared" si="48"/>
        <v>2015</v>
      </c>
    </row>
    <row r="449" spans="1:23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3">
        <v>41356.513460648152</v>
      </c>
      <c r="J449" s="13">
        <v>41331.555127314816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 s="3">
        <f>ROUND(E449/D449*100,0)</f>
        <v>0</v>
      </c>
      <c r="Q449">
        <f t="shared" si="42"/>
        <v>5</v>
      </c>
      <c r="R449" s="14" t="str">
        <f t="shared" si="43"/>
        <v>2/26/2013</v>
      </c>
      <c r="S449" s="14" t="str">
        <f t="shared" si="44"/>
        <v>3/23/2013</v>
      </c>
      <c r="T449" s="9">
        <f t="shared" si="45"/>
        <v>2</v>
      </c>
      <c r="U449">
        <f t="shared" si="46"/>
        <v>2013</v>
      </c>
      <c r="V449" s="9">
        <f t="shared" si="47"/>
        <v>3</v>
      </c>
      <c r="W449">
        <f t="shared" si="48"/>
        <v>2013</v>
      </c>
    </row>
    <row r="450" spans="1:23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3">
        <v>41773.758043981485</v>
      </c>
      <c r="J450" s="13">
        <v>41753.758043981485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 s="3">
        <f>ROUND(E450/D450*100,0)</f>
        <v>3</v>
      </c>
      <c r="Q450">
        <f t="shared" si="42"/>
        <v>20.5</v>
      </c>
      <c r="R450" s="14" t="str">
        <f t="shared" si="43"/>
        <v>4/24/2014</v>
      </c>
      <c r="S450" s="14" t="str">
        <f t="shared" si="44"/>
        <v>5/14/2014</v>
      </c>
      <c r="T450" s="9">
        <f t="shared" si="45"/>
        <v>4</v>
      </c>
      <c r="U450">
        <f t="shared" si="46"/>
        <v>2014</v>
      </c>
      <c r="V450" s="9">
        <f t="shared" si="47"/>
        <v>5</v>
      </c>
      <c r="W450">
        <f t="shared" si="48"/>
        <v>2014</v>
      </c>
    </row>
    <row r="451" spans="1:23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3">
        <v>41564.568113425928</v>
      </c>
      <c r="J451" s="13">
        <v>41534.568113425928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 s="3">
        <f>ROUND(E451/D451*100,0)</f>
        <v>2</v>
      </c>
      <c r="Q451">
        <f t="shared" ref="Q451:Q514" si="49">IFERROR(ROUND(E451/L451,2),0)</f>
        <v>9</v>
      </c>
      <c r="R451" s="14" t="str">
        <f t="shared" ref="R451:R514" si="50">_xlfn.CONCAT(MONTH(J451),"/",DAY(J451),"/",YEAR(J451))</f>
        <v>9/17/2013</v>
      </c>
      <c r="S451" s="14" t="str">
        <f t="shared" ref="S451:S514" si="51">_xlfn.CONCAT(MONTH(I451),"/",DAY(I451),"/",YEAR(I451))</f>
        <v>10/17/2013</v>
      </c>
      <c r="T451" s="9">
        <f t="shared" ref="T451:T514" si="52">MONTH(R451)</f>
        <v>9</v>
      </c>
      <c r="U451">
        <f t="shared" ref="U451:U514" si="53">YEAR(R451)</f>
        <v>2013</v>
      </c>
      <c r="V451" s="9">
        <f t="shared" ref="V451:V514" si="54">MONTH(S451)</f>
        <v>10</v>
      </c>
      <c r="W451">
        <f t="shared" ref="W451:W514" si="55">YEAR(S451)</f>
        <v>2013</v>
      </c>
    </row>
    <row r="452" spans="1:23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3">
        <v>41684.946759259263</v>
      </c>
      <c r="J452" s="13">
        <v>41654.946759259263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 s="3">
        <f>ROUND(E452/D452*100,0)</f>
        <v>1</v>
      </c>
      <c r="Q452">
        <f t="shared" si="49"/>
        <v>56.57</v>
      </c>
      <c r="R452" s="14" t="str">
        <f t="shared" si="50"/>
        <v>1/15/2014</v>
      </c>
      <c r="S452" s="14" t="str">
        <f t="shared" si="51"/>
        <v>2/14/2014</v>
      </c>
      <c r="T452" s="9">
        <f t="shared" si="52"/>
        <v>1</v>
      </c>
      <c r="U452">
        <f t="shared" si="53"/>
        <v>2014</v>
      </c>
      <c r="V452" s="9">
        <f t="shared" si="54"/>
        <v>2</v>
      </c>
      <c r="W452">
        <f t="shared" si="55"/>
        <v>2014</v>
      </c>
    </row>
    <row r="453" spans="1:23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3">
        <v>41664.715173611112</v>
      </c>
      <c r="J453" s="13">
        <v>41634.715173611112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 s="3">
        <f>ROUND(E453/D453*100,0)</f>
        <v>0</v>
      </c>
      <c r="Q453">
        <f t="shared" si="49"/>
        <v>0</v>
      </c>
      <c r="R453" s="14" t="str">
        <f t="shared" si="50"/>
        <v>12/26/2013</v>
      </c>
      <c r="S453" s="14" t="str">
        <f t="shared" si="51"/>
        <v>1/25/2014</v>
      </c>
      <c r="T453" s="9">
        <f t="shared" si="52"/>
        <v>12</v>
      </c>
      <c r="U453">
        <f t="shared" si="53"/>
        <v>2013</v>
      </c>
      <c r="V453" s="9">
        <f t="shared" si="54"/>
        <v>1</v>
      </c>
      <c r="W453">
        <f t="shared" si="55"/>
        <v>2014</v>
      </c>
    </row>
    <row r="454" spans="1:23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3">
        <v>42137.703877314816</v>
      </c>
      <c r="J454" s="13">
        <v>42107.703877314816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 s="3">
        <f>ROUND(E454/D454*100,0)</f>
        <v>64</v>
      </c>
      <c r="Q454">
        <f t="shared" si="49"/>
        <v>40</v>
      </c>
      <c r="R454" s="14" t="str">
        <f t="shared" si="50"/>
        <v>4/13/2015</v>
      </c>
      <c r="S454" s="14" t="str">
        <f t="shared" si="51"/>
        <v>5/13/2015</v>
      </c>
      <c r="T454" s="9">
        <f t="shared" si="52"/>
        <v>4</v>
      </c>
      <c r="U454">
        <f t="shared" si="53"/>
        <v>2015</v>
      </c>
      <c r="V454" s="9">
        <f t="shared" si="54"/>
        <v>5</v>
      </c>
      <c r="W454">
        <f t="shared" si="55"/>
        <v>2015</v>
      </c>
    </row>
    <row r="455" spans="1:23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3">
        <v>42054.824988425928</v>
      </c>
      <c r="J455" s="13">
        <v>42038.824988425928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 s="3">
        <f>ROUND(E455/D455*100,0)</f>
        <v>0</v>
      </c>
      <c r="Q455">
        <f t="shared" si="49"/>
        <v>13</v>
      </c>
      <c r="R455" s="14" t="str">
        <f t="shared" si="50"/>
        <v>2/3/2015</v>
      </c>
      <c r="S455" s="14" t="str">
        <f t="shared" si="51"/>
        <v>2/19/2015</v>
      </c>
      <c r="T455" s="9">
        <f t="shared" si="52"/>
        <v>2</v>
      </c>
      <c r="U455">
        <f t="shared" si="53"/>
        <v>2015</v>
      </c>
      <c r="V455" s="9">
        <f t="shared" si="54"/>
        <v>2</v>
      </c>
      <c r="W455">
        <f t="shared" si="55"/>
        <v>2015</v>
      </c>
    </row>
    <row r="456" spans="1:23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3">
        <v>41969.551388888889</v>
      </c>
      <c r="J456" s="13">
        <v>41938.717256944445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 s="3">
        <f>ROUND(E456/D456*100,0)</f>
        <v>1</v>
      </c>
      <c r="Q456">
        <f t="shared" si="49"/>
        <v>16.399999999999999</v>
      </c>
      <c r="R456" s="14" t="str">
        <f t="shared" si="50"/>
        <v>10/26/2014</v>
      </c>
      <c r="S456" s="14" t="str">
        <f t="shared" si="51"/>
        <v>11/26/2014</v>
      </c>
      <c r="T456" s="9">
        <f t="shared" si="52"/>
        <v>10</v>
      </c>
      <c r="U456">
        <f t="shared" si="53"/>
        <v>2014</v>
      </c>
      <c r="V456" s="9">
        <f t="shared" si="54"/>
        <v>11</v>
      </c>
      <c r="W456">
        <f t="shared" si="55"/>
        <v>2014</v>
      </c>
    </row>
    <row r="457" spans="1:23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3">
        <v>41016.021527777775</v>
      </c>
      <c r="J457" s="13">
        <v>40971.002569444441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 s="3">
        <f>ROUND(E457/D457*100,0)</f>
        <v>0</v>
      </c>
      <c r="Q457">
        <f t="shared" si="49"/>
        <v>22.5</v>
      </c>
      <c r="R457" s="14" t="str">
        <f t="shared" si="50"/>
        <v>3/3/2012</v>
      </c>
      <c r="S457" s="14" t="str">
        <f t="shared" si="51"/>
        <v>4/17/2012</v>
      </c>
      <c r="T457" s="9">
        <f t="shared" si="52"/>
        <v>3</v>
      </c>
      <c r="U457">
        <f t="shared" si="53"/>
        <v>2012</v>
      </c>
      <c r="V457" s="9">
        <f t="shared" si="54"/>
        <v>4</v>
      </c>
      <c r="W457">
        <f t="shared" si="55"/>
        <v>2012</v>
      </c>
    </row>
    <row r="458" spans="1:23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3">
        <v>41569.165972222225</v>
      </c>
      <c r="J458" s="13">
        <v>41547.694456018522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 s="3">
        <f>ROUND(E458/D458*100,0)</f>
        <v>1</v>
      </c>
      <c r="Q458">
        <f t="shared" si="49"/>
        <v>20.329999999999998</v>
      </c>
      <c r="R458" s="14" t="str">
        <f t="shared" si="50"/>
        <v>9/30/2013</v>
      </c>
      <c r="S458" s="14" t="str">
        <f t="shared" si="51"/>
        <v>10/22/2013</v>
      </c>
      <c r="T458" s="9">
        <f t="shared" si="52"/>
        <v>9</v>
      </c>
      <c r="U458">
        <f t="shared" si="53"/>
        <v>2013</v>
      </c>
      <c r="V458" s="9">
        <f t="shared" si="54"/>
        <v>10</v>
      </c>
      <c r="W458">
        <f t="shared" si="55"/>
        <v>2013</v>
      </c>
    </row>
    <row r="459" spans="1:23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3">
        <v>41867.767500000002</v>
      </c>
      <c r="J459" s="13">
        <v>41837.767500000002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 s="3">
        <f>ROUND(E459/D459*100,0)</f>
        <v>0</v>
      </c>
      <c r="Q459">
        <f t="shared" si="49"/>
        <v>0</v>
      </c>
      <c r="R459" s="14" t="str">
        <f t="shared" si="50"/>
        <v>7/17/2014</v>
      </c>
      <c r="S459" s="14" t="str">
        <f t="shared" si="51"/>
        <v>8/16/2014</v>
      </c>
      <c r="T459" s="9">
        <f t="shared" si="52"/>
        <v>7</v>
      </c>
      <c r="U459">
        <f t="shared" si="53"/>
        <v>2014</v>
      </c>
      <c r="V459" s="9">
        <f t="shared" si="54"/>
        <v>8</v>
      </c>
      <c r="W459">
        <f t="shared" si="55"/>
        <v>2014</v>
      </c>
    </row>
    <row r="460" spans="1:23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3">
        <v>41408.69976851852</v>
      </c>
      <c r="J460" s="13">
        <v>41378.69976851852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 s="3">
        <f>ROUND(E460/D460*100,0)</f>
        <v>8</v>
      </c>
      <c r="Q460">
        <f t="shared" si="49"/>
        <v>16.760000000000002</v>
      </c>
      <c r="R460" s="14" t="str">
        <f t="shared" si="50"/>
        <v>4/14/2013</v>
      </c>
      <c r="S460" s="14" t="str">
        <f t="shared" si="51"/>
        <v>5/14/2013</v>
      </c>
      <c r="T460" s="9">
        <f t="shared" si="52"/>
        <v>4</v>
      </c>
      <c r="U460">
        <f t="shared" si="53"/>
        <v>2013</v>
      </c>
      <c r="V460" s="9">
        <f t="shared" si="54"/>
        <v>5</v>
      </c>
      <c r="W460">
        <f t="shared" si="55"/>
        <v>2013</v>
      </c>
    </row>
    <row r="461" spans="1:23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3">
        <v>40860.682025462964</v>
      </c>
      <c r="J461" s="13">
        <v>40800.6403587963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 s="3">
        <f>ROUND(E461/D461*100,0)</f>
        <v>0</v>
      </c>
      <c r="Q461">
        <f t="shared" si="49"/>
        <v>25</v>
      </c>
      <c r="R461" s="14" t="str">
        <f t="shared" si="50"/>
        <v>9/14/2011</v>
      </c>
      <c r="S461" s="14" t="str">
        <f t="shared" si="51"/>
        <v>11/13/2011</v>
      </c>
      <c r="T461" s="9">
        <f t="shared" si="52"/>
        <v>9</v>
      </c>
      <c r="U461">
        <f t="shared" si="53"/>
        <v>2011</v>
      </c>
      <c r="V461" s="9">
        <f t="shared" si="54"/>
        <v>11</v>
      </c>
      <c r="W461">
        <f t="shared" si="55"/>
        <v>2011</v>
      </c>
    </row>
    <row r="462" spans="1:23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3">
        <v>41791.166666666664</v>
      </c>
      <c r="J462" s="13">
        <v>41759.542534722219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 s="3">
        <f>ROUND(E462/D462*100,0)</f>
        <v>0</v>
      </c>
      <c r="Q462">
        <f t="shared" si="49"/>
        <v>12.5</v>
      </c>
      <c r="R462" s="14" t="str">
        <f t="shared" si="50"/>
        <v>4/30/2014</v>
      </c>
      <c r="S462" s="14" t="str">
        <f t="shared" si="51"/>
        <v>6/1/2014</v>
      </c>
      <c r="T462" s="9">
        <f t="shared" si="52"/>
        <v>4</v>
      </c>
      <c r="U462">
        <f t="shared" si="53"/>
        <v>2014</v>
      </c>
      <c r="V462" s="9">
        <f t="shared" si="54"/>
        <v>6</v>
      </c>
      <c r="W462">
        <f t="shared" si="55"/>
        <v>2014</v>
      </c>
    </row>
    <row r="463" spans="1:23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3">
        <v>41427.84684027778</v>
      </c>
      <c r="J463" s="13">
        <v>41407.84684027778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 s="3">
        <f>ROUND(E463/D463*100,0)</f>
        <v>0</v>
      </c>
      <c r="Q463">
        <f t="shared" si="49"/>
        <v>0</v>
      </c>
      <c r="R463" s="14" t="str">
        <f t="shared" si="50"/>
        <v>5/13/2013</v>
      </c>
      <c r="S463" s="14" t="str">
        <f t="shared" si="51"/>
        <v>6/2/2013</v>
      </c>
      <c r="T463" s="9">
        <f t="shared" si="52"/>
        <v>5</v>
      </c>
      <c r="U463">
        <f t="shared" si="53"/>
        <v>2013</v>
      </c>
      <c r="V463" s="9">
        <f t="shared" si="54"/>
        <v>6</v>
      </c>
      <c r="W463">
        <f t="shared" si="55"/>
        <v>2013</v>
      </c>
    </row>
    <row r="464" spans="1:23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3">
        <v>40765.126631944448</v>
      </c>
      <c r="J464" s="13">
        <v>40705.126631944448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 s="3">
        <f>ROUND(E464/D464*100,0)</f>
        <v>0</v>
      </c>
      <c r="Q464">
        <f t="shared" si="49"/>
        <v>0</v>
      </c>
      <c r="R464" s="14" t="str">
        <f t="shared" si="50"/>
        <v>6/11/2011</v>
      </c>
      <c r="S464" s="14" t="str">
        <f t="shared" si="51"/>
        <v>8/10/2011</v>
      </c>
      <c r="T464" s="9">
        <f t="shared" si="52"/>
        <v>6</v>
      </c>
      <c r="U464">
        <f t="shared" si="53"/>
        <v>2011</v>
      </c>
      <c r="V464" s="9">
        <f t="shared" si="54"/>
        <v>8</v>
      </c>
      <c r="W464">
        <f t="shared" si="55"/>
        <v>2011</v>
      </c>
    </row>
    <row r="465" spans="1:23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3">
        <v>40810.710104166668</v>
      </c>
      <c r="J465" s="13">
        <v>40750.710104166668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 s="3">
        <f>ROUND(E465/D465*100,0)</f>
        <v>2</v>
      </c>
      <c r="Q465">
        <f t="shared" si="49"/>
        <v>113.64</v>
      </c>
      <c r="R465" s="14" t="str">
        <f t="shared" si="50"/>
        <v>7/26/2011</v>
      </c>
      <c r="S465" s="14" t="str">
        <f t="shared" si="51"/>
        <v>9/24/2011</v>
      </c>
      <c r="T465" s="9">
        <f t="shared" si="52"/>
        <v>7</v>
      </c>
      <c r="U465">
        <f t="shared" si="53"/>
        <v>2011</v>
      </c>
      <c r="V465" s="9">
        <f t="shared" si="54"/>
        <v>9</v>
      </c>
      <c r="W465">
        <f t="shared" si="55"/>
        <v>2011</v>
      </c>
    </row>
    <row r="466" spans="1:23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3">
        <v>42508.84878472222</v>
      </c>
      <c r="J466" s="13">
        <v>42488.84878472222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 s="3">
        <f>ROUND(E466/D466*100,0)</f>
        <v>0</v>
      </c>
      <c r="Q466">
        <f t="shared" si="49"/>
        <v>1</v>
      </c>
      <c r="R466" s="14" t="str">
        <f t="shared" si="50"/>
        <v>4/28/2016</v>
      </c>
      <c r="S466" s="14" t="str">
        <f t="shared" si="51"/>
        <v>5/18/2016</v>
      </c>
      <c r="T466" s="9">
        <f t="shared" si="52"/>
        <v>4</v>
      </c>
      <c r="U466">
        <f t="shared" si="53"/>
        <v>2016</v>
      </c>
      <c r="V466" s="9">
        <f t="shared" si="54"/>
        <v>5</v>
      </c>
      <c r="W466">
        <f t="shared" si="55"/>
        <v>2016</v>
      </c>
    </row>
    <row r="467" spans="1:23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3">
        <v>41817.120069444441</v>
      </c>
      <c r="J467" s="13">
        <v>41801.120069444441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 s="3">
        <f>ROUND(E467/D467*100,0)</f>
        <v>27</v>
      </c>
      <c r="Q467">
        <f t="shared" si="49"/>
        <v>17.25</v>
      </c>
      <c r="R467" s="14" t="str">
        <f t="shared" si="50"/>
        <v>6/11/2014</v>
      </c>
      <c r="S467" s="14" t="str">
        <f t="shared" si="51"/>
        <v>6/27/2014</v>
      </c>
      <c r="T467" s="9">
        <f t="shared" si="52"/>
        <v>6</v>
      </c>
      <c r="U467">
        <f t="shared" si="53"/>
        <v>2014</v>
      </c>
      <c r="V467" s="9">
        <f t="shared" si="54"/>
        <v>6</v>
      </c>
      <c r="W467">
        <f t="shared" si="55"/>
        <v>2014</v>
      </c>
    </row>
    <row r="468" spans="1:23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3">
        <v>41159.942870370367</v>
      </c>
      <c r="J468" s="13">
        <v>41129.942870370367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 s="3">
        <f>ROUND(E468/D468*100,0)</f>
        <v>1</v>
      </c>
      <c r="Q468">
        <f t="shared" si="49"/>
        <v>15.2</v>
      </c>
      <c r="R468" s="14" t="str">
        <f t="shared" si="50"/>
        <v>8/8/2012</v>
      </c>
      <c r="S468" s="14" t="str">
        <f t="shared" si="51"/>
        <v>9/7/2012</v>
      </c>
      <c r="T468" s="9">
        <f t="shared" si="52"/>
        <v>8</v>
      </c>
      <c r="U468">
        <f t="shared" si="53"/>
        <v>2012</v>
      </c>
      <c r="V468" s="9">
        <f t="shared" si="54"/>
        <v>9</v>
      </c>
      <c r="W468">
        <f t="shared" si="55"/>
        <v>2012</v>
      </c>
    </row>
    <row r="469" spans="1:23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3">
        <v>41180.679791666669</v>
      </c>
      <c r="J469" s="13">
        <v>41135.679791666669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 s="3">
        <f>ROUND(E469/D469*100,0)</f>
        <v>22</v>
      </c>
      <c r="Q469">
        <f t="shared" si="49"/>
        <v>110.64</v>
      </c>
      <c r="R469" s="14" t="str">
        <f t="shared" si="50"/>
        <v>8/14/2012</v>
      </c>
      <c r="S469" s="14" t="str">
        <f t="shared" si="51"/>
        <v>9/28/2012</v>
      </c>
      <c r="T469" s="9">
        <f t="shared" si="52"/>
        <v>8</v>
      </c>
      <c r="U469">
        <f t="shared" si="53"/>
        <v>2012</v>
      </c>
      <c r="V469" s="9">
        <f t="shared" si="54"/>
        <v>9</v>
      </c>
      <c r="W469">
        <f t="shared" si="55"/>
        <v>2012</v>
      </c>
    </row>
    <row r="470" spans="1:23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3">
        <v>41101.160474537035</v>
      </c>
      <c r="J470" s="13">
        <v>41041.167627314811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 s="3">
        <f>ROUND(E470/D470*100,0)</f>
        <v>0</v>
      </c>
      <c r="Q470">
        <f t="shared" si="49"/>
        <v>0</v>
      </c>
      <c r="R470" s="14" t="str">
        <f t="shared" si="50"/>
        <v>5/12/2012</v>
      </c>
      <c r="S470" s="14" t="str">
        <f t="shared" si="51"/>
        <v>7/11/2012</v>
      </c>
      <c r="T470" s="9">
        <f t="shared" si="52"/>
        <v>5</v>
      </c>
      <c r="U470">
        <f t="shared" si="53"/>
        <v>2012</v>
      </c>
      <c r="V470" s="9">
        <f t="shared" si="54"/>
        <v>7</v>
      </c>
      <c r="W470">
        <f t="shared" si="55"/>
        <v>2012</v>
      </c>
    </row>
    <row r="471" spans="1:23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3">
        <v>41887.989861111113</v>
      </c>
      <c r="J471" s="13">
        <v>41827.989861111113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 s="3">
        <f>ROUND(E471/D471*100,0)</f>
        <v>0</v>
      </c>
      <c r="Q471">
        <f t="shared" si="49"/>
        <v>0</v>
      </c>
      <c r="R471" s="14" t="str">
        <f t="shared" si="50"/>
        <v>7/7/2014</v>
      </c>
      <c r="S471" s="14" t="str">
        <f t="shared" si="51"/>
        <v>9/5/2014</v>
      </c>
      <c r="T471" s="9">
        <f t="shared" si="52"/>
        <v>7</v>
      </c>
      <c r="U471">
        <f t="shared" si="53"/>
        <v>2014</v>
      </c>
      <c r="V471" s="9">
        <f t="shared" si="54"/>
        <v>9</v>
      </c>
      <c r="W471">
        <f t="shared" si="55"/>
        <v>2014</v>
      </c>
    </row>
    <row r="472" spans="1:23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3">
        <v>41655.166666666664</v>
      </c>
      <c r="J472" s="13">
        <v>41605.167696759258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 s="3">
        <f>ROUND(E472/D472*100,0)</f>
        <v>1</v>
      </c>
      <c r="Q472">
        <f t="shared" si="49"/>
        <v>25.5</v>
      </c>
      <c r="R472" s="14" t="str">
        <f t="shared" si="50"/>
        <v>11/27/2013</v>
      </c>
      <c r="S472" s="14" t="str">
        <f t="shared" si="51"/>
        <v>1/16/2014</v>
      </c>
      <c r="T472" s="9">
        <f t="shared" si="52"/>
        <v>11</v>
      </c>
      <c r="U472">
        <f t="shared" si="53"/>
        <v>2013</v>
      </c>
      <c r="V472" s="9">
        <f t="shared" si="54"/>
        <v>1</v>
      </c>
      <c r="W472">
        <f t="shared" si="55"/>
        <v>2014</v>
      </c>
    </row>
    <row r="473" spans="1:23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3">
        <v>41748.680312500001</v>
      </c>
      <c r="J473" s="13">
        <v>41703.721979166665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 s="3">
        <f>ROUND(E473/D473*100,0)</f>
        <v>12</v>
      </c>
      <c r="Q473">
        <f t="shared" si="49"/>
        <v>38.479999999999997</v>
      </c>
      <c r="R473" s="14" t="str">
        <f t="shared" si="50"/>
        <v>3/5/2014</v>
      </c>
      <c r="S473" s="14" t="str">
        <f t="shared" si="51"/>
        <v>4/19/2014</v>
      </c>
      <c r="T473" s="9">
        <f t="shared" si="52"/>
        <v>3</v>
      </c>
      <c r="U473">
        <f t="shared" si="53"/>
        <v>2014</v>
      </c>
      <c r="V473" s="9">
        <f t="shared" si="54"/>
        <v>4</v>
      </c>
      <c r="W473">
        <f t="shared" si="55"/>
        <v>2014</v>
      </c>
    </row>
    <row r="474" spans="1:23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3">
        <v>41874.922662037039</v>
      </c>
      <c r="J474" s="13">
        <v>41844.922662037039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 s="3">
        <f>ROUND(E474/D474*100,0)</f>
        <v>18</v>
      </c>
      <c r="Q474">
        <f t="shared" si="49"/>
        <v>28.2</v>
      </c>
      <c r="R474" s="14" t="str">
        <f t="shared" si="50"/>
        <v>7/24/2014</v>
      </c>
      <c r="S474" s="14" t="str">
        <f t="shared" si="51"/>
        <v>8/23/2014</v>
      </c>
      <c r="T474" s="9">
        <f t="shared" si="52"/>
        <v>7</v>
      </c>
      <c r="U474">
        <f t="shared" si="53"/>
        <v>2014</v>
      </c>
      <c r="V474" s="9">
        <f t="shared" si="54"/>
        <v>8</v>
      </c>
      <c r="W474">
        <f t="shared" si="55"/>
        <v>2014</v>
      </c>
    </row>
    <row r="475" spans="1:23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3">
        <v>41899.698136574072</v>
      </c>
      <c r="J475" s="13">
        <v>41869.698136574072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 s="3">
        <f>ROUND(E475/D475*100,0)</f>
        <v>3</v>
      </c>
      <c r="Q475">
        <f t="shared" si="49"/>
        <v>61.5</v>
      </c>
      <c r="R475" s="14" t="str">
        <f t="shared" si="50"/>
        <v>8/18/2014</v>
      </c>
      <c r="S475" s="14" t="str">
        <f t="shared" si="51"/>
        <v>9/17/2014</v>
      </c>
      <c r="T475" s="9">
        <f t="shared" si="52"/>
        <v>8</v>
      </c>
      <c r="U475">
        <f t="shared" si="53"/>
        <v>2014</v>
      </c>
      <c r="V475" s="9">
        <f t="shared" si="54"/>
        <v>9</v>
      </c>
      <c r="W475">
        <f t="shared" si="55"/>
        <v>2014</v>
      </c>
    </row>
    <row r="476" spans="1:23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3">
        <v>42783.329039351855</v>
      </c>
      <c r="J476" s="13">
        <v>42753.329039351855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 s="3">
        <f>ROUND(E476/D476*100,0)</f>
        <v>0</v>
      </c>
      <c r="Q476">
        <f t="shared" si="49"/>
        <v>1</v>
      </c>
      <c r="R476" s="14" t="str">
        <f t="shared" si="50"/>
        <v>1/18/2017</v>
      </c>
      <c r="S476" s="14" t="str">
        <f t="shared" si="51"/>
        <v>2/17/2017</v>
      </c>
      <c r="T476" s="9">
        <f t="shared" si="52"/>
        <v>1</v>
      </c>
      <c r="U476">
        <f t="shared" si="53"/>
        <v>2017</v>
      </c>
      <c r="V476" s="9">
        <f t="shared" si="54"/>
        <v>2</v>
      </c>
      <c r="W476">
        <f t="shared" si="55"/>
        <v>2017</v>
      </c>
    </row>
    <row r="477" spans="1:23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3">
        <v>42130.086145833331</v>
      </c>
      <c r="J477" s="13">
        <v>42100.086145833331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 s="3">
        <f>ROUND(E477/D477*100,0)</f>
        <v>0</v>
      </c>
      <c r="Q477">
        <f t="shared" si="49"/>
        <v>0</v>
      </c>
      <c r="R477" s="14" t="str">
        <f t="shared" si="50"/>
        <v>4/6/2015</v>
      </c>
      <c r="S477" s="14" t="str">
        <f t="shared" si="51"/>
        <v>5/6/2015</v>
      </c>
      <c r="T477" s="9">
        <f t="shared" si="52"/>
        <v>4</v>
      </c>
      <c r="U477">
        <f t="shared" si="53"/>
        <v>2015</v>
      </c>
      <c r="V477" s="9">
        <f t="shared" si="54"/>
        <v>5</v>
      </c>
      <c r="W477">
        <f t="shared" si="55"/>
        <v>2015</v>
      </c>
    </row>
    <row r="478" spans="1:23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3">
        <v>41793.165972222225</v>
      </c>
      <c r="J478" s="13">
        <v>41757.975011574075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 s="3">
        <f>ROUND(E478/D478*100,0)</f>
        <v>2</v>
      </c>
      <c r="Q478">
        <f t="shared" si="49"/>
        <v>39.57</v>
      </c>
      <c r="R478" s="14" t="str">
        <f t="shared" si="50"/>
        <v>4/28/2014</v>
      </c>
      <c r="S478" s="14" t="str">
        <f t="shared" si="51"/>
        <v>6/3/2014</v>
      </c>
      <c r="T478" s="9">
        <f t="shared" si="52"/>
        <v>4</v>
      </c>
      <c r="U478">
        <f t="shared" si="53"/>
        <v>2014</v>
      </c>
      <c r="V478" s="9">
        <f t="shared" si="54"/>
        <v>6</v>
      </c>
      <c r="W478">
        <f t="shared" si="55"/>
        <v>2014</v>
      </c>
    </row>
    <row r="479" spans="1:23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3">
        <v>41047.83488425926</v>
      </c>
      <c r="J479" s="13">
        <v>40987.83488425926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 s="3">
        <f>ROUND(E479/D479*100,0)</f>
        <v>0</v>
      </c>
      <c r="Q479">
        <f t="shared" si="49"/>
        <v>0</v>
      </c>
      <c r="R479" s="14" t="str">
        <f t="shared" si="50"/>
        <v>3/19/2012</v>
      </c>
      <c r="S479" s="14" t="str">
        <f t="shared" si="51"/>
        <v>5/18/2012</v>
      </c>
      <c r="T479" s="9">
        <f t="shared" si="52"/>
        <v>3</v>
      </c>
      <c r="U479">
        <f t="shared" si="53"/>
        <v>2012</v>
      </c>
      <c r="V479" s="9">
        <f t="shared" si="54"/>
        <v>5</v>
      </c>
      <c r="W479">
        <f t="shared" si="55"/>
        <v>2012</v>
      </c>
    </row>
    <row r="480" spans="1:23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3">
        <v>42095.869317129633</v>
      </c>
      <c r="J480" s="13">
        <v>42065.910983796297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 s="3">
        <f>ROUND(E480/D480*100,0)</f>
        <v>0</v>
      </c>
      <c r="Q480">
        <f t="shared" si="49"/>
        <v>0</v>
      </c>
      <c r="R480" s="14" t="str">
        <f t="shared" si="50"/>
        <v>3/2/2015</v>
      </c>
      <c r="S480" s="14" t="str">
        <f t="shared" si="51"/>
        <v>4/1/2015</v>
      </c>
      <c r="T480" s="9">
        <f t="shared" si="52"/>
        <v>3</v>
      </c>
      <c r="U480">
        <f t="shared" si="53"/>
        <v>2015</v>
      </c>
      <c r="V480" s="9">
        <f t="shared" si="54"/>
        <v>4</v>
      </c>
      <c r="W480">
        <f t="shared" si="55"/>
        <v>2015</v>
      </c>
    </row>
    <row r="481" spans="1:23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3">
        <v>41964.449479166666</v>
      </c>
      <c r="J481" s="13">
        <v>41904.407812500001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 s="3">
        <f>ROUND(E481/D481*100,0)</f>
        <v>33</v>
      </c>
      <c r="Q481">
        <f t="shared" si="49"/>
        <v>88.8</v>
      </c>
      <c r="R481" s="14" t="str">
        <f t="shared" si="50"/>
        <v>9/22/2014</v>
      </c>
      <c r="S481" s="14" t="str">
        <f t="shared" si="51"/>
        <v>11/21/2014</v>
      </c>
      <c r="T481" s="9">
        <f t="shared" si="52"/>
        <v>9</v>
      </c>
      <c r="U481">
        <f t="shared" si="53"/>
        <v>2014</v>
      </c>
      <c r="V481" s="9">
        <f t="shared" si="54"/>
        <v>11</v>
      </c>
      <c r="W481">
        <f t="shared" si="55"/>
        <v>2014</v>
      </c>
    </row>
    <row r="482" spans="1:23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3">
        <v>41495.500173611108</v>
      </c>
      <c r="J482" s="13">
        <v>41465.500173611108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 s="3">
        <f>ROUND(E482/D482*100,0)</f>
        <v>19</v>
      </c>
      <c r="Q482">
        <f t="shared" si="49"/>
        <v>55.46</v>
      </c>
      <c r="R482" s="14" t="str">
        <f t="shared" si="50"/>
        <v>7/10/2013</v>
      </c>
      <c r="S482" s="14" t="str">
        <f t="shared" si="51"/>
        <v>8/9/2013</v>
      </c>
      <c r="T482" s="9">
        <f t="shared" si="52"/>
        <v>7</v>
      </c>
      <c r="U482">
        <f t="shared" si="53"/>
        <v>2013</v>
      </c>
      <c r="V482" s="9">
        <f t="shared" si="54"/>
        <v>8</v>
      </c>
      <c r="W482">
        <f t="shared" si="55"/>
        <v>2013</v>
      </c>
    </row>
    <row r="483" spans="1:23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3">
        <v>41192.672326388885</v>
      </c>
      <c r="J483" s="13">
        <v>41162.672326388885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 s="3">
        <f>ROUND(E483/D483*100,0)</f>
        <v>6</v>
      </c>
      <c r="Q483">
        <f t="shared" si="49"/>
        <v>87.14</v>
      </c>
      <c r="R483" s="14" t="str">
        <f t="shared" si="50"/>
        <v>9/10/2012</v>
      </c>
      <c r="S483" s="14" t="str">
        <f t="shared" si="51"/>
        <v>10/10/2012</v>
      </c>
      <c r="T483" s="9">
        <f t="shared" si="52"/>
        <v>9</v>
      </c>
      <c r="U483">
        <f t="shared" si="53"/>
        <v>2012</v>
      </c>
      <c r="V483" s="9">
        <f t="shared" si="54"/>
        <v>10</v>
      </c>
      <c r="W483">
        <f t="shared" si="55"/>
        <v>2012</v>
      </c>
    </row>
    <row r="484" spans="1:23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3">
        <v>42474.606944444444</v>
      </c>
      <c r="J484" s="13">
        <v>42447.896874999999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 s="3">
        <f>ROUND(E484/D484*100,0)</f>
        <v>0</v>
      </c>
      <c r="Q484">
        <f t="shared" si="49"/>
        <v>10</v>
      </c>
      <c r="R484" s="14" t="str">
        <f t="shared" si="50"/>
        <v>3/18/2016</v>
      </c>
      <c r="S484" s="14" t="str">
        <f t="shared" si="51"/>
        <v>4/14/2016</v>
      </c>
      <c r="T484" s="9">
        <f t="shared" si="52"/>
        <v>3</v>
      </c>
      <c r="U484">
        <f t="shared" si="53"/>
        <v>2016</v>
      </c>
      <c r="V484" s="9">
        <f t="shared" si="54"/>
        <v>4</v>
      </c>
      <c r="W484">
        <f t="shared" si="55"/>
        <v>2016</v>
      </c>
    </row>
    <row r="485" spans="1:23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3">
        <v>41303.197592592594</v>
      </c>
      <c r="J485" s="13">
        <v>41243.197592592594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 s="3">
        <f>ROUND(E485/D485*100,0)</f>
        <v>50</v>
      </c>
      <c r="Q485">
        <f t="shared" si="49"/>
        <v>51.22</v>
      </c>
      <c r="R485" s="14" t="str">
        <f t="shared" si="50"/>
        <v>11/30/2012</v>
      </c>
      <c r="S485" s="14" t="str">
        <f t="shared" si="51"/>
        <v>1/29/2013</v>
      </c>
      <c r="T485" s="9">
        <f t="shared" si="52"/>
        <v>11</v>
      </c>
      <c r="U485">
        <f t="shared" si="53"/>
        <v>2012</v>
      </c>
      <c r="V485" s="9">
        <f t="shared" si="54"/>
        <v>1</v>
      </c>
      <c r="W485">
        <f t="shared" si="55"/>
        <v>2013</v>
      </c>
    </row>
    <row r="486" spans="1:23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3">
        <v>42313.981157407405</v>
      </c>
      <c r="J486" s="13">
        <v>42272.93949074074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 s="3">
        <f>ROUND(E486/D486*100,0)</f>
        <v>0</v>
      </c>
      <c r="Q486">
        <f t="shared" si="49"/>
        <v>13.55</v>
      </c>
      <c r="R486" s="14" t="str">
        <f t="shared" si="50"/>
        <v>9/25/2015</v>
      </c>
      <c r="S486" s="14" t="str">
        <f t="shared" si="51"/>
        <v>11/5/2015</v>
      </c>
      <c r="T486" s="9">
        <f t="shared" si="52"/>
        <v>9</v>
      </c>
      <c r="U486">
        <f t="shared" si="53"/>
        <v>2015</v>
      </c>
      <c r="V486" s="9">
        <f t="shared" si="54"/>
        <v>11</v>
      </c>
      <c r="W486">
        <f t="shared" si="55"/>
        <v>2015</v>
      </c>
    </row>
    <row r="487" spans="1:23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3">
        <v>41411.50577546296</v>
      </c>
      <c r="J487" s="13">
        <v>41381.50577546296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 s="3">
        <f>ROUND(E487/D487*100,0)</f>
        <v>22</v>
      </c>
      <c r="Q487">
        <f t="shared" si="49"/>
        <v>66.52</v>
      </c>
      <c r="R487" s="14" t="str">
        <f t="shared" si="50"/>
        <v>4/17/2013</v>
      </c>
      <c r="S487" s="14" t="str">
        <f t="shared" si="51"/>
        <v>5/17/2013</v>
      </c>
      <c r="T487" s="9">
        <f t="shared" si="52"/>
        <v>4</v>
      </c>
      <c r="U487">
        <f t="shared" si="53"/>
        <v>2013</v>
      </c>
      <c r="V487" s="9">
        <f t="shared" si="54"/>
        <v>5</v>
      </c>
      <c r="W487">
        <f t="shared" si="55"/>
        <v>2013</v>
      </c>
    </row>
    <row r="488" spans="1:23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3">
        <v>41791.94258101852</v>
      </c>
      <c r="J488" s="13">
        <v>41761.94258101852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 s="3">
        <f>ROUND(E488/D488*100,0)</f>
        <v>0</v>
      </c>
      <c r="Q488">
        <f t="shared" si="49"/>
        <v>50</v>
      </c>
      <c r="R488" s="14" t="str">
        <f t="shared" si="50"/>
        <v>5/2/2014</v>
      </c>
      <c r="S488" s="14" t="str">
        <f t="shared" si="51"/>
        <v>6/1/2014</v>
      </c>
      <c r="T488" s="9">
        <f t="shared" si="52"/>
        <v>5</v>
      </c>
      <c r="U488">
        <f t="shared" si="53"/>
        <v>2014</v>
      </c>
      <c r="V488" s="9">
        <f t="shared" si="54"/>
        <v>6</v>
      </c>
      <c r="W488">
        <f t="shared" si="55"/>
        <v>2014</v>
      </c>
    </row>
    <row r="489" spans="1:23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3">
        <v>42729.636504629627</v>
      </c>
      <c r="J489" s="13">
        <v>42669.594837962963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 s="3">
        <f>ROUND(E489/D489*100,0)</f>
        <v>0</v>
      </c>
      <c r="Q489">
        <f t="shared" si="49"/>
        <v>0</v>
      </c>
      <c r="R489" s="14" t="str">
        <f t="shared" si="50"/>
        <v>10/26/2016</v>
      </c>
      <c r="S489" s="14" t="str">
        <f t="shared" si="51"/>
        <v>12/25/2016</v>
      </c>
      <c r="T489" s="9">
        <f t="shared" si="52"/>
        <v>10</v>
      </c>
      <c r="U489">
        <f t="shared" si="53"/>
        <v>2016</v>
      </c>
      <c r="V489" s="9">
        <f t="shared" si="54"/>
        <v>12</v>
      </c>
      <c r="W489">
        <f t="shared" si="55"/>
        <v>2016</v>
      </c>
    </row>
    <row r="490" spans="1:23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3">
        <v>42744.054398148146</v>
      </c>
      <c r="J490" s="13">
        <v>42714.054398148146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 s="3">
        <f>ROUND(E490/D490*100,0)</f>
        <v>0</v>
      </c>
      <c r="Q490">
        <f t="shared" si="49"/>
        <v>0</v>
      </c>
      <c r="R490" s="14" t="str">
        <f t="shared" si="50"/>
        <v>12/10/2016</v>
      </c>
      <c r="S490" s="14" t="str">
        <f t="shared" si="51"/>
        <v>1/9/2017</v>
      </c>
      <c r="T490" s="9">
        <f t="shared" si="52"/>
        <v>12</v>
      </c>
      <c r="U490">
        <f t="shared" si="53"/>
        <v>2016</v>
      </c>
      <c r="V490" s="9">
        <f t="shared" si="54"/>
        <v>1</v>
      </c>
      <c r="W490">
        <f t="shared" si="55"/>
        <v>2017</v>
      </c>
    </row>
    <row r="491" spans="1:23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3">
        <v>40913.481249999997</v>
      </c>
      <c r="J491" s="13">
        <v>40882.481666666667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 s="3">
        <f>ROUND(E491/D491*100,0)</f>
        <v>0</v>
      </c>
      <c r="Q491">
        <f t="shared" si="49"/>
        <v>71.67</v>
      </c>
      <c r="R491" s="14" t="str">
        <f t="shared" si="50"/>
        <v>12/5/2011</v>
      </c>
      <c r="S491" s="14" t="str">
        <f t="shared" si="51"/>
        <v>1/5/2012</v>
      </c>
      <c r="T491" s="9">
        <f t="shared" si="52"/>
        <v>12</v>
      </c>
      <c r="U491">
        <f t="shared" si="53"/>
        <v>2011</v>
      </c>
      <c r="V491" s="9">
        <f t="shared" si="54"/>
        <v>1</v>
      </c>
      <c r="W491">
        <f t="shared" si="55"/>
        <v>2012</v>
      </c>
    </row>
    <row r="492" spans="1:23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3">
        <v>41143.968576388892</v>
      </c>
      <c r="J492" s="13">
        <v>41113.968576388892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 s="3">
        <f>ROUND(E492/D492*100,0)</f>
        <v>0</v>
      </c>
      <c r="Q492">
        <f t="shared" si="49"/>
        <v>0</v>
      </c>
      <c r="R492" s="14" t="str">
        <f t="shared" si="50"/>
        <v>7/23/2012</v>
      </c>
      <c r="S492" s="14" t="str">
        <f t="shared" si="51"/>
        <v>8/22/2012</v>
      </c>
      <c r="T492" s="9">
        <f t="shared" si="52"/>
        <v>7</v>
      </c>
      <c r="U492">
        <f t="shared" si="53"/>
        <v>2012</v>
      </c>
      <c r="V492" s="9">
        <f t="shared" si="54"/>
        <v>8</v>
      </c>
      <c r="W492">
        <f t="shared" si="55"/>
        <v>2012</v>
      </c>
    </row>
    <row r="493" spans="1:23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3">
        <v>42396.982627314814</v>
      </c>
      <c r="J493" s="13">
        <v>42366.982627314814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 s="3">
        <f>ROUND(E493/D493*100,0)</f>
        <v>0</v>
      </c>
      <c r="Q493">
        <f t="shared" si="49"/>
        <v>0</v>
      </c>
      <c r="R493" s="14" t="str">
        <f t="shared" si="50"/>
        <v>12/28/2015</v>
      </c>
      <c r="S493" s="14" t="str">
        <f t="shared" si="51"/>
        <v>1/27/2016</v>
      </c>
      <c r="T493" s="9">
        <f t="shared" si="52"/>
        <v>12</v>
      </c>
      <c r="U493">
        <f t="shared" si="53"/>
        <v>2015</v>
      </c>
      <c r="V493" s="9">
        <f t="shared" si="54"/>
        <v>1</v>
      </c>
      <c r="W493">
        <f t="shared" si="55"/>
        <v>2016</v>
      </c>
    </row>
    <row r="494" spans="1:23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3">
        <v>42656.035069444442</v>
      </c>
      <c r="J494" s="13">
        <v>42596.035069444442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 s="3">
        <f>ROUND(E494/D494*100,0)</f>
        <v>0</v>
      </c>
      <c r="Q494">
        <f t="shared" si="49"/>
        <v>0</v>
      </c>
      <c r="R494" s="14" t="str">
        <f t="shared" si="50"/>
        <v>8/14/2016</v>
      </c>
      <c r="S494" s="14" t="str">
        <f t="shared" si="51"/>
        <v>10/13/2016</v>
      </c>
      <c r="T494" s="9">
        <f t="shared" si="52"/>
        <v>8</v>
      </c>
      <c r="U494">
        <f t="shared" si="53"/>
        <v>2016</v>
      </c>
      <c r="V494" s="9">
        <f t="shared" si="54"/>
        <v>10</v>
      </c>
      <c r="W494">
        <f t="shared" si="55"/>
        <v>2016</v>
      </c>
    </row>
    <row r="495" spans="1:23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3">
        <v>42144.726134259261</v>
      </c>
      <c r="J495" s="13">
        <v>42114.726134259261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 s="3">
        <f>ROUND(E495/D495*100,0)</f>
        <v>0</v>
      </c>
      <c r="Q495">
        <f t="shared" si="49"/>
        <v>0</v>
      </c>
      <c r="R495" s="14" t="str">
        <f t="shared" si="50"/>
        <v>4/20/2015</v>
      </c>
      <c r="S495" s="14" t="str">
        <f t="shared" si="51"/>
        <v>5/20/2015</v>
      </c>
      <c r="T495" s="9">
        <f t="shared" si="52"/>
        <v>4</v>
      </c>
      <c r="U495">
        <f t="shared" si="53"/>
        <v>2015</v>
      </c>
      <c r="V495" s="9">
        <f t="shared" si="54"/>
        <v>5</v>
      </c>
      <c r="W495">
        <f t="shared" si="55"/>
        <v>2015</v>
      </c>
    </row>
    <row r="496" spans="1:23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3">
        <v>41823.125</v>
      </c>
      <c r="J496" s="13">
        <v>41799.830613425926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 s="3">
        <f>ROUND(E496/D496*100,0)</f>
        <v>0</v>
      </c>
      <c r="Q496">
        <f t="shared" si="49"/>
        <v>10.33</v>
      </c>
      <c r="R496" s="14" t="str">
        <f t="shared" si="50"/>
        <v>6/9/2014</v>
      </c>
      <c r="S496" s="14" t="str">
        <f t="shared" si="51"/>
        <v>7/3/2014</v>
      </c>
      <c r="T496" s="9">
        <f t="shared" si="52"/>
        <v>6</v>
      </c>
      <c r="U496">
        <f t="shared" si="53"/>
        <v>2014</v>
      </c>
      <c r="V496" s="9">
        <f t="shared" si="54"/>
        <v>7</v>
      </c>
      <c r="W496">
        <f t="shared" si="55"/>
        <v>2014</v>
      </c>
    </row>
    <row r="497" spans="1:23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3">
        <v>42201.827604166669</v>
      </c>
      <c r="J497" s="13">
        <v>42171.827604166669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 s="3">
        <f>ROUND(E497/D497*100,0)</f>
        <v>0</v>
      </c>
      <c r="Q497">
        <f t="shared" si="49"/>
        <v>0</v>
      </c>
      <c r="R497" s="14" t="str">
        <f t="shared" si="50"/>
        <v>6/16/2015</v>
      </c>
      <c r="S497" s="14" t="str">
        <f t="shared" si="51"/>
        <v>7/16/2015</v>
      </c>
      <c r="T497" s="9">
        <f t="shared" si="52"/>
        <v>6</v>
      </c>
      <c r="U497">
        <f t="shared" si="53"/>
        <v>2015</v>
      </c>
      <c r="V497" s="9">
        <f t="shared" si="54"/>
        <v>7</v>
      </c>
      <c r="W497">
        <f t="shared" si="55"/>
        <v>2015</v>
      </c>
    </row>
    <row r="498" spans="1:23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3">
        <v>41680.93141203704</v>
      </c>
      <c r="J498" s="13">
        <v>41620.93141203704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 s="3">
        <f>ROUND(E498/D498*100,0)</f>
        <v>0</v>
      </c>
      <c r="Q498">
        <f t="shared" si="49"/>
        <v>1</v>
      </c>
      <c r="R498" s="14" t="str">
        <f t="shared" si="50"/>
        <v>12/12/2013</v>
      </c>
      <c r="S498" s="14" t="str">
        <f t="shared" si="51"/>
        <v>2/10/2014</v>
      </c>
      <c r="T498" s="9">
        <f t="shared" si="52"/>
        <v>12</v>
      </c>
      <c r="U498">
        <f t="shared" si="53"/>
        <v>2013</v>
      </c>
      <c r="V498" s="9">
        <f t="shared" si="54"/>
        <v>2</v>
      </c>
      <c r="W498">
        <f t="shared" si="55"/>
        <v>2014</v>
      </c>
    </row>
    <row r="499" spans="1:23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3">
        <v>41998.208333333336</v>
      </c>
      <c r="J499" s="13">
        <v>41945.037789351853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 s="3">
        <f>ROUND(E499/D499*100,0)</f>
        <v>1</v>
      </c>
      <c r="Q499">
        <f t="shared" si="49"/>
        <v>10</v>
      </c>
      <c r="R499" s="14" t="str">
        <f t="shared" si="50"/>
        <v>11/2/2014</v>
      </c>
      <c r="S499" s="14" t="str">
        <f t="shared" si="51"/>
        <v>12/25/2014</v>
      </c>
      <c r="T499" s="9">
        <f t="shared" si="52"/>
        <v>11</v>
      </c>
      <c r="U499">
        <f t="shared" si="53"/>
        <v>2014</v>
      </c>
      <c r="V499" s="9">
        <f t="shared" si="54"/>
        <v>12</v>
      </c>
      <c r="W499">
        <f t="shared" si="55"/>
        <v>2014</v>
      </c>
    </row>
    <row r="500" spans="1:23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3">
        <v>40900.762141203704</v>
      </c>
      <c r="J500" s="13">
        <v>40858.762141203704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 s="3">
        <f>ROUND(E500/D500*100,0)</f>
        <v>5</v>
      </c>
      <c r="Q500">
        <f t="shared" si="49"/>
        <v>136.09</v>
      </c>
      <c r="R500" s="14" t="str">
        <f t="shared" si="50"/>
        <v>11/11/2011</v>
      </c>
      <c r="S500" s="14" t="str">
        <f t="shared" si="51"/>
        <v>12/23/2011</v>
      </c>
      <c r="T500" s="9">
        <f t="shared" si="52"/>
        <v>11</v>
      </c>
      <c r="U500">
        <f t="shared" si="53"/>
        <v>2011</v>
      </c>
      <c r="V500" s="9">
        <f t="shared" si="54"/>
        <v>12</v>
      </c>
      <c r="W500">
        <f t="shared" si="55"/>
        <v>2011</v>
      </c>
    </row>
    <row r="501" spans="1:23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3">
        <v>40098.874305555553</v>
      </c>
      <c r="J501" s="13">
        <v>40043.895462962966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 s="3">
        <f>ROUND(E501/D501*100,0)</f>
        <v>10</v>
      </c>
      <c r="Q501">
        <f t="shared" si="49"/>
        <v>73.459999999999994</v>
      </c>
      <c r="R501" s="14" t="str">
        <f t="shared" si="50"/>
        <v>8/18/2009</v>
      </c>
      <c r="S501" s="14" t="str">
        <f t="shared" si="51"/>
        <v>10/12/2009</v>
      </c>
      <c r="T501" s="9">
        <f t="shared" si="52"/>
        <v>8</v>
      </c>
      <c r="U501">
        <f t="shared" si="53"/>
        <v>2009</v>
      </c>
      <c r="V501" s="9">
        <f t="shared" si="54"/>
        <v>10</v>
      </c>
      <c r="W501">
        <f t="shared" si="55"/>
        <v>2009</v>
      </c>
    </row>
    <row r="502" spans="1:23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3">
        <v>40306.927777777775</v>
      </c>
      <c r="J502" s="13">
        <v>40247.886006944442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 s="3">
        <f>ROUND(E502/D502*100,0)</f>
        <v>3</v>
      </c>
      <c r="Q502">
        <f t="shared" si="49"/>
        <v>53.75</v>
      </c>
      <c r="R502" s="14" t="str">
        <f t="shared" si="50"/>
        <v>3/10/2010</v>
      </c>
      <c r="S502" s="14" t="str">
        <f t="shared" si="51"/>
        <v>5/8/2010</v>
      </c>
      <c r="T502" s="9">
        <f t="shared" si="52"/>
        <v>3</v>
      </c>
      <c r="U502">
        <f t="shared" si="53"/>
        <v>2010</v>
      </c>
      <c r="V502" s="9">
        <f t="shared" si="54"/>
        <v>5</v>
      </c>
      <c r="W502">
        <f t="shared" si="55"/>
        <v>2010</v>
      </c>
    </row>
    <row r="503" spans="1:23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3">
        <v>40733.234386574077</v>
      </c>
      <c r="J503" s="13">
        <v>40703.234386574077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 s="3">
        <f>ROUND(E503/D503*100,0)</f>
        <v>0</v>
      </c>
      <c r="Q503">
        <f t="shared" si="49"/>
        <v>0</v>
      </c>
      <c r="R503" s="14" t="str">
        <f t="shared" si="50"/>
        <v>6/9/2011</v>
      </c>
      <c r="S503" s="14" t="str">
        <f t="shared" si="51"/>
        <v>7/9/2011</v>
      </c>
      <c r="T503" s="9">
        <f t="shared" si="52"/>
        <v>6</v>
      </c>
      <c r="U503">
        <f t="shared" si="53"/>
        <v>2011</v>
      </c>
      <c r="V503" s="9">
        <f t="shared" si="54"/>
        <v>7</v>
      </c>
      <c r="W503">
        <f t="shared" si="55"/>
        <v>2011</v>
      </c>
    </row>
    <row r="504" spans="1:23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3">
        <v>40986.511863425927</v>
      </c>
      <c r="J504" s="13">
        <v>40956.553530092591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 s="3">
        <f>ROUND(E504/D504*100,0)</f>
        <v>1</v>
      </c>
      <c r="Q504">
        <f t="shared" si="49"/>
        <v>57.5</v>
      </c>
      <c r="R504" s="14" t="str">
        <f t="shared" si="50"/>
        <v>2/17/2012</v>
      </c>
      <c r="S504" s="14" t="str">
        <f t="shared" si="51"/>
        <v>3/18/2012</v>
      </c>
      <c r="T504" s="9">
        <f t="shared" si="52"/>
        <v>2</v>
      </c>
      <c r="U504">
        <f t="shared" si="53"/>
        <v>2012</v>
      </c>
      <c r="V504" s="9">
        <f t="shared" si="54"/>
        <v>3</v>
      </c>
      <c r="W504">
        <f t="shared" si="55"/>
        <v>2012</v>
      </c>
    </row>
    <row r="505" spans="1:23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3">
        <v>42021.526655092595</v>
      </c>
      <c r="J505" s="13">
        <v>41991.526655092595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 s="3">
        <f>ROUND(E505/D505*100,0)</f>
        <v>2</v>
      </c>
      <c r="Q505">
        <f t="shared" si="49"/>
        <v>12.67</v>
      </c>
      <c r="R505" s="14" t="str">
        <f t="shared" si="50"/>
        <v>12/18/2014</v>
      </c>
      <c r="S505" s="14" t="str">
        <f t="shared" si="51"/>
        <v>1/17/2015</v>
      </c>
      <c r="T505" s="9">
        <f t="shared" si="52"/>
        <v>12</v>
      </c>
      <c r="U505">
        <f t="shared" si="53"/>
        <v>2014</v>
      </c>
      <c r="V505" s="9">
        <f t="shared" si="54"/>
        <v>1</v>
      </c>
      <c r="W505">
        <f t="shared" si="55"/>
        <v>2015</v>
      </c>
    </row>
    <row r="506" spans="1:23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3">
        <v>41009.941979166666</v>
      </c>
      <c r="J506" s="13">
        <v>40949.98364583333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 s="3">
        <f>ROUND(E506/D506*100,0)</f>
        <v>1</v>
      </c>
      <c r="Q506">
        <f t="shared" si="49"/>
        <v>67</v>
      </c>
      <c r="R506" s="14" t="str">
        <f t="shared" si="50"/>
        <v>2/10/2012</v>
      </c>
      <c r="S506" s="14" t="str">
        <f t="shared" si="51"/>
        <v>4/10/2012</v>
      </c>
      <c r="T506" s="9">
        <f t="shared" si="52"/>
        <v>2</v>
      </c>
      <c r="U506">
        <f t="shared" si="53"/>
        <v>2012</v>
      </c>
      <c r="V506" s="9">
        <f t="shared" si="54"/>
        <v>4</v>
      </c>
      <c r="W506">
        <f t="shared" si="55"/>
        <v>2012</v>
      </c>
    </row>
    <row r="507" spans="1:23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3">
        <v>42363.098217592589</v>
      </c>
      <c r="J507" s="13">
        <v>42318.098217592589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 s="3">
        <f>ROUND(E507/D507*100,0)</f>
        <v>0</v>
      </c>
      <c r="Q507">
        <f t="shared" si="49"/>
        <v>3.71</v>
      </c>
      <c r="R507" s="14" t="str">
        <f t="shared" si="50"/>
        <v>11/10/2015</v>
      </c>
      <c r="S507" s="14" t="str">
        <f t="shared" si="51"/>
        <v>12/25/2015</v>
      </c>
      <c r="T507" s="9">
        <f t="shared" si="52"/>
        <v>11</v>
      </c>
      <c r="U507">
        <f t="shared" si="53"/>
        <v>2015</v>
      </c>
      <c r="V507" s="9">
        <f t="shared" si="54"/>
        <v>12</v>
      </c>
      <c r="W507">
        <f t="shared" si="55"/>
        <v>2015</v>
      </c>
    </row>
    <row r="508" spans="1:23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3">
        <v>41496.552314814813</v>
      </c>
      <c r="J508" s="13">
        <v>41466.552314814813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 s="3">
        <f>ROUND(E508/D508*100,0)</f>
        <v>0</v>
      </c>
      <c r="Q508">
        <f t="shared" si="49"/>
        <v>250</v>
      </c>
      <c r="R508" s="14" t="str">
        <f t="shared" si="50"/>
        <v>7/11/2013</v>
      </c>
      <c r="S508" s="14" t="str">
        <f t="shared" si="51"/>
        <v>8/10/2013</v>
      </c>
      <c r="T508" s="9">
        <f t="shared" si="52"/>
        <v>7</v>
      </c>
      <c r="U508">
        <f t="shared" si="53"/>
        <v>2013</v>
      </c>
      <c r="V508" s="9">
        <f t="shared" si="54"/>
        <v>8</v>
      </c>
      <c r="W508">
        <f t="shared" si="55"/>
        <v>2013</v>
      </c>
    </row>
    <row r="509" spans="1:23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3">
        <v>41201.958993055552</v>
      </c>
      <c r="J509" s="13">
        <v>41156.958993055552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 s="3">
        <f>ROUND(E509/D509*100,0)</f>
        <v>3</v>
      </c>
      <c r="Q509">
        <f t="shared" si="49"/>
        <v>64</v>
      </c>
      <c r="R509" s="14" t="str">
        <f t="shared" si="50"/>
        <v>9/4/2012</v>
      </c>
      <c r="S509" s="14" t="str">
        <f t="shared" si="51"/>
        <v>10/19/2012</v>
      </c>
      <c r="T509" s="9">
        <f t="shared" si="52"/>
        <v>9</v>
      </c>
      <c r="U509">
        <f t="shared" si="53"/>
        <v>2012</v>
      </c>
      <c r="V509" s="9">
        <f t="shared" si="54"/>
        <v>10</v>
      </c>
      <c r="W509">
        <f t="shared" si="55"/>
        <v>2012</v>
      </c>
    </row>
    <row r="510" spans="1:23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3">
        <v>41054.593055555553</v>
      </c>
      <c r="J510" s="13">
        <v>40995.024317129632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 s="3">
        <f>ROUND(E510/D510*100,0)</f>
        <v>1</v>
      </c>
      <c r="Q510">
        <f t="shared" si="49"/>
        <v>133.33000000000001</v>
      </c>
      <c r="R510" s="14" t="str">
        <f t="shared" si="50"/>
        <v>3/27/2012</v>
      </c>
      <c r="S510" s="14" t="str">
        <f t="shared" si="51"/>
        <v>5/25/2012</v>
      </c>
      <c r="T510" s="9">
        <f t="shared" si="52"/>
        <v>3</v>
      </c>
      <c r="U510">
        <f t="shared" si="53"/>
        <v>2012</v>
      </c>
      <c r="V510" s="9">
        <f t="shared" si="54"/>
        <v>5</v>
      </c>
      <c r="W510">
        <f t="shared" si="55"/>
        <v>2012</v>
      </c>
    </row>
    <row r="511" spans="1:23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3">
        <v>42183.631597222222</v>
      </c>
      <c r="J511" s="13">
        <v>42153.631597222222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 s="3">
        <f>ROUND(E511/D511*100,0)</f>
        <v>0</v>
      </c>
      <c r="Q511">
        <f t="shared" si="49"/>
        <v>10</v>
      </c>
      <c r="R511" s="14" t="str">
        <f t="shared" si="50"/>
        <v>5/29/2015</v>
      </c>
      <c r="S511" s="14" t="str">
        <f t="shared" si="51"/>
        <v>6/28/2015</v>
      </c>
      <c r="T511" s="9">
        <f t="shared" si="52"/>
        <v>5</v>
      </c>
      <c r="U511">
        <f t="shared" si="53"/>
        <v>2015</v>
      </c>
      <c r="V511" s="9">
        <f t="shared" si="54"/>
        <v>6</v>
      </c>
      <c r="W511">
        <f t="shared" si="55"/>
        <v>2015</v>
      </c>
    </row>
    <row r="512" spans="1:23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3">
        <v>42430.176377314812</v>
      </c>
      <c r="J512" s="13">
        <v>42400.176377314812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 s="3">
        <f>ROUND(E512/D512*100,0)</f>
        <v>0</v>
      </c>
      <c r="Q512">
        <f t="shared" si="49"/>
        <v>0</v>
      </c>
      <c r="R512" s="14" t="str">
        <f t="shared" si="50"/>
        <v>1/31/2016</v>
      </c>
      <c r="S512" s="14" t="str">
        <f t="shared" si="51"/>
        <v>3/1/2016</v>
      </c>
      <c r="T512" s="9">
        <f t="shared" si="52"/>
        <v>1</v>
      </c>
      <c r="U512">
        <f t="shared" si="53"/>
        <v>2016</v>
      </c>
      <c r="V512" s="9">
        <f t="shared" si="54"/>
        <v>3</v>
      </c>
      <c r="W512">
        <f t="shared" si="55"/>
        <v>2016</v>
      </c>
    </row>
    <row r="513" spans="1:23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3">
        <v>41370.261365740742</v>
      </c>
      <c r="J513" s="13">
        <v>41340.303032407406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 s="3">
        <f>ROUND(E513/D513*100,0)</f>
        <v>3</v>
      </c>
      <c r="Q513">
        <f t="shared" si="49"/>
        <v>30</v>
      </c>
      <c r="R513" s="14" t="str">
        <f t="shared" si="50"/>
        <v>3/7/2013</v>
      </c>
      <c r="S513" s="14" t="str">
        <f t="shared" si="51"/>
        <v>4/6/2013</v>
      </c>
      <c r="T513" s="9">
        <f t="shared" si="52"/>
        <v>3</v>
      </c>
      <c r="U513">
        <f t="shared" si="53"/>
        <v>2013</v>
      </c>
      <c r="V513" s="9">
        <f t="shared" si="54"/>
        <v>4</v>
      </c>
      <c r="W513">
        <f t="shared" si="55"/>
        <v>2013</v>
      </c>
    </row>
    <row r="514" spans="1:23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3">
        <v>42694.783877314818</v>
      </c>
      <c r="J514" s="13">
        <v>42649.742210648146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 s="3">
        <f>ROUND(E514/D514*100,0)</f>
        <v>0</v>
      </c>
      <c r="Q514">
        <f t="shared" si="49"/>
        <v>5.5</v>
      </c>
      <c r="R514" s="14" t="str">
        <f t="shared" si="50"/>
        <v>10/6/2016</v>
      </c>
      <c r="S514" s="14" t="str">
        <f t="shared" si="51"/>
        <v>11/20/2016</v>
      </c>
      <c r="T514" s="9">
        <f t="shared" si="52"/>
        <v>10</v>
      </c>
      <c r="U514">
        <f t="shared" si="53"/>
        <v>2016</v>
      </c>
      <c r="V514" s="9">
        <f t="shared" si="54"/>
        <v>11</v>
      </c>
      <c r="W514">
        <f t="shared" si="55"/>
        <v>2016</v>
      </c>
    </row>
    <row r="515" spans="1:23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3">
        <v>42597.291666666664</v>
      </c>
      <c r="J515" s="13">
        <v>42552.653993055559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 s="3">
        <f>ROUND(E515/D515*100,0)</f>
        <v>14</v>
      </c>
      <c r="Q515">
        <f t="shared" ref="Q515:Q578" si="56">IFERROR(ROUND(E515/L515,2),0)</f>
        <v>102.38</v>
      </c>
      <c r="R515" s="14" t="str">
        <f t="shared" ref="R515:R578" si="57">_xlfn.CONCAT(MONTH(J515),"/",DAY(J515),"/",YEAR(J515))</f>
        <v>7/1/2016</v>
      </c>
      <c r="S515" s="14" t="str">
        <f t="shared" ref="S515:S578" si="58">_xlfn.CONCAT(MONTH(I515),"/",DAY(I515),"/",YEAR(I515))</f>
        <v>8/15/2016</v>
      </c>
      <c r="T515" s="9">
        <f t="shared" ref="T515:T578" si="59">MONTH(R515)</f>
        <v>7</v>
      </c>
      <c r="U515">
        <f t="shared" ref="U515:U578" si="60">YEAR(R515)</f>
        <v>2016</v>
      </c>
      <c r="V515" s="9">
        <f t="shared" ref="V515:V578" si="61">MONTH(S515)</f>
        <v>8</v>
      </c>
      <c r="W515">
        <f t="shared" ref="W515:W578" si="62">YEAR(S515)</f>
        <v>2016</v>
      </c>
    </row>
    <row r="516" spans="1:23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3">
        <v>41860.613969907405</v>
      </c>
      <c r="J516" s="13">
        <v>41830.613969907405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 s="3">
        <f>ROUND(E516/D516*100,0)</f>
        <v>3</v>
      </c>
      <c r="Q516">
        <f t="shared" si="56"/>
        <v>16.670000000000002</v>
      </c>
      <c r="R516" s="14" t="str">
        <f t="shared" si="57"/>
        <v>7/10/2014</v>
      </c>
      <c r="S516" s="14" t="str">
        <f t="shared" si="58"/>
        <v>8/9/2014</v>
      </c>
      <c r="T516" s="9">
        <f t="shared" si="59"/>
        <v>7</v>
      </c>
      <c r="U516">
        <f t="shared" si="60"/>
        <v>2014</v>
      </c>
      <c r="V516" s="9">
        <f t="shared" si="61"/>
        <v>8</v>
      </c>
      <c r="W516">
        <f t="shared" si="62"/>
        <v>2014</v>
      </c>
    </row>
    <row r="517" spans="1:23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3">
        <v>42367.490752314814</v>
      </c>
      <c r="J517" s="13">
        <v>42327.490752314814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 s="3">
        <f>ROUND(E517/D517*100,0)</f>
        <v>25</v>
      </c>
      <c r="Q517">
        <f t="shared" si="56"/>
        <v>725.03</v>
      </c>
      <c r="R517" s="14" t="str">
        <f t="shared" si="57"/>
        <v>11/19/2015</v>
      </c>
      <c r="S517" s="14" t="str">
        <f t="shared" si="58"/>
        <v>12/29/2015</v>
      </c>
      <c r="T517" s="9">
        <f t="shared" si="59"/>
        <v>11</v>
      </c>
      <c r="U517">
        <f t="shared" si="60"/>
        <v>2015</v>
      </c>
      <c r="V517" s="9">
        <f t="shared" si="61"/>
        <v>12</v>
      </c>
      <c r="W517">
        <f t="shared" si="62"/>
        <v>2015</v>
      </c>
    </row>
    <row r="518" spans="1:23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3">
        <v>42151.778703703705</v>
      </c>
      <c r="J518" s="13">
        <v>42091.778703703705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 s="3">
        <f>ROUND(E518/D518*100,0)</f>
        <v>0</v>
      </c>
      <c r="Q518">
        <f t="shared" si="56"/>
        <v>0</v>
      </c>
      <c r="R518" s="14" t="str">
        <f t="shared" si="57"/>
        <v>3/28/2015</v>
      </c>
      <c r="S518" s="14" t="str">
        <f t="shared" si="58"/>
        <v>5/27/2015</v>
      </c>
      <c r="T518" s="9">
        <f t="shared" si="59"/>
        <v>3</v>
      </c>
      <c r="U518">
        <f t="shared" si="60"/>
        <v>2015</v>
      </c>
      <c r="V518" s="9">
        <f t="shared" si="61"/>
        <v>5</v>
      </c>
      <c r="W518">
        <f t="shared" si="62"/>
        <v>2015</v>
      </c>
    </row>
    <row r="519" spans="1:23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3">
        <v>42768.615289351852</v>
      </c>
      <c r="J519" s="13">
        <v>42738.615289351852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 s="3">
        <f>ROUND(E519/D519*100,0)</f>
        <v>1</v>
      </c>
      <c r="Q519">
        <f t="shared" si="56"/>
        <v>68.33</v>
      </c>
      <c r="R519" s="14" t="str">
        <f t="shared" si="57"/>
        <v>1/3/2017</v>
      </c>
      <c r="S519" s="14" t="str">
        <f t="shared" si="58"/>
        <v>2/2/2017</v>
      </c>
      <c r="T519" s="9">
        <f t="shared" si="59"/>
        <v>1</v>
      </c>
      <c r="U519">
        <f t="shared" si="60"/>
        <v>2017</v>
      </c>
      <c r="V519" s="9">
        <f t="shared" si="61"/>
        <v>2</v>
      </c>
      <c r="W519">
        <f t="shared" si="62"/>
        <v>2017</v>
      </c>
    </row>
    <row r="520" spans="1:23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3">
        <v>42253.615277777775</v>
      </c>
      <c r="J520" s="13">
        <v>42223.616018518522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 s="3">
        <f>ROUND(E520/D520*100,0)</f>
        <v>0</v>
      </c>
      <c r="Q520">
        <f t="shared" si="56"/>
        <v>0</v>
      </c>
      <c r="R520" s="14" t="str">
        <f t="shared" si="57"/>
        <v>8/7/2015</v>
      </c>
      <c r="S520" s="14" t="str">
        <f t="shared" si="58"/>
        <v>9/6/2015</v>
      </c>
      <c r="T520" s="9">
        <f t="shared" si="59"/>
        <v>8</v>
      </c>
      <c r="U520">
        <f t="shared" si="60"/>
        <v>2015</v>
      </c>
      <c r="V520" s="9">
        <f t="shared" si="61"/>
        <v>9</v>
      </c>
      <c r="W520">
        <f t="shared" si="62"/>
        <v>2015</v>
      </c>
    </row>
    <row r="521" spans="1:23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3">
        <v>41248.391446759262</v>
      </c>
      <c r="J521" s="13">
        <v>41218.391446759262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 s="3">
        <f>ROUND(E521/D521*100,0)</f>
        <v>23</v>
      </c>
      <c r="Q521">
        <f t="shared" si="56"/>
        <v>39.229999999999997</v>
      </c>
      <c r="R521" s="14" t="str">
        <f t="shared" si="57"/>
        <v>11/5/2012</v>
      </c>
      <c r="S521" s="14" t="str">
        <f t="shared" si="58"/>
        <v>12/5/2012</v>
      </c>
      <c r="T521" s="9">
        <f t="shared" si="59"/>
        <v>11</v>
      </c>
      <c r="U521">
        <f t="shared" si="60"/>
        <v>2012</v>
      </c>
      <c r="V521" s="9">
        <f t="shared" si="61"/>
        <v>12</v>
      </c>
      <c r="W521">
        <f t="shared" si="62"/>
        <v>2012</v>
      </c>
    </row>
    <row r="522" spans="1:23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3">
        <v>42348.702094907407</v>
      </c>
      <c r="J522" s="13">
        <v>42318.702094907407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 s="3">
        <f>ROUND(E522/D522*100,0)</f>
        <v>102</v>
      </c>
      <c r="Q522">
        <f t="shared" si="56"/>
        <v>150.15</v>
      </c>
      <c r="R522" s="14" t="str">
        <f t="shared" si="57"/>
        <v>11/10/2015</v>
      </c>
      <c r="S522" s="14" t="str">
        <f t="shared" si="58"/>
        <v>12/10/2015</v>
      </c>
      <c r="T522" s="9">
        <f t="shared" si="59"/>
        <v>11</v>
      </c>
      <c r="U522">
        <f t="shared" si="60"/>
        <v>2015</v>
      </c>
      <c r="V522" s="9">
        <f t="shared" si="61"/>
        <v>12</v>
      </c>
      <c r="W522">
        <f t="shared" si="62"/>
        <v>2015</v>
      </c>
    </row>
    <row r="523" spans="1:23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3">
        <v>42675.207638888889</v>
      </c>
      <c r="J523" s="13">
        <v>42646.092812499999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 s="3">
        <f>ROUND(E523/D523*100,0)</f>
        <v>105</v>
      </c>
      <c r="Q523">
        <f t="shared" si="56"/>
        <v>93.43</v>
      </c>
      <c r="R523" s="14" t="str">
        <f t="shared" si="57"/>
        <v>10/3/2016</v>
      </c>
      <c r="S523" s="14" t="str">
        <f t="shared" si="58"/>
        <v>11/1/2016</v>
      </c>
      <c r="T523" s="9">
        <f t="shared" si="59"/>
        <v>10</v>
      </c>
      <c r="U523">
        <f t="shared" si="60"/>
        <v>2016</v>
      </c>
      <c r="V523" s="9">
        <f t="shared" si="61"/>
        <v>11</v>
      </c>
      <c r="W523">
        <f t="shared" si="62"/>
        <v>2016</v>
      </c>
    </row>
    <row r="524" spans="1:23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3">
        <v>42449.999131944445</v>
      </c>
      <c r="J524" s="13">
        <v>42430.040798611109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 s="3">
        <f>ROUND(E524/D524*100,0)</f>
        <v>115</v>
      </c>
      <c r="Q524">
        <f t="shared" si="56"/>
        <v>110.97</v>
      </c>
      <c r="R524" s="14" t="str">
        <f t="shared" si="57"/>
        <v>3/1/2016</v>
      </c>
      <c r="S524" s="14" t="str">
        <f t="shared" si="58"/>
        <v>3/20/2016</v>
      </c>
      <c r="T524" s="9">
        <f t="shared" si="59"/>
        <v>3</v>
      </c>
      <c r="U524">
        <f t="shared" si="60"/>
        <v>2016</v>
      </c>
      <c r="V524" s="9">
        <f t="shared" si="61"/>
        <v>3</v>
      </c>
      <c r="W524">
        <f t="shared" si="62"/>
        <v>2016</v>
      </c>
    </row>
    <row r="525" spans="1:23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3">
        <v>42268.132824074077</v>
      </c>
      <c r="J525" s="13">
        <v>42238.132824074077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 s="3">
        <f>ROUND(E525/D525*100,0)</f>
        <v>121</v>
      </c>
      <c r="Q525">
        <f t="shared" si="56"/>
        <v>71.790000000000006</v>
      </c>
      <c r="R525" s="14" t="str">
        <f t="shared" si="57"/>
        <v>8/22/2015</v>
      </c>
      <c r="S525" s="14" t="str">
        <f t="shared" si="58"/>
        <v>9/21/2015</v>
      </c>
      <c r="T525" s="9">
        <f t="shared" si="59"/>
        <v>8</v>
      </c>
      <c r="U525">
        <f t="shared" si="60"/>
        <v>2015</v>
      </c>
      <c r="V525" s="9">
        <f t="shared" si="61"/>
        <v>9</v>
      </c>
      <c r="W525">
        <f t="shared" si="62"/>
        <v>2015</v>
      </c>
    </row>
    <row r="526" spans="1:23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3">
        <v>42522.717233796298</v>
      </c>
      <c r="J526" s="13">
        <v>42492.717233796298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 s="3">
        <f>ROUND(E526/D526*100,0)</f>
        <v>109</v>
      </c>
      <c r="Q526">
        <f t="shared" si="56"/>
        <v>29.26</v>
      </c>
      <c r="R526" s="14" t="str">
        <f t="shared" si="57"/>
        <v>5/2/2016</v>
      </c>
      <c r="S526" s="14" t="str">
        <f t="shared" si="58"/>
        <v>6/1/2016</v>
      </c>
      <c r="T526" s="9">
        <f t="shared" si="59"/>
        <v>5</v>
      </c>
      <c r="U526">
        <f t="shared" si="60"/>
        <v>2016</v>
      </c>
      <c r="V526" s="9">
        <f t="shared" si="61"/>
        <v>6</v>
      </c>
      <c r="W526">
        <f t="shared" si="62"/>
        <v>2016</v>
      </c>
    </row>
    <row r="527" spans="1:23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3">
        <v>41895.400937500002</v>
      </c>
      <c r="J527" s="13">
        <v>41850.400937500002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 s="3">
        <f>ROUND(E527/D527*100,0)</f>
        <v>100</v>
      </c>
      <c r="Q527">
        <f t="shared" si="56"/>
        <v>1000</v>
      </c>
      <c r="R527" s="14" t="str">
        <f t="shared" si="57"/>
        <v>7/30/2014</v>
      </c>
      <c r="S527" s="14" t="str">
        <f t="shared" si="58"/>
        <v>9/13/2014</v>
      </c>
      <c r="T527" s="9">
        <f t="shared" si="59"/>
        <v>7</v>
      </c>
      <c r="U527">
        <f t="shared" si="60"/>
        <v>2014</v>
      </c>
      <c r="V527" s="9">
        <f t="shared" si="61"/>
        <v>9</v>
      </c>
      <c r="W527">
        <f t="shared" si="62"/>
        <v>2014</v>
      </c>
    </row>
    <row r="528" spans="1:23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3">
        <v>42223.708333333336</v>
      </c>
      <c r="J528" s="13">
        <v>42192.591944444444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 s="3">
        <f>ROUND(E528/D528*100,0)</f>
        <v>114</v>
      </c>
      <c r="Q528">
        <f t="shared" si="56"/>
        <v>74.349999999999994</v>
      </c>
      <c r="R528" s="14" t="str">
        <f t="shared" si="57"/>
        <v>7/7/2015</v>
      </c>
      <c r="S528" s="14" t="str">
        <f t="shared" si="58"/>
        <v>8/7/2015</v>
      </c>
      <c r="T528" s="9">
        <f t="shared" si="59"/>
        <v>7</v>
      </c>
      <c r="U528">
        <f t="shared" si="60"/>
        <v>2015</v>
      </c>
      <c r="V528" s="9">
        <f t="shared" si="61"/>
        <v>8</v>
      </c>
      <c r="W528">
        <f t="shared" si="62"/>
        <v>2015</v>
      </c>
    </row>
    <row r="529" spans="1:23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3">
        <v>42783.670138888891</v>
      </c>
      <c r="J529" s="13">
        <v>42753.205625000002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 s="3">
        <f>ROUND(E529/D529*100,0)</f>
        <v>101</v>
      </c>
      <c r="Q529">
        <f t="shared" si="56"/>
        <v>63.83</v>
      </c>
      <c r="R529" s="14" t="str">
        <f t="shared" si="57"/>
        <v>1/18/2017</v>
      </c>
      <c r="S529" s="14" t="str">
        <f t="shared" si="58"/>
        <v>2/17/2017</v>
      </c>
      <c r="T529" s="9">
        <f t="shared" si="59"/>
        <v>1</v>
      </c>
      <c r="U529">
        <f t="shared" si="60"/>
        <v>2017</v>
      </c>
      <c r="V529" s="9">
        <f t="shared" si="61"/>
        <v>2</v>
      </c>
      <c r="W529">
        <f t="shared" si="62"/>
        <v>2017</v>
      </c>
    </row>
    <row r="530" spans="1:23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3">
        <v>42176.888888888891</v>
      </c>
      <c r="J530" s="13">
        <v>42155.920219907406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 s="3">
        <f>ROUND(E530/D530*100,0)</f>
        <v>116</v>
      </c>
      <c r="Q530">
        <f t="shared" si="56"/>
        <v>44.33</v>
      </c>
      <c r="R530" s="14" t="str">
        <f t="shared" si="57"/>
        <v>5/31/2015</v>
      </c>
      <c r="S530" s="14" t="str">
        <f t="shared" si="58"/>
        <v>6/21/2015</v>
      </c>
      <c r="T530" s="9">
        <f t="shared" si="59"/>
        <v>5</v>
      </c>
      <c r="U530">
        <f t="shared" si="60"/>
        <v>2015</v>
      </c>
      <c r="V530" s="9">
        <f t="shared" si="61"/>
        <v>6</v>
      </c>
      <c r="W530">
        <f t="shared" si="62"/>
        <v>2015</v>
      </c>
    </row>
    <row r="531" spans="1:23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3">
        <v>42746.208333333336</v>
      </c>
      <c r="J531" s="13">
        <v>42725.031180555554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 s="3">
        <f>ROUND(E531/D531*100,0)</f>
        <v>130</v>
      </c>
      <c r="Q531">
        <f t="shared" si="56"/>
        <v>86.94</v>
      </c>
      <c r="R531" s="14" t="str">
        <f t="shared" si="57"/>
        <v>12/21/2016</v>
      </c>
      <c r="S531" s="14" t="str">
        <f t="shared" si="58"/>
        <v>1/11/2017</v>
      </c>
      <c r="T531" s="9">
        <f t="shared" si="59"/>
        <v>12</v>
      </c>
      <c r="U531">
        <f t="shared" si="60"/>
        <v>2016</v>
      </c>
      <c r="V531" s="9">
        <f t="shared" si="61"/>
        <v>1</v>
      </c>
      <c r="W531">
        <f t="shared" si="62"/>
        <v>2017</v>
      </c>
    </row>
    <row r="532" spans="1:23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3">
        <v>42179.083333333336</v>
      </c>
      <c r="J532" s="13">
        <v>42157.591064814813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 s="3">
        <f>ROUND(E532/D532*100,0)</f>
        <v>108</v>
      </c>
      <c r="Q532">
        <f t="shared" si="56"/>
        <v>126.55</v>
      </c>
      <c r="R532" s="14" t="str">
        <f t="shared" si="57"/>
        <v>6/2/2015</v>
      </c>
      <c r="S532" s="14" t="str">
        <f t="shared" si="58"/>
        <v>6/24/2015</v>
      </c>
      <c r="T532" s="9">
        <f t="shared" si="59"/>
        <v>6</v>
      </c>
      <c r="U532">
        <f t="shared" si="60"/>
        <v>2015</v>
      </c>
      <c r="V532" s="9">
        <f t="shared" si="61"/>
        <v>6</v>
      </c>
      <c r="W532">
        <f t="shared" si="62"/>
        <v>2015</v>
      </c>
    </row>
    <row r="533" spans="1:23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3">
        <v>42721.290972222225</v>
      </c>
      <c r="J533" s="13">
        <v>42676.065150462964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 s="3">
        <f>ROUND(E533/D533*100,0)</f>
        <v>100</v>
      </c>
      <c r="Q533">
        <f t="shared" si="56"/>
        <v>129.03</v>
      </c>
      <c r="R533" s="14" t="str">
        <f t="shared" si="57"/>
        <v>11/2/2016</v>
      </c>
      <c r="S533" s="14" t="str">
        <f t="shared" si="58"/>
        <v>12/17/2016</v>
      </c>
      <c r="T533" s="9">
        <f t="shared" si="59"/>
        <v>11</v>
      </c>
      <c r="U533">
        <f t="shared" si="60"/>
        <v>2016</v>
      </c>
      <c r="V533" s="9">
        <f t="shared" si="61"/>
        <v>12</v>
      </c>
      <c r="W533">
        <f t="shared" si="62"/>
        <v>2016</v>
      </c>
    </row>
    <row r="534" spans="1:23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3">
        <v>42503.007037037038</v>
      </c>
      <c r="J534" s="13">
        <v>42473.007037037038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 s="3">
        <f>ROUND(E534/D534*100,0)</f>
        <v>123</v>
      </c>
      <c r="Q534">
        <f t="shared" si="56"/>
        <v>71.239999999999995</v>
      </c>
      <c r="R534" s="14" t="str">
        <f t="shared" si="57"/>
        <v>4/13/2016</v>
      </c>
      <c r="S534" s="14" t="str">
        <f t="shared" si="58"/>
        <v>5/13/2016</v>
      </c>
      <c r="T534" s="9">
        <f t="shared" si="59"/>
        <v>4</v>
      </c>
      <c r="U534">
        <f t="shared" si="60"/>
        <v>2016</v>
      </c>
      <c r="V534" s="9">
        <f t="shared" si="61"/>
        <v>5</v>
      </c>
      <c r="W534">
        <f t="shared" si="62"/>
        <v>2016</v>
      </c>
    </row>
    <row r="535" spans="1:23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3">
        <v>42506.43478009259</v>
      </c>
      <c r="J535" s="13">
        <v>42482.43478009259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 s="3">
        <f>ROUND(E535/D535*100,0)</f>
        <v>100</v>
      </c>
      <c r="Q535">
        <f t="shared" si="56"/>
        <v>117.88</v>
      </c>
      <c r="R535" s="14" t="str">
        <f t="shared" si="57"/>
        <v>4/22/2016</v>
      </c>
      <c r="S535" s="14" t="str">
        <f t="shared" si="58"/>
        <v>5/16/2016</v>
      </c>
      <c r="T535" s="9">
        <f t="shared" si="59"/>
        <v>4</v>
      </c>
      <c r="U535">
        <f t="shared" si="60"/>
        <v>2016</v>
      </c>
      <c r="V535" s="9">
        <f t="shared" si="61"/>
        <v>5</v>
      </c>
      <c r="W535">
        <f t="shared" si="62"/>
        <v>2016</v>
      </c>
    </row>
    <row r="536" spans="1:23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3">
        <v>42309.958333333336</v>
      </c>
      <c r="J536" s="13">
        <v>42270.810995370368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 s="3">
        <f>ROUND(E536/D536*100,0)</f>
        <v>105</v>
      </c>
      <c r="Q536">
        <f t="shared" si="56"/>
        <v>327.08</v>
      </c>
      <c r="R536" s="14" t="str">
        <f t="shared" si="57"/>
        <v>9/23/2015</v>
      </c>
      <c r="S536" s="14" t="str">
        <f t="shared" si="58"/>
        <v>11/1/2015</v>
      </c>
      <c r="T536" s="9">
        <f t="shared" si="59"/>
        <v>9</v>
      </c>
      <c r="U536">
        <f t="shared" si="60"/>
        <v>2015</v>
      </c>
      <c r="V536" s="9">
        <f t="shared" si="61"/>
        <v>11</v>
      </c>
      <c r="W536">
        <f t="shared" si="62"/>
        <v>2015</v>
      </c>
    </row>
    <row r="537" spans="1:23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3">
        <v>42741.54519675926</v>
      </c>
      <c r="J537" s="13">
        <v>42711.54519675926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 s="3">
        <f>ROUND(E537/D537*100,0)</f>
        <v>103</v>
      </c>
      <c r="Q537">
        <f t="shared" si="56"/>
        <v>34.75</v>
      </c>
      <c r="R537" s="14" t="str">
        <f t="shared" si="57"/>
        <v>12/7/2016</v>
      </c>
      <c r="S537" s="14" t="str">
        <f t="shared" si="58"/>
        <v>1/6/2017</v>
      </c>
      <c r="T537" s="9">
        <f t="shared" si="59"/>
        <v>12</v>
      </c>
      <c r="U537">
        <f t="shared" si="60"/>
        <v>2016</v>
      </c>
      <c r="V537" s="9">
        <f t="shared" si="61"/>
        <v>1</v>
      </c>
      <c r="W537">
        <f t="shared" si="62"/>
        <v>2017</v>
      </c>
    </row>
    <row r="538" spans="1:23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3">
        <v>42219.75</v>
      </c>
      <c r="J538" s="13">
        <v>42179.344988425924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 s="3">
        <f>ROUND(E538/D538*100,0)</f>
        <v>118</v>
      </c>
      <c r="Q538">
        <f t="shared" si="56"/>
        <v>100.06</v>
      </c>
      <c r="R538" s="14" t="str">
        <f t="shared" si="57"/>
        <v>6/24/2015</v>
      </c>
      <c r="S538" s="14" t="str">
        <f t="shared" si="58"/>
        <v>8/3/2015</v>
      </c>
      <c r="T538" s="9">
        <f t="shared" si="59"/>
        <v>6</v>
      </c>
      <c r="U538">
        <f t="shared" si="60"/>
        <v>2015</v>
      </c>
      <c r="V538" s="9">
        <f t="shared" si="61"/>
        <v>8</v>
      </c>
      <c r="W538">
        <f t="shared" si="62"/>
        <v>2015</v>
      </c>
    </row>
    <row r="539" spans="1:23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3">
        <v>42312.810081018521</v>
      </c>
      <c r="J539" s="13">
        <v>42282.768414351849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 s="3">
        <f>ROUND(E539/D539*100,0)</f>
        <v>121</v>
      </c>
      <c r="Q539">
        <f t="shared" si="56"/>
        <v>40.85</v>
      </c>
      <c r="R539" s="14" t="str">
        <f t="shared" si="57"/>
        <v>10/5/2015</v>
      </c>
      <c r="S539" s="14" t="str">
        <f t="shared" si="58"/>
        <v>11/4/2015</v>
      </c>
      <c r="T539" s="9">
        <f t="shared" si="59"/>
        <v>10</v>
      </c>
      <c r="U539">
        <f t="shared" si="60"/>
        <v>2015</v>
      </c>
      <c r="V539" s="9">
        <f t="shared" si="61"/>
        <v>11</v>
      </c>
      <c r="W539">
        <f t="shared" si="62"/>
        <v>2015</v>
      </c>
    </row>
    <row r="540" spans="1:23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3">
        <v>42503.794710648152</v>
      </c>
      <c r="J540" s="13">
        <v>42473.794710648152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 s="3">
        <f>ROUND(E540/D540*100,0)</f>
        <v>302</v>
      </c>
      <c r="Q540">
        <f t="shared" si="56"/>
        <v>252.02</v>
      </c>
      <c r="R540" s="14" t="str">
        <f t="shared" si="57"/>
        <v>4/13/2016</v>
      </c>
      <c r="S540" s="14" t="str">
        <f t="shared" si="58"/>
        <v>5/13/2016</v>
      </c>
      <c r="T540" s="9">
        <f t="shared" si="59"/>
        <v>4</v>
      </c>
      <c r="U540">
        <f t="shared" si="60"/>
        <v>2016</v>
      </c>
      <c r="V540" s="9">
        <f t="shared" si="61"/>
        <v>5</v>
      </c>
      <c r="W540">
        <f t="shared" si="62"/>
        <v>2016</v>
      </c>
    </row>
    <row r="541" spans="1:23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3">
        <v>42556.049849537034</v>
      </c>
      <c r="J541" s="13">
        <v>42535.049849537034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 s="3">
        <f>ROUND(E541/D541*100,0)</f>
        <v>101</v>
      </c>
      <c r="Q541">
        <f t="shared" si="56"/>
        <v>25.16</v>
      </c>
      <c r="R541" s="14" t="str">
        <f t="shared" si="57"/>
        <v>6/14/2016</v>
      </c>
      <c r="S541" s="14" t="str">
        <f t="shared" si="58"/>
        <v>7/5/2016</v>
      </c>
      <c r="T541" s="9">
        <f t="shared" si="59"/>
        <v>6</v>
      </c>
      <c r="U541">
        <f t="shared" si="60"/>
        <v>2016</v>
      </c>
      <c r="V541" s="9">
        <f t="shared" si="61"/>
        <v>7</v>
      </c>
      <c r="W541">
        <f t="shared" si="62"/>
        <v>2016</v>
      </c>
    </row>
    <row r="542" spans="1:23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3">
        <v>42039.817199074074</v>
      </c>
      <c r="J542" s="13">
        <v>42009.817199074074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 s="3">
        <f>ROUND(E542/D542*100,0)</f>
        <v>0</v>
      </c>
      <c r="Q542">
        <f t="shared" si="56"/>
        <v>1</v>
      </c>
      <c r="R542" s="14" t="str">
        <f t="shared" si="57"/>
        <v>1/5/2015</v>
      </c>
      <c r="S542" s="14" t="str">
        <f t="shared" si="58"/>
        <v>2/4/2015</v>
      </c>
      <c r="T542" s="9">
        <f t="shared" si="59"/>
        <v>1</v>
      </c>
      <c r="U542">
        <f t="shared" si="60"/>
        <v>2015</v>
      </c>
      <c r="V542" s="9">
        <f t="shared" si="61"/>
        <v>2</v>
      </c>
      <c r="W542">
        <f t="shared" si="62"/>
        <v>2015</v>
      </c>
    </row>
    <row r="543" spans="1:23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3">
        <v>42306.046689814815</v>
      </c>
      <c r="J543" s="13">
        <v>42276.046689814815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 s="3">
        <f>ROUND(E543/D543*100,0)</f>
        <v>1</v>
      </c>
      <c r="Q543">
        <f t="shared" si="56"/>
        <v>25</v>
      </c>
      <c r="R543" s="14" t="str">
        <f t="shared" si="57"/>
        <v>9/29/2015</v>
      </c>
      <c r="S543" s="14" t="str">
        <f t="shared" si="58"/>
        <v>10/29/2015</v>
      </c>
      <c r="T543" s="9">
        <f t="shared" si="59"/>
        <v>9</v>
      </c>
      <c r="U543">
        <f t="shared" si="60"/>
        <v>2015</v>
      </c>
      <c r="V543" s="9">
        <f t="shared" si="61"/>
        <v>10</v>
      </c>
      <c r="W543">
        <f t="shared" si="62"/>
        <v>2015</v>
      </c>
    </row>
    <row r="544" spans="1:23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3">
        <v>42493.695787037039</v>
      </c>
      <c r="J544" s="13">
        <v>42433.737453703703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 s="3">
        <f>ROUND(E544/D544*100,0)</f>
        <v>0</v>
      </c>
      <c r="Q544">
        <f t="shared" si="56"/>
        <v>1</v>
      </c>
      <c r="R544" s="14" t="str">
        <f t="shared" si="57"/>
        <v>3/4/2016</v>
      </c>
      <c r="S544" s="14" t="str">
        <f t="shared" si="58"/>
        <v>5/3/2016</v>
      </c>
      <c r="T544" s="9">
        <f t="shared" si="59"/>
        <v>3</v>
      </c>
      <c r="U544">
        <f t="shared" si="60"/>
        <v>2016</v>
      </c>
      <c r="V544" s="9">
        <f t="shared" si="61"/>
        <v>5</v>
      </c>
      <c r="W544">
        <f t="shared" si="62"/>
        <v>2016</v>
      </c>
    </row>
    <row r="545" spans="1:23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3">
        <v>41944.092152777775</v>
      </c>
      <c r="J545" s="13">
        <v>41914.092152777775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 s="3">
        <f>ROUND(E545/D545*100,0)</f>
        <v>0</v>
      </c>
      <c r="Q545">
        <f t="shared" si="56"/>
        <v>35</v>
      </c>
      <c r="R545" s="14" t="str">
        <f t="shared" si="57"/>
        <v>10/2/2014</v>
      </c>
      <c r="S545" s="14" t="str">
        <f t="shared" si="58"/>
        <v>11/1/2014</v>
      </c>
      <c r="T545" s="9">
        <f t="shared" si="59"/>
        <v>10</v>
      </c>
      <c r="U545">
        <f t="shared" si="60"/>
        <v>2014</v>
      </c>
      <c r="V545" s="9">
        <f t="shared" si="61"/>
        <v>11</v>
      </c>
      <c r="W545">
        <f t="shared" si="62"/>
        <v>2014</v>
      </c>
    </row>
    <row r="546" spans="1:23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3">
        <v>42555.656944444447</v>
      </c>
      <c r="J546" s="13">
        <v>42525.656944444447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 s="3">
        <f>ROUND(E546/D546*100,0)</f>
        <v>1</v>
      </c>
      <c r="Q546">
        <f t="shared" si="56"/>
        <v>3</v>
      </c>
      <c r="R546" s="14" t="str">
        <f t="shared" si="57"/>
        <v>6/4/2016</v>
      </c>
      <c r="S546" s="14" t="str">
        <f t="shared" si="58"/>
        <v>7/4/2016</v>
      </c>
      <c r="T546" s="9">
        <f t="shared" si="59"/>
        <v>6</v>
      </c>
      <c r="U546">
        <f t="shared" si="60"/>
        <v>2016</v>
      </c>
      <c r="V546" s="9">
        <f t="shared" si="61"/>
        <v>7</v>
      </c>
      <c r="W546">
        <f t="shared" si="62"/>
        <v>2016</v>
      </c>
    </row>
    <row r="547" spans="1:23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3">
        <v>42323.634131944447</v>
      </c>
      <c r="J547" s="13">
        <v>42283.592465277776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 s="3">
        <f>ROUND(E547/D547*100,0)</f>
        <v>27</v>
      </c>
      <c r="Q547">
        <f t="shared" si="56"/>
        <v>402.71</v>
      </c>
      <c r="R547" s="14" t="str">
        <f t="shared" si="57"/>
        <v>10/6/2015</v>
      </c>
      <c r="S547" s="14" t="str">
        <f t="shared" si="58"/>
        <v>11/15/2015</v>
      </c>
      <c r="T547" s="9">
        <f t="shared" si="59"/>
        <v>10</v>
      </c>
      <c r="U547">
        <f t="shared" si="60"/>
        <v>2015</v>
      </c>
      <c r="V547" s="9">
        <f t="shared" si="61"/>
        <v>11</v>
      </c>
      <c r="W547">
        <f t="shared" si="62"/>
        <v>2015</v>
      </c>
    </row>
    <row r="548" spans="1:23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3">
        <v>42294.667997685188</v>
      </c>
      <c r="J548" s="13">
        <v>42249.667997685188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 s="3">
        <f>ROUND(E548/D548*100,0)</f>
        <v>0</v>
      </c>
      <c r="Q548">
        <f t="shared" si="56"/>
        <v>26</v>
      </c>
      <c r="R548" s="14" t="str">
        <f t="shared" si="57"/>
        <v>9/2/2015</v>
      </c>
      <c r="S548" s="14" t="str">
        <f t="shared" si="58"/>
        <v>10/17/2015</v>
      </c>
      <c r="T548" s="9">
        <f t="shared" si="59"/>
        <v>9</v>
      </c>
      <c r="U548">
        <f t="shared" si="60"/>
        <v>2015</v>
      </c>
      <c r="V548" s="9">
        <f t="shared" si="61"/>
        <v>10</v>
      </c>
      <c r="W548">
        <f t="shared" si="62"/>
        <v>2015</v>
      </c>
    </row>
    <row r="549" spans="1:23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3">
        <v>42410.696342592593</v>
      </c>
      <c r="J549" s="13">
        <v>42380.696342592593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 s="3">
        <f>ROUND(E549/D549*100,0)</f>
        <v>0</v>
      </c>
      <c r="Q549">
        <f t="shared" si="56"/>
        <v>0</v>
      </c>
      <c r="R549" s="14" t="str">
        <f t="shared" si="57"/>
        <v>1/11/2016</v>
      </c>
      <c r="S549" s="14" t="str">
        <f t="shared" si="58"/>
        <v>2/10/2016</v>
      </c>
      <c r="T549" s="9">
        <f t="shared" si="59"/>
        <v>1</v>
      </c>
      <c r="U549">
        <f t="shared" si="60"/>
        <v>2016</v>
      </c>
      <c r="V549" s="9">
        <f t="shared" si="61"/>
        <v>2</v>
      </c>
      <c r="W549">
        <f t="shared" si="62"/>
        <v>2016</v>
      </c>
    </row>
    <row r="550" spans="1:23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3">
        <v>42306.903333333335</v>
      </c>
      <c r="J550" s="13">
        <v>42276.903333333335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 s="3">
        <f>ROUND(E550/D550*100,0)</f>
        <v>0</v>
      </c>
      <c r="Q550">
        <f t="shared" si="56"/>
        <v>9</v>
      </c>
      <c r="R550" s="14" t="str">
        <f t="shared" si="57"/>
        <v>9/29/2015</v>
      </c>
      <c r="S550" s="14" t="str">
        <f t="shared" si="58"/>
        <v>10/29/2015</v>
      </c>
      <c r="T550" s="9">
        <f t="shared" si="59"/>
        <v>9</v>
      </c>
      <c r="U550">
        <f t="shared" si="60"/>
        <v>2015</v>
      </c>
      <c r="V550" s="9">
        <f t="shared" si="61"/>
        <v>10</v>
      </c>
      <c r="W550">
        <f t="shared" si="62"/>
        <v>2015</v>
      </c>
    </row>
    <row r="551" spans="1:23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3">
        <v>42193.636828703704</v>
      </c>
      <c r="J551" s="13">
        <v>42163.636828703704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 s="3">
        <f>ROUND(E551/D551*100,0)</f>
        <v>3</v>
      </c>
      <c r="Q551">
        <f t="shared" si="56"/>
        <v>8.5</v>
      </c>
      <c r="R551" s="14" t="str">
        <f t="shared" si="57"/>
        <v>6/8/2015</v>
      </c>
      <c r="S551" s="14" t="str">
        <f t="shared" si="58"/>
        <v>7/8/2015</v>
      </c>
      <c r="T551" s="9">
        <f t="shared" si="59"/>
        <v>6</v>
      </c>
      <c r="U551">
        <f t="shared" si="60"/>
        <v>2015</v>
      </c>
      <c r="V551" s="9">
        <f t="shared" si="61"/>
        <v>7</v>
      </c>
      <c r="W551">
        <f t="shared" si="62"/>
        <v>2015</v>
      </c>
    </row>
    <row r="552" spans="1:23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3">
        <v>42766.208333333336</v>
      </c>
      <c r="J552" s="13">
        <v>42753.678761574076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 s="3">
        <f>ROUND(E552/D552*100,0)</f>
        <v>1</v>
      </c>
      <c r="Q552">
        <f t="shared" si="56"/>
        <v>8.75</v>
      </c>
      <c r="R552" s="14" t="str">
        <f t="shared" si="57"/>
        <v>1/18/2017</v>
      </c>
      <c r="S552" s="14" t="str">
        <f t="shared" si="58"/>
        <v>1/31/2017</v>
      </c>
      <c r="T552" s="9">
        <f t="shared" si="59"/>
        <v>1</v>
      </c>
      <c r="U552">
        <f t="shared" si="60"/>
        <v>2017</v>
      </c>
      <c r="V552" s="9">
        <f t="shared" si="61"/>
        <v>1</v>
      </c>
      <c r="W552">
        <f t="shared" si="62"/>
        <v>2017</v>
      </c>
    </row>
    <row r="553" spans="1:23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3">
        <v>42217.745138888888</v>
      </c>
      <c r="J553" s="13">
        <v>42173.275740740741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 s="3">
        <f>ROUND(E553/D553*100,0)</f>
        <v>5</v>
      </c>
      <c r="Q553">
        <f t="shared" si="56"/>
        <v>135.04</v>
      </c>
      <c r="R553" s="14" t="str">
        <f t="shared" si="57"/>
        <v>6/18/2015</v>
      </c>
      <c r="S553" s="14" t="str">
        <f t="shared" si="58"/>
        <v>8/1/2015</v>
      </c>
      <c r="T553" s="9">
        <f t="shared" si="59"/>
        <v>6</v>
      </c>
      <c r="U553">
        <f t="shared" si="60"/>
        <v>2015</v>
      </c>
      <c r="V553" s="9">
        <f t="shared" si="61"/>
        <v>8</v>
      </c>
      <c r="W553">
        <f t="shared" si="62"/>
        <v>2015</v>
      </c>
    </row>
    <row r="554" spans="1:23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3">
        <v>42378.616851851853</v>
      </c>
      <c r="J554" s="13">
        <v>42318.616851851853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 s="3">
        <f>ROUND(E554/D554*100,0)</f>
        <v>0</v>
      </c>
      <c r="Q554">
        <f t="shared" si="56"/>
        <v>0</v>
      </c>
      <c r="R554" s="14" t="str">
        <f t="shared" si="57"/>
        <v>11/10/2015</v>
      </c>
      <c r="S554" s="14" t="str">
        <f t="shared" si="58"/>
        <v>1/9/2016</v>
      </c>
      <c r="T554" s="9">
        <f t="shared" si="59"/>
        <v>11</v>
      </c>
      <c r="U554">
        <f t="shared" si="60"/>
        <v>2015</v>
      </c>
      <c r="V554" s="9">
        <f t="shared" si="61"/>
        <v>1</v>
      </c>
      <c r="W554">
        <f t="shared" si="62"/>
        <v>2016</v>
      </c>
    </row>
    <row r="555" spans="1:23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3">
        <v>41957.761469907404</v>
      </c>
      <c r="J555" s="13">
        <v>41927.71980324074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 s="3">
        <f>ROUND(E555/D555*100,0)</f>
        <v>0</v>
      </c>
      <c r="Q555">
        <f t="shared" si="56"/>
        <v>20.5</v>
      </c>
      <c r="R555" s="14" t="str">
        <f t="shared" si="57"/>
        <v>10/15/2014</v>
      </c>
      <c r="S555" s="14" t="str">
        <f t="shared" si="58"/>
        <v>11/14/2014</v>
      </c>
      <c r="T555" s="9">
        <f t="shared" si="59"/>
        <v>10</v>
      </c>
      <c r="U555">
        <f t="shared" si="60"/>
        <v>2014</v>
      </c>
      <c r="V555" s="9">
        <f t="shared" si="61"/>
        <v>11</v>
      </c>
      <c r="W555">
        <f t="shared" si="62"/>
        <v>2014</v>
      </c>
    </row>
    <row r="556" spans="1:23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3">
        <v>41931.684861111113</v>
      </c>
      <c r="J556" s="13">
        <v>41901.684861111113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 s="3">
        <f>ROUND(E556/D556*100,0)</f>
        <v>37</v>
      </c>
      <c r="Q556">
        <f t="shared" si="56"/>
        <v>64.36</v>
      </c>
      <c r="R556" s="14" t="str">
        <f t="shared" si="57"/>
        <v>9/19/2014</v>
      </c>
      <c r="S556" s="14" t="str">
        <f t="shared" si="58"/>
        <v>10/19/2014</v>
      </c>
      <c r="T556" s="9">
        <f t="shared" si="59"/>
        <v>9</v>
      </c>
      <c r="U556">
        <f t="shared" si="60"/>
        <v>2014</v>
      </c>
      <c r="V556" s="9">
        <f t="shared" si="61"/>
        <v>10</v>
      </c>
      <c r="W556">
        <f t="shared" si="62"/>
        <v>2014</v>
      </c>
    </row>
    <row r="557" spans="1:23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3">
        <v>42533.353506944448</v>
      </c>
      <c r="J557" s="13">
        <v>42503.353506944448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 s="3">
        <f>ROUND(E557/D557*100,0)</f>
        <v>0</v>
      </c>
      <c r="Q557">
        <f t="shared" si="56"/>
        <v>0</v>
      </c>
      <c r="R557" s="14" t="str">
        <f t="shared" si="57"/>
        <v>5/13/2016</v>
      </c>
      <c r="S557" s="14" t="str">
        <f t="shared" si="58"/>
        <v>6/12/2016</v>
      </c>
      <c r="T557" s="9">
        <f t="shared" si="59"/>
        <v>5</v>
      </c>
      <c r="U557">
        <f t="shared" si="60"/>
        <v>2016</v>
      </c>
      <c r="V557" s="9">
        <f t="shared" si="61"/>
        <v>6</v>
      </c>
      <c r="W557">
        <f t="shared" si="62"/>
        <v>2016</v>
      </c>
    </row>
    <row r="558" spans="1:23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3">
        <v>42375.860150462962</v>
      </c>
      <c r="J558" s="13">
        <v>42345.860150462962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 s="3">
        <f>ROUND(E558/D558*100,0)</f>
        <v>3</v>
      </c>
      <c r="Q558">
        <f t="shared" si="56"/>
        <v>200</v>
      </c>
      <c r="R558" s="14" t="str">
        <f t="shared" si="57"/>
        <v>12/7/2015</v>
      </c>
      <c r="S558" s="14" t="str">
        <f t="shared" si="58"/>
        <v>1/6/2016</v>
      </c>
      <c r="T558" s="9">
        <f t="shared" si="59"/>
        <v>12</v>
      </c>
      <c r="U558">
        <f t="shared" si="60"/>
        <v>2015</v>
      </c>
      <c r="V558" s="9">
        <f t="shared" si="61"/>
        <v>1</v>
      </c>
      <c r="W558">
        <f t="shared" si="62"/>
        <v>2016</v>
      </c>
    </row>
    <row r="559" spans="1:23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3">
        <v>42706.983831018515</v>
      </c>
      <c r="J559" s="13">
        <v>42676.942164351851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 s="3">
        <f>ROUND(E559/D559*100,0)</f>
        <v>1</v>
      </c>
      <c r="Q559">
        <f t="shared" si="56"/>
        <v>68.3</v>
      </c>
      <c r="R559" s="14" t="str">
        <f t="shared" si="57"/>
        <v>11/2/2016</v>
      </c>
      <c r="S559" s="14" t="str">
        <f t="shared" si="58"/>
        <v>12/2/2016</v>
      </c>
      <c r="T559" s="9">
        <f t="shared" si="59"/>
        <v>11</v>
      </c>
      <c r="U559">
        <f t="shared" si="60"/>
        <v>2016</v>
      </c>
      <c r="V559" s="9">
        <f t="shared" si="61"/>
        <v>12</v>
      </c>
      <c r="W559">
        <f t="shared" si="62"/>
        <v>2016</v>
      </c>
    </row>
    <row r="560" spans="1:23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3">
        <v>42087.841493055559</v>
      </c>
      <c r="J560" s="13">
        <v>42057.883159722223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 s="3">
        <f>ROUND(E560/D560*100,0)</f>
        <v>0</v>
      </c>
      <c r="Q560">
        <f t="shared" si="56"/>
        <v>0</v>
      </c>
      <c r="R560" s="14" t="str">
        <f t="shared" si="57"/>
        <v>2/22/2015</v>
      </c>
      <c r="S560" s="14" t="str">
        <f t="shared" si="58"/>
        <v>3/24/2015</v>
      </c>
      <c r="T560" s="9">
        <f t="shared" si="59"/>
        <v>2</v>
      </c>
      <c r="U560">
        <f t="shared" si="60"/>
        <v>2015</v>
      </c>
      <c r="V560" s="9">
        <f t="shared" si="61"/>
        <v>3</v>
      </c>
      <c r="W560">
        <f t="shared" si="62"/>
        <v>2015</v>
      </c>
    </row>
    <row r="561" spans="1:23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3">
        <v>42351.283101851855</v>
      </c>
      <c r="J561" s="13">
        <v>42321.283101851855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 s="3">
        <f>ROUND(E561/D561*100,0)</f>
        <v>0</v>
      </c>
      <c r="Q561">
        <f t="shared" si="56"/>
        <v>50</v>
      </c>
      <c r="R561" s="14" t="str">
        <f t="shared" si="57"/>
        <v>11/13/2015</v>
      </c>
      <c r="S561" s="14" t="str">
        <f t="shared" si="58"/>
        <v>12/13/2015</v>
      </c>
      <c r="T561" s="9">
        <f t="shared" si="59"/>
        <v>11</v>
      </c>
      <c r="U561">
        <f t="shared" si="60"/>
        <v>2015</v>
      </c>
      <c r="V561" s="9">
        <f t="shared" si="61"/>
        <v>12</v>
      </c>
      <c r="W561">
        <f t="shared" si="62"/>
        <v>2015</v>
      </c>
    </row>
    <row r="562" spans="1:23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3">
        <v>41990.771354166667</v>
      </c>
      <c r="J562" s="13">
        <v>41960.771354166667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 s="3">
        <f>ROUND(E562/D562*100,0)</f>
        <v>0</v>
      </c>
      <c r="Q562">
        <f t="shared" si="56"/>
        <v>4</v>
      </c>
      <c r="R562" s="14" t="str">
        <f t="shared" si="57"/>
        <v>11/17/2014</v>
      </c>
      <c r="S562" s="14" t="str">
        <f t="shared" si="58"/>
        <v>12/17/2014</v>
      </c>
      <c r="T562" s="9">
        <f t="shared" si="59"/>
        <v>11</v>
      </c>
      <c r="U562">
        <f t="shared" si="60"/>
        <v>2014</v>
      </c>
      <c r="V562" s="9">
        <f t="shared" si="61"/>
        <v>12</v>
      </c>
      <c r="W562">
        <f t="shared" si="62"/>
        <v>2014</v>
      </c>
    </row>
    <row r="563" spans="1:23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3">
        <v>42303.658715277779</v>
      </c>
      <c r="J563" s="13">
        <v>42268.658715277779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 s="3">
        <f>ROUND(E563/D563*100,0)</f>
        <v>0</v>
      </c>
      <c r="Q563">
        <f t="shared" si="56"/>
        <v>27.5</v>
      </c>
      <c r="R563" s="14" t="str">
        <f t="shared" si="57"/>
        <v>9/21/2015</v>
      </c>
      <c r="S563" s="14" t="str">
        <f t="shared" si="58"/>
        <v>10/26/2015</v>
      </c>
      <c r="T563" s="9">
        <f t="shared" si="59"/>
        <v>9</v>
      </c>
      <c r="U563">
        <f t="shared" si="60"/>
        <v>2015</v>
      </c>
      <c r="V563" s="9">
        <f t="shared" si="61"/>
        <v>10</v>
      </c>
      <c r="W563">
        <f t="shared" si="62"/>
        <v>2015</v>
      </c>
    </row>
    <row r="564" spans="1:23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3">
        <v>42722.389062499999</v>
      </c>
      <c r="J564" s="13">
        <v>42692.389062499999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 s="3">
        <f>ROUND(E564/D564*100,0)</f>
        <v>0</v>
      </c>
      <c r="Q564">
        <f t="shared" si="56"/>
        <v>0</v>
      </c>
      <c r="R564" s="14" t="str">
        <f t="shared" si="57"/>
        <v>11/18/2016</v>
      </c>
      <c r="S564" s="14" t="str">
        <f t="shared" si="58"/>
        <v>12/18/2016</v>
      </c>
      <c r="T564" s="9">
        <f t="shared" si="59"/>
        <v>11</v>
      </c>
      <c r="U564">
        <f t="shared" si="60"/>
        <v>2016</v>
      </c>
      <c r="V564" s="9">
        <f t="shared" si="61"/>
        <v>12</v>
      </c>
      <c r="W564">
        <f t="shared" si="62"/>
        <v>2016</v>
      </c>
    </row>
    <row r="565" spans="1:23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3">
        <v>42052.069988425923</v>
      </c>
      <c r="J565" s="13">
        <v>42022.069988425923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 s="3">
        <f>ROUND(E565/D565*100,0)</f>
        <v>0</v>
      </c>
      <c r="Q565">
        <f t="shared" si="56"/>
        <v>34</v>
      </c>
      <c r="R565" s="14" t="str">
        <f t="shared" si="57"/>
        <v>1/18/2015</v>
      </c>
      <c r="S565" s="14" t="str">
        <f t="shared" si="58"/>
        <v>2/17/2015</v>
      </c>
      <c r="T565" s="9">
        <f t="shared" si="59"/>
        <v>1</v>
      </c>
      <c r="U565">
        <f t="shared" si="60"/>
        <v>2015</v>
      </c>
      <c r="V565" s="9">
        <f t="shared" si="61"/>
        <v>2</v>
      </c>
      <c r="W565">
        <f t="shared" si="62"/>
        <v>2015</v>
      </c>
    </row>
    <row r="566" spans="1:23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3">
        <v>42441.942997685182</v>
      </c>
      <c r="J566" s="13">
        <v>42411.942997685182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 s="3">
        <f>ROUND(E566/D566*100,0)</f>
        <v>0</v>
      </c>
      <c r="Q566">
        <f t="shared" si="56"/>
        <v>1</v>
      </c>
      <c r="R566" s="14" t="str">
        <f t="shared" si="57"/>
        <v>2/11/2016</v>
      </c>
      <c r="S566" s="14" t="str">
        <f t="shared" si="58"/>
        <v>3/12/2016</v>
      </c>
      <c r="T566" s="9">
        <f t="shared" si="59"/>
        <v>2</v>
      </c>
      <c r="U566">
        <f t="shared" si="60"/>
        <v>2016</v>
      </c>
      <c r="V566" s="9">
        <f t="shared" si="61"/>
        <v>3</v>
      </c>
      <c r="W566">
        <f t="shared" si="62"/>
        <v>2016</v>
      </c>
    </row>
    <row r="567" spans="1:23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3">
        <v>42195.78528935185</v>
      </c>
      <c r="J567" s="13">
        <v>42165.78528935185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 s="3">
        <f>ROUND(E567/D567*100,0)</f>
        <v>0</v>
      </c>
      <c r="Q567">
        <f t="shared" si="56"/>
        <v>0</v>
      </c>
      <c r="R567" s="14" t="str">
        <f t="shared" si="57"/>
        <v>6/10/2015</v>
      </c>
      <c r="S567" s="14" t="str">
        <f t="shared" si="58"/>
        <v>7/10/2015</v>
      </c>
      <c r="T567" s="9">
        <f t="shared" si="59"/>
        <v>6</v>
      </c>
      <c r="U567">
        <f t="shared" si="60"/>
        <v>2015</v>
      </c>
      <c r="V567" s="9">
        <f t="shared" si="61"/>
        <v>7</v>
      </c>
      <c r="W567">
        <f t="shared" si="62"/>
        <v>2015</v>
      </c>
    </row>
    <row r="568" spans="1:23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3">
        <v>42565.68440972222</v>
      </c>
      <c r="J568" s="13">
        <v>42535.68440972222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 s="3">
        <f>ROUND(E568/D568*100,0)</f>
        <v>0</v>
      </c>
      <c r="Q568">
        <f t="shared" si="56"/>
        <v>1</v>
      </c>
      <c r="R568" s="14" t="str">
        <f t="shared" si="57"/>
        <v>6/14/2016</v>
      </c>
      <c r="S568" s="14" t="str">
        <f t="shared" si="58"/>
        <v>7/14/2016</v>
      </c>
      <c r="T568" s="9">
        <f t="shared" si="59"/>
        <v>6</v>
      </c>
      <c r="U568">
        <f t="shared" si="60"/>
        <v>2016</v>
      </c>
      <c r="V568" s="9">
        <f t="shared" si="61"/>
        <v>7</v>
      </c>
      <c r="W568">
        <f t="shared" si="62"/>
        <v>2016</v>
      </c>
    </row>
    <row r="569" spans="1:23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3">
        <v>42005.842523148145</v>
      </c>
      <c r="J569" s="13">
        <v>41975.842523148145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 s="3">
        <f>ROUND(E569/D569*100,0)</f>
        <v>0</v>
      </c>
      <c r="Q569">
        <f t="shared" si="56"/>
        <v>0</v>
      </c>
      <c r="R569" s="14" t="str">
        <f t="shared" si="57"/>
        <v>12/2/2014</v>
      </c>
      <c r="S569" s="14" t="str">
        <f t="shared" si="58"/>
        <v>1/1/2015</v>
      </c>
      <c r="T569" s="9">
        <f t="shared" si="59"/>
        <v>12</v>
      </c>
      <c r="U569">
        <f t="shared" si="60"/>
        <v>2014</v>
      </c>
      <c r="V569" s="9">
        <f t="shared" si="61"/>
        <v>1</v>
      </c>
      <c r="W569">
        <f t="shared" si="62"/>
        <v>2015</v>
      </c>
    </row>
    <row r="570" spans="1:23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3">
        <v>42385.458333333336</v>
      </c>
      <c r="J570" s="13">
        <v>42348.9215625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 s="3">
        <f>ROUND(E570/D570*100,0)</f>
        <v>1</v>
      </c>
      <c r="Q570">
        <f t="shared" si="56"/>
        <v>49</v>
      </c>
      <c r="R570" s="14" t="str">
        <f t="shared" si="57"/>
        <v>12/10/2015</v>
      </c>
      <c r="S570" s="14" t="str">
        <f t="shared" si="58"/>
        <v>1/16/2016</v>
      </c>
      <c r="T570" s="9">
        <f t="shared" si="59"/>
        <v>12</v>
      </c>
      <c r="U570">
        <f t="shared" si="60"/>
        <v>2015</v>
      </c>
      <c r="V570" s="9">
        <f t="shared" si="61"/>
        <v>1</v>
      </c>
      <c r="W570">
        <f t="shared" si="62"/>
        <v>2016</v>
      </c>
    </row>
    <row r="571" spans="1:23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3">
        <v>42370.847361111111</v>
      </c>
      <c r="J571" s="13">
        <v>42340.847361111111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 s="3">
        <f>ROUND(E571/D571*100,0)</f>
        <v>1</v>
      </c>
      <c r="Q571">
        <f t="shared" si="56"/>
        <v>20</v>
      </c>
      <c r="R571" s="14" t="str">
        <f t="shared" si="57"/>
        <v>12/2/2015</v>
      </c>
      <c r="S571" s="14" t="str">
        <f t="shared" si="58"/>
        <v>1/1/2016</v>
      </c>
      <c r="T571" s="9">
        <f t="shared" si="59"/>
        <v>12</v>
      </c>
      <c r="U571">
        <f t="shared" si="60"/>
        <v>2015</v>
      </c>
      <c r="V571" s="9">
        <f t="shared" si="61"/>
        <v>1</v>
      </c>
      <c r="W571">
        <f t="shared" si="62"/>
        <v>2016</v>
      </c>
    </row>
    <row r="572" spans="1:23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3">
        <v>42418.798252314817</v>
      </c>
      <c r="J572" s="13">
        <v>42388.798252314817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 s="3">
        <f>ROUND(E572/D572*100,0)</f>
        <v>0</v>
      </c>
      <c r="Q572">
        <f t="shared" si="56"/>
        <v>142</v>
      </c>
      <c r="R572" s="14" t="str">
        <f t="shared" si="57"/>
        <v>1/19/2016</v>
      </c>
      <c r="S572" s="14" t="str">
        <f t="shared" si="58"/>
        <v>2/18/2016</v>
      </c>
      <c r="T572" s="9">
        <f t="shared" si="59"/>
        <v>1</v>
      </c>
      <c r="U572">
        <f t="shared" si="60"/>
        <v>2016</v>
      </c>
      <c r="V572" s="9">
        <f t="shared" si="61"/>
        <v>2</v>
      </c>
      <c r="W572">
        <f t="shared" si="62"/>
        <v>2016</v>
      </c>
    </row>
    <row r="573" spans="1:23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3">
        <v>42212.165972222225</v>
      </c>
      <c r="J573" s="13">
        <v>42192.816238425927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 s="3">
        <f>ROUND(E573/D573*100,0)</f>
        <v>0</v>
      </c>
      <c r="Q573">
        <f t="shared" si="56"/>
        <v>53</v>
      </c>
      <c r="R573" s="14" t="str">
        <f t="shared" si="57"/>
        <v>7/7/2015</v>
      </c>
      <c r="S573" s="14" t="str">
        <f t="shared" si="58"/>
        <v>7/27/2015</v>
      </c>
      <c r="T573" s="9">
        <f t="shared" si="59"/>
        <v>7</v>
      </c>
      <c r="U573">
        <f t="shared" si="60"/>
        <v>2015</v>
      </c>
      <c r="V573" s="9">
        <f t="shared" si="61"/>
        <v>7</v>
      </c>
      <c r="W573">
        <f t="shared" si="62"/>
        <v>2015</v>
      </c>
    </row>
    <row r="574" spans="1:23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3">
        <v>42312.757962962962</v>
      </c>
      <c r="J574" s="13">
        <v>42282.716296296298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 s="3">
        <f>ROUND(E574/D574*100,0)</f>
        <v>0</v>
      </c>
      <c r="Q574">
        <f t="shared" si="56"/>
        <v>0</v>
      </c>
      <c r="R574" s="14" t="str">
        <f t="shared" si="57"/>
        <v>10/5/2015</v>
      </c>
      <c r="S574" s="14" t="str">
        <f t="shared" si="58"/>
        <v>11/4/2015</v>
      </c>
      <c r="T574" s="9">
        <f t="shared" si="59"/>
        <v>10</v>
      </c>
      <c r="U574">
        <f t="shared" si="60"/>
        <v>2015</v>
      </c>
      <c r="V574" s="9">
        <f t="shared" si="61"/>
        <v>11</v>
      </c>
      <c r="W574">
        <f t="shared" si="62"/>
        <v>2015</v>
      </c>
    </row>
    <row r="575" spans="1:23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3">
        <v>42022.05</v>
      </c>
      <c r="J575" s="13">
        <v>41963.050127314818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 s="3">
        <f>ROUND(E575/D575*100,0)</f>
        <v>0</v>
      </c>
      <c r="Q575">
        <f t="shared" si="56"/>
        <v>38.44</v>
      </c>
      <c r="R575" s="14" t="str">
        <f t="shared" si="57"/>
        <v>11/20/2014</v>
      </c>
      <c r="S575" s="14" t="str">
        <f t="shared" si="58"/>
        <v>1/18/2015</v>
      </c>
      <c r="T575" s="9">
        <f t="shared" si="59"/>
        <v>11</v>
      </c>
      <c r="U575">
        <f t="shared" si="60"/>
        <v>2014</v>
      </c>
      <c r="V575" s="9">
        <f t="shared" si="61"/>
        <v>1</v>
      </c>
      <c r="W575">
        <f t="shared" si="62"/>
        <v>2015</v>
      </c>
    </row>
    <row r="576" spans="1:23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3">
        <v>42662.443368055552</v>
      </c>
      <c r="J576" s="13">
        <v>42632.443368055552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 s="3">
        <f>ROUND(E576/D576*100,0)</f>
        <v>1</v>
      </c>
      <c r="Q576">
        <f t="shared" si="56"/>
        <v>20</v>
      </c>
      <c r="R576" s="14" t="str">
        <f t="shared" si="57"/>
        <v>9/19/2016</v>
      </c>
      <c r="S576" s="14" t="str">
        <f t="shared" si="58"/>
        <v>10/19/2016</v>
      </c>
      <c r="T576" s="9">
        <f t="shared" si="59"/>
        <v>9</v>
      </c>
      <c r="U576">
        <f t="shared" si="60"/>
        <v>2016</v>
      </c>
      <c r="V576" s="9">
        <f t="shared" si="61"/>
        <v>10</v>
      </c>
      <c r="W576">
        <f t="shared" si="62"/>
        <v>2016</v>
      </c>
    </row>
    <row r="577" spans="1:23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3">
        <v>42168.692627314813</v>
      </c>
      <c r="J577" s="13">
        <v>42138.692627314813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 s="3">
        <f>ROUND(E577/D577*100,0)</f>
        <v>0</v>
      </c>
      <c r="Q577">
        <f t="shared" si="56"/>
        <v>64.75</v>
      </c>
      <c r="R577" s="14" t="str">
        <f t="shared" si="57"/>
        <v>5/14/2015</v>
      </c>
      <c r="S577" s="14" t="str">
        <f t="shared" si="58"/>
        <v>6/13/2015</v>
      </c>
      <c r="T577" s="9">
        <f t="shared" si="59"/>
        <v>5</v>
      </c>
      <c r="U577">
        <f t="shared" si="60"/>
        <v>2015</v>
      </c>
      <c r="V577" s="9">
        <f t="shared" si="61"/>
        <v>6</v>
      </c>
      <c r="W577">
        <f t="shared" si="62"/>
        <v>2015</v>
      </c>
    </row>
    <row r="578" spans="1:23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3">
        <v>42091.43</v>
      </c>
      <c r="J578" s="13">
        <v>42031.471666666665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 s="3">
        <f>ROUND(E578/D578*100,0)</f>
        <v>0</v>
      </c>
      <c r="Q578">
        <f t="shared" si="56"/>
        <v>1</v>
      </c>
      <c r="R578" s="14" t="str">
        <f t="shared" si="57"/>
        <v>1/27/2015</v>
      </c>
      <c r="S578" s="14" t="str">
        <f t="shared" si="58"/>
        <v>3/28/2015</v>
      </c>
      <c r="T578" s="9">
        <f t="shared" si="59"/>
        <v>1</v>
      </c>
      <c r="U578">
        <f t="shared" si="60"/>
        <v>2015</v>
      </c>
      <c r="V578" s="9">
        <f t="shared" si="61"/>
        <v>3</v>
      </c>
      <c r="W578">
        <f t="shared" si="62"/>
        <v>2015</v>
      </c>
    </row>
    <row r="579" spans="1:23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3">
        <v>42510.589143518519</v>
      </c>
      <c r="J579" s="13">
        <v>42450.589143518519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 s="3">
        <f>ROUND(E579/D579*100,0)</f>
        <v>0</v>
      </c>
      <c r="Q579">
        <f t="shared" ref="Q579:Q642" si="63">IFERROR(ROUND(E579/L579,2),0)</f>
        <v>10</v>
      </c>
      <c r="R579" s="14" t="str">
        <f t="shared" ref="R579:R642" si="64">_xlfn.CONCAT(MONTH(J579),"/",DAY(J579),"/",YEAR(J579))</f>
        <v>3/21/2016</v>
      </c>
      <c r="S579" s="14" t="str">
        <f t="shared" ref="S579:S642" si="65">_xlfn.CONCAT(MONTH(I579),"/",DAY(I579),"/",YEAR(I579))</f>
        <v>5/20/2016</v>
      </c>
      <c r="T579" s="9">
        <f t="shared" ref="T579:T642" si="66">MONTH(R579)</f>
        <v>3</v>
      </c>
      <c r="U579">
        <f t="shared" ref="U579:U642" si="67">YEAR(R579)</f>
        <v>2016</v>
      </c>
      <c r="V579" s="9">
        <f t="shared" ref="V579:V642" si="68">MONTH(S579)</f>
        <v>5</v>
      </c>
      <c r="W579">
        <f t="shared" ref="W579:W642" si="69">YEAR(S579)</f>
        <v>2016</v>
      </c>
    </row>
    <row r="580" spans="1:23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3">
        <v>42254.578622685185</v>
      </c>
      <c r="J580" s="13">
        <v>42230.578622685185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 s="3">
        <f>ROUND(E580/D580*100,0)</f>
        <v>0</v>
      </c>
      <c r="Q580">
        <f t="shared" si="63"/>
        <v>2</v>
      </c>
      <c r="R580" s="14" t="str">
        <f t="shared" si="64"/>
        <v>8/14/2015</v>
      </c>
      <c r="S580" s="14" t="str">
        <f t="shared" si="65"/>
        <v>9/7/2015</v>
      </c>
      <c r="T580" s="9">
        <f t="shared" si="66"/>
        <v>8</v>
      </c>
      <c r="U580">
        <f t="shared" si="67"/>
        <v>2015</v>
      </c>
      <c r="V580" s="9">
        <f t="shared" si="68"/>
        <v>9</v>
      </c>
      <c r="W580">
        <f t="shared" si="69"/>
        <v>2015</v>
      </c>
    </row>
    <row r="581" spans="1:23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3">
        <v>41998.852118055554</v>
      </c>
      <c r="J581" s="13">
        <v>41968.852118055554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 s="3">
        <f>ROUND(E581/D581*100,0)</f>
        <v>1</v>
      </c>
      <c r="Q581">
        <f t="shared" si="63"/>
        <v>35</v>
      </c>
      <c r="R581" s="14" t="str">
        <f t="shared" si="64"/>
        <v>11/25/2014</v>
      </c>
      <c r="S581" s="14" t="str">
        <f t="shared" si="65"/>
        <v>12/25/2014</v>
      </c>
      <c r="T581" s="9">
        <f t="shared" si="66"/>
        <v>11</v>
      </c>
      <c r="U581">
        <f t="shared" si="67"/>
        <v>2014</v>
      </c>
      <c r="V581" s="9">
        <f t="shared" si="68"/>
        <v>12</v>
      </c>
      <c r="W581">
        <f t="shared" si="69"/>
        <v>2014</v>
      </c>
    </row>
    <row r="582" spans="1:23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3">
        <v>42635.908182870371</v>
      </c>
      <c r="J582" s="13">
        <v>42605.908182870371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 s="3">
        <f>ROUND(E582/D582*100,0)</f>
        <v>0</v>
      </c>
      <c r="Q582">
        <f t="shared" si="63"/>
        <v>1</v>
      </c>
      <c r="R582" s="14" t="str">
        <f t="shared" si="64"/>
        <v>8/23/2016</v>
      </c>
      <c r="S582" s="14" t="str">
        <f t="shared" si="65"/>
        <v>9/22/2016</v>
      </c>
      <c r="T582" s="9">
        <f t="shared" si="66"/>
        <v>8</v>
      </c>
      <c r="U582">
        <f t="shared" si="67"/>
        <v>2016</v>
      </c>
      <c r="V582" s="9">
        <f t="shared" si="68"/>
        <v>9</v>
      </c>
      <c r="W582">
        <f t="shared" si="69"/>
        <v>2016</v>
      </c>
    </row>
    <row r="583" spans="1:23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3">
        <v>42218.012777777774</v>
      </c>
      <c r="J583" s="13">
        <v>42188.012777777774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 s="3">
        <f>ROUND(E583/D583*100,0)</f>
        <v>0</v>
      </c>
      <c r="Q583">
        <f t="shared" si="63"/>
        <v>0</v>
      </c>
      <c r="R583" s="14" t="str">
        <f t="shared" si="64"/>
        <v>7/3/2015</v>
      </c>
      <c r="S583" s="14" t="str">
        <f t="shared" si="65"/>
        <v>8/2/2015</v>
      </c>
      <c r="T583" s="9">
        <f t="shared" si="66"/>
        <v>7</v>
      </c>
      <c r="U583">
        <f t="shared" si="67"/>
        <v>2015</v>
      </c>
      <c r="V583" s="9">
        <f t="shared" si="68"/>
        <v>8</v>
      </c>
      <c r="W583">
        <f t="shared" si="69"/>
        <v>2015</v>
      </c>
    </row>
    <row r="584" spans="1:23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3">
        <v>42078.75</v>
      </c>
      <c r="J584" s="13">
        <v>42055.739803240744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 s="3">
        <f>ROUND(E584/D584*100,0)</f>
        <v>0</v>
      </c>
      <c r="Q584">
        <f t="shared" si="63"/>
        <v>0</v>
      </c>
      <c r="R584" s="14" t="str">
        <f t="shared" si="64"/>
        <v>2/20/2015</v>
      </c>
      <c r="S584" s="14" t="str">
        <f t="shared" si="65"/>
        <v>3/15/2015</v>
      </c>
      <c r="T584" s="9">
        <f t="shared" si="66"/>
        <v>2</v>
      </c>
      <c r="U584">
        <f t="shared" si="67"/>
        <v>2015</v>
      </c>
      <c r="V584" s="9">
        <f t="shared" si="68"/>
        <v>3</v>
      </c>
      <c r="W584">
        <f t="shared" si="69"/>
        <v>2015</v>
      </c>
    </row>
    <row r="585" spans="1:23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3">
        <v>42082.896840277775</v>
      </c>
      <c r="J585" s="13">
        <v>42052.938506944447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 s="3">
        <f>ROUND(E585/D585*100,0)</f>
        <v>0</v>
      </c>
      <c r="Q585">
        <f t="shared" si="63"/>
        <v>1</v>
      </c>
      <c r="R585" s="14" t="str">
        <f t="shared" si="64"/>
        <v>2/17/2015</v>
      </c>
      <c r="S585" s="14" t="str">
        <f t="shared" si="65"/>
        <v>3/19/2015</v>
      </c>
      <c r="T585" s="9">
        <f t="shared" si="66"/>
        <v>2</v>
      </c>
      <c r="U585">
        <f t="shared" si="67"/>
        <v>2015</v>
      </c>
      <c r="V585" s="9">
        <f t="shared" si="68"/>
        <v>3</v>
      </c>
      <c r="W585">
        <f t="shared" si="69"/>
        <v>2015</v>
      </c>
    </row>
    <row r="586" spans="1:23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3">
        <v>42079.674953703703</v>
      </c>
      <c r="J586" s="13">
        <v>42049.716620370367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 s="3">
        <f>ROUND(E586/D586*100,0)</f>
        <v>1</v>
      </c>
      <c r="Q586">
        <f t="shared" si="63"/>
        <v>5</v>
      </c>
      <c r="R586" s="14" t="str">
        <f t="shared" si="64"/>
        <v>2/14/2015</v>
      </c>
      <c r="S586" s="14" t="str">
        <f t="shared" si="65"/>
        <v>3/16/2015</v>
      </c>
      <c r="T586" s="9">
        <f t="shared" si="66"/>
        <v>2</v>
      </c>
      <c r="U586">
        <f t="shared" si="67"/>
        <v>2015</v>
      </c>
      <c r="V586" s="9">
        <f t="shared" si="68"/>
        <v>3</v>
      </c>
      <c r="W586">
        <f t="shared" si="69"/>
        <v>2015</v>
      </c>
    </row>
    <row r="587" spans="1:23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3">
        <v>42339</v>
      </c>
      <c r="J587" s="13">
        <v>42283.3909375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 s="3">
        <f>ROUND(E587/D587*100,0)</f>
        <v>0</v>
      </c>
      <c r="Q587">
        <f t="shared" si="63"/>
        <v>0</v>
      </c>
      <c r="R587" s="14" t="str">
        <f t="shared" si="64"/>
        <v>10/6/2015</v>
      </c>
      <c r="S587" s="14" t="str">
        <f t="shared" si="65"/>
        <v>12/1/2015</v>
      </c>
      <c r="T587" s="9">
        <f t="shared" si="66"/>
        <v>10</v>
      </c>
      <c r="U587">
        <f t="shared" si="67"/>
        <v>2015</v>
      </c>
      <c r="V587" s="9">
        <f t="shared" si="68"/>
        <v>12</v>
      </c>
      <c r="W587">
        <f t="shared" si="69"/>
        <v>2015</v>
      </c>
    </row>
    <row r="588" spans="1:23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3">
        <v>42050.854247685187</v>
      </c>
      <c r="J588" s="13">
        <v>42020.854247685187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 s="3">
        <f>ROUND(E588/D588*100,0)</f>
        <v>1</v>
      </c>
      <c r="Q588">
        <f t="shared" si="63"/>
        <v>14</v>
      </c>
      <c r="R588" s="14" t="str">
        <f t="shared" si="64"/>
        <v>1/16/2015</v>
      </c>
      <c r="S588" s="14" t="str">
        <f t="shared" si="65"/>
        <v>2/15/2015</v>
      </c>
      <c r="T588" s="9">
        <f t="shared" si="66"/>
        <v>1</v>
      </c>
      <c r="U588">
        <f t="shared" si="67"/>
        <v>2015</v>
      </c>
      <c r="V588" s="9">
        <f t="shared" si="68"/>
        <v>2</v>
      </c>
      <c r="W588">
        <f t="shared" si="69"/>
        <v>2015</v>
      </c>
    </row>
    <row r="589" spans="1:23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3">
        <v>42110.757326388892</v>
      </c>
      <c r="J589" s="13">
        <v>42080.757326388892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 s="3">
        <f>ROUND(E589/D589*100,0)</f>
        <v>9</v>
      </c>
      <c r="Q589">
        <f t="shared" si="63"/>
        <v>389.29</v>
      </c>
      <c r="R589" s="14" t="str">
        <f t="shared" si="64"/>
        <v>3/17/2015</v>
      </c>
      <c r="S589" s="14" t="str">
        <f t="shared" si="65"/>
        <v>4/16/2015</v>
      </c>
      <c r="T589" s="9">
        <f t="shared" si="66"/>
        <v>3</v>
      </c>
      <c r="U589">
        <f t="shared" si="67"/>
        <v>2015</v>
      </c>
      <c r="V589" s="9">
        <f t="shared" si="68"/>
        <v>4</v>
      </c>
      <c r="W589">
        <f t="shared" si="69"/>
        <v>2015</v>
      </c>
    </row>
    <row r="590" spans="1:23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3">
        <v>42691.811180555553</v>
      </c>
      <c r="J590" s="13">
        <v>42631.769513888888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 s="3">
        <f>ROUND(E590/D590*100,0)</f>
        <v>3</v>
      </c>
      <c r="Q590">
        <f t="shared" si="63"/>
        <v>150.5</v>
      </c>
      <c r="R590" s="14" t="str">
        <f t="shared" si="64"/>
        <v>9/18/2016</v>
      </c>
      <c r="S590" s="14" t="str">
        <f t="shared" si="65"/>
        <v>11/17/2016</v>
      </c>
      <c r="T590" s="9">
        <f t="shared" si="66"/>
        <v>9</v>
      </c>
      <c r="U590">
        <f t="shared" si="67"/>
        <v>2016</v>
      </c>
      <c r="V590" s="9">
        <f t="shared" si="68"/>
        <v>11</v>
      </c>
      <c r="W590">
        <f t="shared" si="69"/>
        <v>2016</v>
      </c>
    </row>
    <row r="591" spans="1:23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3">
        <v>42193.614571759259</v>
      </c>
      <c r="J591" s="13">
        <v>42178.614571759259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 s="3">
        <f>ROUND(E591/D591*100,0)</f>
        <v>0</v>
      </c>
      <c r="Q591">
        <f t="shared" si="63"/>
        <v>1</v>
      </c>
      <c r="R591" s="14" t="str">
        <f t="shared" si="64"/>
        <v>6/23/2015</v>
      </c>
      <c r="S591" s="14" t="str">
        <f t="shared" si="65"/>
        <v>7/8/2015</v>
      </c>
      <c r="T591" s="9">
        <f t="shared" si="66"/>
        <v>6</v>
      </c>
      <c r="U591">
        <f t="shared" si="67"/>
        <v>2015</v>
      </c>
      <c r="V591" s="9">
        <f t="shared" si="68"/>
        <v>7</v>
      </c>
      <c r="W591">
        <f t="shared" si="69"/>
        <v>2015</v>
      </c>
    </row>
    <row r="592" spans="1:23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3">
        <v>42408.542361111111</v>
      </c>
      <c r="J592" s="13">
        <v>42377.554756944446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 s="3">
        <f>ROUND(E592/D592*100,0)</f>
        <v>4</v>
      </c>
      <c r="Q592">
        <f t="shared" si="63"/>
        <v>24.78</v>
      </c>
      <c r="R592" s="14" t="str">
        <f t="shared" si="64"/>
        <v>1/8/2016</v>
      </c>
      <c r="S592" s="14" t="str">
        <f t="shared" si="65"/>
        <v>2/8/2016</v>
      </c>
      <c r="T592" s="9">
        <f t="shared" si="66"/>
        <v>1</v>
      </c>
      <c r="U592">
        <f t="shared" si="67"/>
        <v>2016</v>
      </c>
      <c r="V592" s="9">
        <f t="shared" si="68"/>
        <v>2</v>
      </c>
      <c r="W592">
        <f t="shared" si="69"/>
        <v>2016</v>
      </c>
    </row>
    <row r="593" spans="1:23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3">
        <v>42207.543171296296</v>
      </c>
      <c r="J593" s="13">
        <v>42177.543171296296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 s="3">
        <f>ROUND(E593/D593*100,0)</f>
        <v>0</v>
      </c>
      <c r="Q593">
        <f t="shared" si="63"/>
        <v>30.5</v>
      </c>
      <c r="R593" s="14" t="str">
        <f t="shared" si="64"/>
        <v>6/22/2015</v>
      </c>
      <c r="S593" s="14" t="str">
        <f t="shared" si="65"/>
        <v>7/22/2015</v>
      </c>
      <c r="T593" s="9">
        <f t="shared" si="66"/>
        <v>6</v>
      </c>
      <c r="U593">
        <f t="shared" si="67"/>
        <v>2015</v>
      </c>
      <c r="V593" s="9">
        <f t="shared" si="68"/>
        <v>7</v>
      </c>
      <c r="W593">
        <f t="shared" si="69"/>
        <v>2015</v>
      </c>
    </row>
    <row r="594" spans="1:23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3">
        <v>41976.232175925928</v>
      </c>
      <c r="J594" s="13">
        <v>41946.232175925928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 s="3">
        <f>ROUND(E594/D594*100,0)</f>
        <v>3</v>
      </c>
      <c r="Q594">
        <f t="shared" si="63"/>
        <v>250</v>
      </c>
      <c r="R594" s="14" t="str">
        <f t="shared" si="64"/>
        <v>11/3/2014</v>
      </c>
      <c r="S594" s="14" t="str">
        <f t="shared" si="65"/>
        <v>12/3/2014</v>
      </c>
      <c r="T594" s="9">
        <f t="shared" si="66"/>
        <v>11</v>
      </c>
      <c r="U594">
        <f t="shared" si="67"/>
        <v>2014</v>
      </c>
      <c r="V594" s="9">
        <f t="shared" si="68"/>
        <v>12</v>
      </c>
      <c r="W594">
        <f t="shared" si="69"/>
        <v>2014</v>
      </c>
    </row>
    <row r="595" spans="1:23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3">
        <v>42100.635937500003</v>
      </c>
      <c r="J595" s="13">
        <v>42070.677604166667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 s="3">
        <f>ROUND(E595/D595*100,0)</f>
        <v>23</v>
      </c>
      <c r="Q595">
        <f t="shared" si="63"/>
        <v>16.43</v>
      </c>
      <c r="R595" s="14" t="str">
        <f t="shared" si="64"/>
        <v>3/7/2015</v>
      </c>
      <c r="S595" s="14" t="str">
        <f t="shared" si="65"/>
        <v>4/6/2015</v>
      </c>
      <c r="T595" s="9">
        <f t="shared" si="66"/>
        <v>3</v>
      </c>
      <c r="U595">
        <f t="shared" si="67"/>
        <v>2015</v>
      </c>
      <c r="V595" s="9">
        <f t="shared" si="68"/>
        <v>4</v>
      </c>
      <c r="W595">
        <f t="shared" si="69"/>
        <v>2015</v>
      </c>
    </row>
    <row r="596" spans="1:23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3">
        <v>42476.780162037037</v>
      </c>
      <c r="J596" s="13">
        <v>42446.780162037037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 s="3">
        <f>ROUND(E596/D596*100,0)</f>
        <v>0</v>
      </c>
      <c r="Q596">
        <f t="shared" si="63"/>
        <v>13</v>
      </c>
      <c r="R596" s="14" t="str">
        <f t="shared" si="64"/>
        <v>3/17/2016</v>
      </c>
      <c r="S596" s="14" t="str">
        <f t="shared" si="65"/>
        <v>4/16/2016</v>
      </c>
      <c r="T596" s="9">
        <f t="shared" si="66"/>
        <v>3</v>
      </c>
      <c r="U596">
        <f t="shared" si="67"/>
        <v>2016</v>
      </c>
      <c r="V596" s="9">
        <f t="shared" si="68"/>
        <v>4</v>
      </c>
      <c r="W596">
        <f t="shared" si="69"/>
        <v>2016</v>
      </c>
    </row>
    <row r="597" spans="1:23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3">
        <v>42128.069884259261</v>
      </c>
      <c r="J597" s="13">
        <v>42083.069884259261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 s="3">
        <f>ROUND(E597/D597*100,0)</f>
        <v>0</v>
      </c>
      <c r="Q597">
        <f t="shared" si="63"/>
        <v>53.25</v>
      </c>
      <c r="R597" s="14" t="str">
        <f t="shared" si="64"/>
        <v>3/20/2015</v>
      </c>
      <c r="S597" s="14" t="str">
        <f t="shared" si="65"/>
        <v>5/4/2015</v>
      </c>
      <c r="T597" s="9">
        <f t="shared" si="66"/>
        <v>3</v>
      </c>
      <c r="U597">
        <f t="shared" si="67"/>
        <v>2015</v>
      </c>
      <c r="V597" s="9">
        <f t="shared" si="68"/>
        <v>5</v>
      </c>
      <c r="W597">
        <f t="shared" si="69"/>
        <v>2015</v>
      </c>
    </row>
    <row r="598" spans="1:23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3">
        <v>42676.896898148145</v>
      </c>
      <c r="J598" s="13">
        <v>42646.896898148145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 s="3">
        <f>ROUND(E598/D598*100,0)</f>
        <v>0</v>
      </c>
      <c r="Q598">
        <f t="shared" si="63"/>
        <v>3</v>
      </c>
      <c r="R598" s="14" t="str">
        <f t="shared" si="64"/>
        <v>10/3/2016</v>
      </c>
      <c r="S598" s="14" t="str">
        <f t="shared" si="65"/>
        <v>11/2/2016</v>
      </c>
      <c r="T598" s="9">
        <f t="shared" si="66"/>
        <v>10</v>
      </c>
      <c r="U598">
        <f t="shared" si="67"/>
        <v>2016</v>
      </c>
      <c r="V598" s="9">
        <f t="shared" si="68"/>
        <v>11</v>
      </c>
      <c r="W598">
        <f t="shared" si="69"/>
        <v>2016</v>
      </c>
    </row>
    <row r="599" spans="1:23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3">
        <v>42582.666666666664</v>
      </c>
      <c r="J599" s="13">
        <v>42545.705266203702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 s="3">
        <f>ROUND(E599/D599*100,0)</f>
        <v>0</v>
      </c>
      <c r="Q599">
        <f t="shared" si="63"/>
        <v>10</v>
      </c>
      <c r="R599" s="14" t="str">
        <f t="shared" si="64"/>
        <v>6/24/2016</v>
      </c>
      <c r="S599" s="14" t="str">
        <f t="shared" si="65"/>
        <v>7/31/2016</v>
      </c>
      <c r="T599" s="9">
        <f t="shared" si="66"/>
        <v>6</v>
      </c>
      <c r="U599">
        <f t="shared" si="67"/>
        <v>2016</v>
      </c>
      <c r="V599" s="9">
        <f t="shared" si="68"/>
        <v>7</v>
      </c>
      <c r="W599">
        <f t="shared" si="69"/>
        <v>2016</v>
      </c>
    </row>
    <row r="600" spans="1:23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3">
        <v>41978.00209490741</v>
      </c>
      <c r="J600" s="13">
        <v>41948.00209490741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 s="3">
        <f>ROUND(E600/D600*100,0)</f>
        <v>34</v>
      </c>
      <c r="Q600">
        <f t="shared" si="63"/>
        <v>121.43</v>
      </c>
      <c r="R600" s="14" t="str">
        <f t="shared" si="64"/>
        <v>11/5/2014</v>
      </c>
      <c r="S600" s="14" t="str">
        <f t="shared" si="65"/>
        <v>12/5/2014</v>
      </c>
      <c r="T600" s="9">
        <f t="shared" si="66"/>
        <v>11</v>
      </c>
      <c r="U600">
        <f t="shared" si="67"/>
        <v>2014</v>
      </c>
      <c r="V600" s="9">
        <f t="shared" si="68"/>
        <v>12</v>
      </c>
      <c r="W600">
        <f t="shared" si="69"/>
        <v>2014</v>
      </c>
    </row>
    <row r="601" spans="1:23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3">
        <v>42071.636111111111</v>
      </c>
      <c r="J601" s="13">
        <v>42047.812523148146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 s="3">
        <f>ROUND(E601/D601*100,0)</f>
        <v>0</v>
      </c>
      <c r="Q601">
        <f t="shared" si="63"/>
        <v>15.5</v>
      </c>
      <c r="R601" s="14" t="str">
        <f t="shared" si="64"/>
        <v>2/12/2015</v>
      </c>
      <c r="S601" s="14" t="str">
        <f t="shared" si="65"/>
        <v>3/8/2015</v>
      </c>
      <c r="T601" s="9">
        <f t="shared" si="66"/>
        <v>2</v>
      </c>
      <c r="U601">
        <f t="shared" si="67"/>
        <v>2015</v>
      </c>
      <c r="V601" s="9">
        <f t="shared" si="68"/>
        <v>3</v>
      </c>
      <c r="W601">
        <f t="shared" si="69"/>
        <v>2015</v>
      </c>
    </row>
    <row r="602" spans="1:23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3">
        <v>42133.798171296294</v>
      </c>
      <c r="J602" s="13">
        <v>42073.798171296294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 s="3">
        <f>ROUND(E602/D602*100,0)</f>
        <v>2</v>
      </c>
      <c r="Q602">
        <f t="shared" si="63"/>
        <v>100</v>
      </c>
      <c r="R602" s="14" t="str">
        <f t="shared" si="64"/>
        <v>3/10/2015</v>
      </c>
      <c r="S602" s="14" t="str">
        <f t="shared" si="65"/>
        <v>5/9/2015</v>
      </c>
      <c r="T602" s="9">
        <f t="shared" si="66"/>
        <v>3</v>
      </c>
      <c r="U602">
        <f t="shared" si="67"/>
        <v>2015</v>
      </c>
      <c r="V602" s="9">
        <f t="shared" si="68"/>
        <v>5</v>
      </c>
      <c r="W602">
        <f t="shared" si="69"/>
        <v>2015</v>
      </c>
    </row>
    <row r="603" spans="1:23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3">
        <v>41999.858090277776</v>
      </c>
      <c r="J603" s="13">
        <v>41969.858090277776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 s="3">
        <f>ROUND(E603/D603*100,0)</f>
        <v>1</v>
      </c>
      <c r="Q603">
        <f t="shared" si="63"/>
        <v>23.33</v>
      </c>
      <c r="R603" s="14" t="str">
        <f t="shared" si="64"/>
        <v>11/26/2014</v>
      </c>
      <c r="S603" s="14" t="str">
        <f t="shared" si="65"/>
        <v>12/26/2014</v>
      </c>
      <c r="T603" s="9">
        <f t="shared" si="66"/>
        <v>11</v>
      </c>
      <c r="U603">
        <f t="shared" si="67"/>
        <v>2014</v>
      </c>
      <c r="V603" s="9">
        <f t="shared" si="68"/>
        <v>12</v>
      </c>
      <c r="W603">
        <f t="shared" si="69"/>
        <v>2014</v>
      </c>
    </row>
    <row r="604" spans="1:23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3">
        <v>42173.79415509259</v>
      </c>
      <c r="J604" s="13">
        <v>42143.79415509259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 s="3">
        <f>ROUND(E604/D604*100,0)</f>
        <v>0</v>
      </c>
      <c r="Q604">
        <f t="shared" si="63"/>
        <v>0</v>
      </c>
      <c r="R604" s="14" t="str">
        <f t="shared" si="64"/>
        <v>5/19/2015</v>
      </c>
      <c r="S604" s="14" t="str">
        <f t="shared" si="65"/>
        <v>6/18/2015</v>
      </c>
      <c r="T604" s="9">
        <f t="shared" si="66"/>
        <v>5</v>
      </c>
      <c r="U604">
        <f t="shared" si="67"/>
        <v>2015</v>
      </c>
      <c r="V604" s="9">
        <f t="shared" si="68"/>
        <v>6</v>
      </c>
      <c r="W604">
        <f t="shared" si="69"/>
        <v>2015</v>
      </c>
    </row>
    <row r="605" spans="1:23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3">
        <v>41865.639155092591</v>
      </c>
      <c r="J605" s="13">
        <v>41835.639155092591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 s="3">
        <f>ROUND(E605/D605*100,0)</f>
        <v>4</v>
      </c>
      <c r="Q605">
        <f t="shared" si="63"/>
        <v>45.39</v>
      </c>
      <c r="R605" s="14" t="str">
        <f t="shared" si="64"/>
        <v>7/15/2014</v>
      </c>
      <c r="S605" s="14" t="str">
        <f t="shared" si="65"/>
        <v>8/14/2014</v>
      </c>
      <c r="T605" s="9">
        <f t="shared" si="66"/>
        <v>7</v>
      </c>
      <c r="U605">
        <f t="shared" si="67"/>
        <v>2014</v>
      </c>
      <c r="V605" s="9">
        <f t="shared" si="68"/>
        <v>8</v>
      </c>
      <c r="W605">
        <f t="shared" si="69"/>
        <v>2014</v>
      </c>
    </row>
    <row r="606" spans="1:23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3">
        <v>41879.035370370373</v>
      </c>
      <c r="J606" s="13">
        <v>41849.035370370373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 s="3">
        <f>ROUND(E606/D606*100,0)</f>
        <v>0</v>
      </c>
      <c r="Q606">
        <f t="shared" si="63"/>
        <v>0</v>
      </c>
      <c r="R606" s="14" t="str">
        <f t="shared" si="64"/>
        <v>7/29/2014</v>
      </c>
      <c r="S606" s="14" t="str">
        <f t="shared" si="65"/>
        <v>8/28/2014</v>
      </c>
      <c r="T606" s="9">
        <f t="shared" si="66"/>
        <v>7</v>
      </c>
      <c r="U606">
        <f t="shared" si="67"/>
        <v>2014</v>
      </c>
      <c r="V606" s="9">
        <f t="shared" si="68"/>
        <v>8</v>
      </c>
      <c r="W606">
        <f t="shared" si="69"/>
        <v>2014</v>
      </c>
    </row>
    <row r="607" spans="1:23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3">
        <v>42239.357731481483</v>
      </c>
      <c r="J607" s="13">
        <v>42194.357731481483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 s="3">
        <f>ROUND(E607/D607*100,0)</f>
        <v>3</v>
      </c>
      <c r="Q607">
        <f t="shared" si="63"/>
        <v>16.38</v>
      </c>
      <c r="R607" s="14" t="str">
        <f t="shared" si="64"/>
        <v>7/9/2015</v>
      </c>
      <c r="S607" s="14" t="str">
        <f t="shared" si="65"/>
        <v>8/23/2015</v>
      </c>
      <c r="T607" s="9">
        <f t="shared" si="66"/>
        <v>7</v>
      </c>
      <c r="U607">
        <f t="shared" si="67"/>
        <v>2015</v>
      </c>
      <c r="V607" s="9">
        <f t="shared" si="68"/>
        <v>8</v>
      </c>
      <c r="W607">
        <f t="shared" si="69"/>
        <v>2015</v>
      </c>
    </row>
    <row r="608" spans="1:23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3">
        <v>42148.625</v>
      </c>
      <c r="J608" s="13">
        <v>42102.650567129633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 s="3">
        <f>ROUND(E608/D608*100,0)</f>
        <v>0</v>
      </c>
      <c r="Q608">
        <f t="shared" si="63"/>
        <v>10</v>
      </c>
      <c r="R608" s="14" t="str">
        <f t="shared" si="64"/>
        <v>4/8/2015</v>
      </c>
      <c r="S608" s="14" t="str">
        <f t="shared" si="65"/>
        <v>5/24/2015</v>
      </c>
      <c r="T608" s="9">
        <f t="shared" si="66"/>
        <v>4</v>
      </c>
      <c r="U608">
        <f t="shared" si="67"/>
        <v>2015</v>
      </c>
      <c r="V608" s="9">
        <f t="shared" si="68"/>
        <v>5</v>
      </c>
      <c r="W608">
        <f t="shared" si="69"/>
        <v>2015</v>
      </c>
    </row>
    <row r="609" spans="1:23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3">
        <v>42330.867314814815</v>
      </c>
      <c r="J609" s="13">
        <v>42300.825648148151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 s="3">
        <f>ROUND(E609/D609*100,0)</f>
        <v>0</v>
      </c>
      <c r="Q609">
        <f t="shared" si="63"/>
        <v>0</v>
      </c>
      <c r="R609" s="14" t="str">
        <f t="shared" si="64"/>
        <v>10/23/2015</v>
      </c>
      <c r="S609" s="14" t="str">
        <f t="shared" si="65"/>
        <v>11/22/2015</v>
      </c>
      <c r="T609" s="9">
        <f t="shared" si="66"/>
        <v>10</v>
      </c>
      <c r="U609">
        <f t="shared" si="67"/>
        <v>2015</v>
      </c>
      <c r="V609" s="9">
        <f t="shared" si="68"/>
        <v>11</v>
      </c>
      <c r="W609">
        <f t="shared" si="69"/>
        <v>2015</v>
      </c>
    </row>
    <row r="610" spans="1:23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3">
        <v>42170.921064814815</v>
      </c>
      <c r="J610" s="13">
        <v>42140.921064814815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 s="3">
        <f>ROUND(E610/D610*100,0)</f>
        <v>1</v>
      </c>
      <c r="Q610">
        <f t="shared" si="63"/>
        <v>292.2</v>
      </c>
      <c r="R610" s="14" t="str">
        <f t="shared" si="64"/>
        <v>5/16/2015</v>
      </c>
      <c r="S610" s="14" t="str">
        <f t="shared" si="65"/>
        <v>6/15/2015</v>
      </c>
      <c r="T610" s="9">
        <f t="shared" si="66"/>
        <v>5</v>
      </c>
      <c r="U610">
        <f t="shared" si="67"/>
        <v>2015</v>
      </c>
      <c r="V610" s="9">
        <f t="shared" si="68"/>
        <v>6</v>
      </c>
      <c r="W610">
        <f t="shared" si="69"/>
        <v>2015</v>
      </c>
    </row>
    <row r="611" spans="1:23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3">
        <v>42337.075740740744</v>
      </c>
      <c r="J611" s="13">
        <v>42307.034074074072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 s="3">
        <f>ROUND(E611/D611*100,0)</f>
        <v>1</v>
      </c>
      <c r="Q611">
        <f t="shared" si="63"/>
        <v>5</v>
      </c>
      <c r="R611" s="14" t="str">
        <f t="shared" si="64"/>
        <v>10/30/2015</v>
      </c>
      <c r="S611" s="14" t="str">
        <f t="shared" si="65"/>
        <v>11/29/2015</v>
      </c>
      <c r="T611" s="9">
        <f t="shared" si="66"/>
        <v>10</v>
      </c>
      <c r="U611">
        <f t="shared" si="67"/>
        <v>2015</v>
      </c>
      <c r="V611" s="9">
        <f t="shared" si="68"/>
        <v>11</v>
      </c>
      <c r="W611">
        <f t="shared" si="69"/>
        <v>2015</v>
      </c>
    </row>
    <row r="612" spans="1:23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3">
        <v>42116.83085648148</v>
      </c>
      <c r="J612" s="13">
        <v>42086.83085648148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 s="3">
        <f>ROUND(E612/D612*100,0)</f>
        <v>0</v>
      </c>
      <c r="Q612">
        <f t="shared" si="63"/>
        <v>0</v>
      </c>
      <c r="R612" s="14" t="str">
        <f t="shared" si="64"/>
        <v>3/23/2015</v>
      </c>
      <c r="S612" s="14" t="str">
        <f t="shared" si="65"/>
        <v>4/22/2015</v>
      </c>
      <c r="T612" s="9">
        <f t="shared" si="66"/>
        <v>3</v>
      </c>
      <c r="U612">
        <f t="shared" si="67"/>
        <v>2015</v>
      </c>
      <c r="V612" s="9">
        <f t="shared" si="68"/>
        <v>4</v>
      </c>
      <c r="W612">
        <f t="shared" si="69"/>
        <v>2015</v>
      </c>
    </row>
    <row r="613" spans="1:23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3">
        <v>42388.560613425929</v>
      </c>
      <c r="J613" s="13">
        <v>42328.560613425929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 s="3">
        <f>ROUND(E613/D613*100,0)</f>
        <v>0</v>
      </c>
      <c r="Q613">
        <f t="shared" si="63"/>
        <v>0</v>
      </c>
      <c r="R613" s="14" t="str">
        <f t="shared" si="64"/>
        <v>11/20/2015</v>
      </c>
      <c r="S613" s="14" t="str">
        <f t="shared" si="65"/>
        <v>1/19/2016</v>
      </c>
      <c r="T613" s="9">
        <f t="shared" si="66"/>
        <v>11</v>
      </c>
      <c r="U613">
        <f t="shared" si="67"/>
        <v>2015</v>
      </c>
      <c r="V613" s="9">
        <f t="shared" si="68"/>
        <v>1</v>
      </c>
      <c r="W613">
        <f t="shared" si="69"/>
        <v>2016</v>
      </c>
    </row>
    <row r="614" spans="1:23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3">
        <v>42615.031782407408</v>
      </c>
      <c r="J614" s="13">
        <v>42585.031782407408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 s="3">
        <f>ROUND(E614/D614*100,0)</f>
        <v>0</v>
      </c>
      <c r="Q614">
        <f t="shared" si="63"/>
        <v>0</v>
      </c>
      <c r="R614" s="14" t="str">
        <f t="shared" si="64"/>
        <v>8/3/2016</v>
      </c>
      <c r="S614" s="14" t="str">
        <f t="shared" si="65"/>
        <v>9/2/2016</v>
      </c>
      <c r="T614" s="9">
        <f t="shared" si="66"/>
        <v>8</v>
      </c>
      <c r="U614">
        <f t="shared" si="67"/>
        <v>2016</v>
      </c>
      <c r="V614" s="9">
        <f t="shared" si="68"/>
        <v>9</v>
      </c>
      <c r="W614">
        <f t="shared" si="69"/>
        <v>2016</v>
      </c>
    </row>
    <row r="615" spans="1:23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3">
        <v>42278.207638888889</v>
      </c>
      <c r="J615" s="13">
        <v>42247.496759259258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 s="3">
        <f>ROUND(E615/D615*100,0)</f>
        <v>21</v>
      </c>
      <c r="Q615">
        <f t="shared" si="63"/>
        <v>105.93</v>
      </c>
      <c r="R615" s="14" t="str">
        <f t="shared" si="64"/>
        <v>8/31/2015</v>
      </c>
      <c r="S615" s="14" t="str">
        <f t="shared" si="65"/>
        <v>10/1/2015</v>
      </c>
      <c r="T615" s="9">
        <f t="shared" si="66"/>
        <v>8</v>
      </c>
      <c r="U615">
        <f t="shared" si="67"/>
        <v>2015</v>
      </c>
      <c r="V615" s="9">
        <f t="shared" si="68"/>
        <v>10</v>
      </c>
      <c r="W615">
        <f t="shared" si="69"/>
        <v>2015</v>
      </c>
    </row>
    <row r="616" spans="1:23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3">
        <v>42545.061805555553</v>
      </c>
      <c r="J616" s="13">
        <v>42515.061805555553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 s="3">
        <f>ROUND(E616/D616*100,0)</f>
        <v>0</v>
      </c>
      <c r="Q616">
        <f t="shared" si="63"/>
        <v>0</v>
      </c>
      <c r="R616" s="14" t="str">
        <f t="shared" si="64"/>
        <v>5/25/2016</v>
      </c>
      <c r="S616" s="14" t="str">
        <f t="shared" si="65"/>
        <v>6/24/2016</v>
      </c>
      <c r="T616" s="9">
        <f t="shared" si="66"/>
        <v>5</v>
      </c>
      <c r="U616">
        <f t="shared" si="67"/>
        <v>2016</v>
      </c>
      <c r="V616" s="9">
        <f t="shared" si="68"/>
        <v>6</v>
      </c>
      <c r="W616">
        <f t="shared" si="69"/>
        <v>2016</v>
      </c>
    </row>
    <row r="617" spans="1:23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3">
        <v>42272.122210648151</v>
      </c>
      <c r="J617" s="13">
        <v>42242.122210648151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 s="3">
        <f>ROUND(E617/D617*100,0)</f>
        <v>0</v>
      </c>
      <c r="Q617">
        <f t="shared" si="63"/>
        <v>0</v>
      </c>
      <c r="R617" s="14" t="str">
        <f t="shared" si="64"/>
        <v>8/26/2015</v>
      </c>
      <c r="S617" s="14" t="str">
        <f t="shared" si="65"/>
        <v>9/25/2015</v>
      </c>
      <c r="T617" s="9">
        <f t="shared" si="66"/>
        <v>8</v>
      </c>
      <c r="U617">
        <f t="shared" si="67"/>
        <v>2015</v>
      </c>
      <c r="V617" s="9">
        <f t="shared" si="68"/>
        <v>9</v>
      </c>
      <c r="W617">
        <f t="shared" si="69"/>
        <v>2015</v>
      </c>
    </row>
    <row r="618" spans="1:23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3">
        <v>42791.376238425924</v>
      </c>
      <c r="J618" s="13">
        <v>42761.376238425924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 s="3">
        <f>ROUND(E618/D618*100,0)</f>
        <v>0</v>
      </c>
      <c r="Q618">
        <f t="shared" si="63"/>
        <v>0</v>
      </c>
      <c r="R618" s="14" t="str">
        <f t="shared" si="64"/>
        <v>1/26/2017</v>
      </c>
      <c r="S618" s="14" t="str">
        <f t="shared" si="65"/>
        <v>2/25/2017</v>
      </c>
      <c r="T618" s="9">
        <f t="shared" si="66"/>
        <v>1</v>
      </c>
      <c r="U618">
        <f t="shared" si="67"/>
        <v>2017</v>
      </c>
      <c r="V618" s="9">
        <f t="shared" si="68"/>
        <v>2</v>
      </c>
      <c r="W618">
        <f t="shared" si="69"/>
        <v>2017</v>
      </c>
    </row>
    <row r="619" spans="1:23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3">
        <v>42132.343090277776</v>
      </c>
      <c r="J619" s="13">
        <v>42087.343090277776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 s="3">
        <f>ROUND(E619/D619*100,0)</f>
        <v>3</v>
      </c>
      <c r="Q619">
        <f t="shared" si="63"/>
        <v>20</v>
      </c>
      <c r="R619" s="14" t="str">
        <f t="shared" si="64"/>
        <v>3/24/2015</v>
      </c>
      <c r="S619" s="14" t="str">
        <f t="shared" si="65"/>
        <v>5/8/2015</v>
      </c>
      <c r="T619" s="9">
        <f t="shared" si="66"/>
        <v>3</v>
      </c>
      <c r="U619">
        <f t="shared" si="67"/>
        <v>2015</v>
      </c>
      <c r="V619" s="9">
        <f t="shared" si="68"/>
        <v>5</v>
      </c>
      <c r="W619">
        <f t="shared" si="69"/>
        <v>2015</v>
      </c>
    </row>
    <row r="620" spans="1:23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3">
        <v>42347.810219907406</v>
      </c>
      <c r="J620" s="13">
        <v>42317.810219907406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 s="3">
        <f>ROUND(E620/D620*100,0)</f>
        <v>0</v>
      </c>
      <c r="Q620">
        <f t="shared" si="63"/>
        <v>0</v>
      </c>
      <c r="R620" s="14" t="str">
        <f t="shared" si="64"/>
        <v>11/9/2015</v>
      </c>
      <c r="S620" s="14" t="str">
        <f t="shared" si="65"/>
        <v>12/9/2015</v>
      </c>
      <c r="T620" s="9">
        <f t="shared" si="66"/>
        <v>11</v>
      </c>
      <c r="U620">
        <f t="shared" si="67"/>
        <v>2015</v>
      </c>
      <c r="V620" s="9">
        <f t="shared" si="68"/>
        <v>12</v>
      </c>
      <c r="W620">
        <f t="shared" si="69"/>
        <v>2015</v>
      </c>
    </row>
    <row r="621" spans="1:23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3">
        <v>41968.692013888889</v>
      </c>
      <c r="J621" s="13">
        <v>41908.650347222225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 s="3">
        <f>ROUND(E621/D621*100,0)</f>
        <v>0</v>
      </c>
      <c r="Q621">
        <f t="shared" si="63"/>
        <v>1</v>
      </c>
      <c r="R621" s="14" t="str">
        <f t="shared" si="64"/>
        <v>9/26/2014</v>
      </c>
      <c r="S621" s="14" t="str">
        <f t="shared" si="65"/>
        <v>11/25/2014</v>
      </c>
      <c r="T621" s="9">
        <f t="shared" si="66"/>
        <v>9</v>
      </c>
      <c r="U621">
        <f t="shared" si="67"/>
        <v>2014</v>
      </c>
      <c r="V621" s="9">
        <f t="shared" si="68"/>
        <v>11</v>
      </c>
      <c r="W621">
        <f t="shared" si="69"/>
        <v>2014</v>
      </c>
    </row>
    <row r="622" spans="1:23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3">
        <v>41876.716874999998</v>
      </c>
      <c r="J622" s="13">
        <v>41831.716874999998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 s="3">
        <f>ROUND(E622/D622*100,0)</f>
        <v>1</v>
      </c>
      <c r="Q622">
        <f t="shared" si="63"/>
        <v>300</v>
      </c>
      <c r="R622" s="14" t="str">
        <f t="shared" si="64"/>
        <v>7/11/2014</v>
      </c>
      <c r="S622" s="14" t="str">
        <f t="shared" si="65"/>
        <v>8/25/2014</v>
      </c>
      <c r="T622" s="9">
        <f t="shared" si="66"/>
        <v>7</v>
      </c>
      <c r="U622">
        <f t="shared" si="67"/>
        <v>2014</v>
      </c>
      <c r="V622" s="9">
        <f t="shared" si="68"/>
        <v>8</v>
      </c>
      <c r="W622">
        <f t="shared" si="69"/>
        <v>2014</v>
      </c>
    </row>
    <row r="623" spans="1:23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3">
        <v>42558.987696759257</v>
      </c>
      <c r="J623" s="13">
        <v>42528.987696759257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 s="3">
        <f>ROUND(E623/D623*100,0)</f>
        <v>1</v>
      </c>
      <c r="Q623">
        <f t="shared" si="63"/>
        <v>87</v>
      </c>
      <c r="R623" s="14" t="str">
        <f t="shared" si="64"/>
        <v>6/7/2016</v>
      </c>
      <c r="S623" s="14" t="str">
        <f t="shared" si="65"/>
        <v>7/7/2016</v>
      </c>
      <c r="T623" s="9">
        <f t="shared" si="66"/>
        <v>6</v>
      </c>
      <c r="U623">
        <f t="shared" si="67"/>
        <v>2016</v>
      </c>
      <c r="V623" s="9">
        <f t="shared" si="68"/>
        <v>7</v>
      </c>
      <c r="W623">
        <f t="shared" si="69"/>
        <v>2016</v>
      </c>
    </row>
    <row r="624" spans="1:23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3">
        <v>42552.774745370371</v>
      </c>
      <c r="J624" s="13">
        <v>42532.774745370371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 s="3">
        <f>ROUND(E624/D624*100,0)</f>
        <v>6</v>
      </c>
      <c r="Q624">
        <f t="shared" si="63"/>
        <v>37.89</v>
      </c>
      <c r="R624" s="14" t="str">
        <f t="shared" si="64"/>
        <v>6/11/2016</v>
      </c>
      <c r="S624" s="14" t="str">
        <f t="shared" si="65"/>
        <v>7/1/2016</v>
      </c>
      <c r="T624" s="9">
        <f t="shared" si="66"/>
        <v>6</v>
      </c>
      <c r="U624">
        <f t="shared" si="67"/>
        <v>2016</v>
      </c>
      <c r="V624" s="9">
        <f t="shared" si="68"/>
        <v>7</v>
      </c>
      <c r="W624">
        <f t="shared" si="69"/>
        <v>2016</v>
      </c>
    </row>
    <row r="625" spans="1:23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3">
        <v>42152.00922453704</v>
      </c>
      <c r="J625" s="13">
        <v>42122.00922453704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 s="3">
        <f>ROUND(E625/D625*100,0)</f>
        <v>0</v>
      </c>
      <c r="Q625">
        <f t="shared" si="63"/>
        <v>0</v>
      </c>
      <c r="R625" s="14" t="str">
        <f t="shared" si="64"/>
        <v>4/28/2015</v>
      </c>
      <c r="S625" s="14" t="str">
        <f t="shared" si="65"/>
        <v>5/28/2015</v>
      </c>
      <c r="T625" s="9">
        <f t="shared" si="66"/>
        <v>4</v>
      </c>
      <c r="U625">
        <f t="shared" si="67"/>
        <v>2015</v>
      </c>
      <c r="V625" s="9">
        <f t="shared" si="68"/>
        <v>5</v>
      </c>
      <c r="W625">
        <f t="shared" si="69"/>
        <v>2015</v>
      </c>
    </row>
    <row r="626" spans="1:23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3">
        <v>42138.988900462966</v>
      </c>
      <c r="J626" s="13">
        <v>42108.988900462966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 s="3">
        <f>ROUND(E626/D626*100,0)</f>
        <v>0</v>
      </c>
      <c r="Q626">
        <f t="shared" si="63"/>
        <v>0</v>
      </c>
      <c r="R626" s="14" t="str">
        <f t="shared" si="64"/>
        <v>4/14/2015</v>
      </c>
      <c r="S626" s="14" t="str">
        <f t="shared" si="65"/>
        <v>5/14/2015</v>
      </c>
      <c r="T626" s="9">
        <f t="shared" si="66"/>
        <v>4</v>
      </c>
      <c r="U626">
        <f t="shared" si="67"/>
        <v>2015</v>
      </c>
      <c r="V626" s="9">
        <f t="shared" si="68"/>
        <v>5</v>
      </c>
      <c r="W626">
        <f t="shared" si="69"/>
        <v>2015</v>
      </c>
    </row>
    <row r="627" spans="1:23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3">
        <v>42820.853900462964</v>
      </c>
      <c r="J627" s="13">
        <v>42790.895567129628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 s="3">
        <f>ROUND(E627/D627*100,0)</f>
        <v>0</v>
      </c>
      <c r="Q627">
        <f t="shared" si="63"/>
        <v>0</v>
      </c>
      <c r="R627" s="14" t="str">
        <f t="shared" si="64"/>
        <v>2/24/2017</v>
      </c>
      <c r="S627" s="14" t="str">
        <f t="shared" si="65"/>
        <v>3/26/2017</v>
      </c>
      <c r="T627" s="9">
        <f t="shared" si="66"/>
        <v>2</v>
      </c>
      <c r="U627">
        <f t="shared" si="67"/>
        <v>2017</v>
      </c>
      <c r="V627" s="9">
        <f t="shared" si="68"/>
        <v>3</v>
      </c>
      <c r="W627">
        <f t="shared" si="69"/>
        <v>2017</v>
      </c>
    </row>
    <row r="628" spans="1:23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3">
        <v>42231.556944444441</v>
      </c>
      <c r="J628" s="13">
        <v>42198.559479166666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 s="3">
        <f>ROUND(E628/D628*100,0)</f>
        <v>17</v>
      </c>
      <c r="Q628">
        <f t="shared" si="63"/>
        <v>111.41</v>
      </c>
      <c r="R628" s="14" t="str">
        <f t="shared" si="64"/>
        <v>7/13/2015</v>
      </c>
      <c r="S628" s="14" t="str">
        <f t="shared" si="65"/>
        <v>8/15/2015</v>
      </c>
      <c r="T628" s="9">
        <f t="shared" si="66"/>
        <v>7</v>
      </c>
      <c r="U628">
        <f t="shared" si="67"/>
        <v>2015</v>
      </c>
      <c r="V628" s="9">
        <f t="shared" si="68"/>
        <v>8</v>
      </c>
      <c r="W628">
        <f t="shared" si="69"/>
        <v>2015</v>
      </c>
    </row>
    <row r="629" spans="1:23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3">
        <v>42443.958333333336</v>
      </c>
      <c r="J629" s="13">
        <v>42384.306840277779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 s="3">
        <f>ROUND(E629/D629*100,0)</f>
        <v>0</v>
      </c>
      <c r="Q629">
        <f t="shared" si="63"/>
        <v>90</v>
      </c>
      <c r="R629" s="14" t="str">
        <f t="shared" si="64"/>
        <v>1/15/2016</v>
      </c>
      <c r="S629" s="14" t="str">
        <f t="shared" si="65"/>
        <v>3/14/2016</v>
      </c>
      <c r="T629" s="9">
        <f t="shared" si="66"/>
        <v>1</v>
      </c>
      <c r="U629">
        <f t="shared" si="67"/>
        <v>2016</v>
      </c>
      <c r="V629" s="9">
        <f t="shared" si="68"/>
        <v>3</v>
      </c>
      <c r="W629">
        <f t="shared" si="69"/>
        <v>2016</v>
      </c>
    </row>
    <row r="630" spans="1:23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3">
        <v>41833.692789351851</v>
      </c>
      <c r="J630" s="13">
        <v>41803.692789351851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 s="3">
        <f>ROUND(E630/D630*100,0)</f>
        <v>0</v>
      </c>
      <c r="Q630">
        <f t="shared" si="63"/>
        <v>0</v>
      </c>
      <c r="R630" s="14" t="str">
        <f t="shared" si="64"/>
        <v>6/13/2014</v>
      </c>
      <c r="S630" s="14" t="str">
        <f t="shared" si="65"/>
        <v>7/13/2014</v>
      </c>
      <c r="T630" s="9">
        <f t="shared" si="66"/>
        <v>6</v>
      </c>
      <c r="U630">
        <f t="shared" si="67"/>
        <v>2014</v>
      </c>
      <c r="V630" s="9">
        <f t="shared" si="68"/>
        <v>7</v>
      </c>
      <c r="W630">
        <f t="shared" si="69"/>
        <v>2014</v>
      </c>
    </row>
    <row r="631" spans="1:23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3">
        <v>42504.637824074074</v>
      </c>
      <c r="J631" s="13">
        <v>42474.637824074074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 s="3">
        <f>ROUND(E631/D631*100,0)</f>
        <v>0</v>
      </c>
      <c r="Q631">
        <f t="shared" si="63"/>
        <v>116.67</v>
      </c>
      <c r="R631" s="14" t="str">
        <f t="shared" si="64"/>
        <v>4/14/2016</v>
      </c>
      <c r="S631" s="14" t="str">
        <f t="shared" si="65"/>
        <v>5/14/2016</v>
      </c>
      <c r="T631" s="9">
        <f t="shared" si="66"/>
        <v>4</v>
      </c>
      <c r="U631">
        <f t="shared" si="67"/>
        <v>2016</v>
      </c>
      <c r="V631" s="9">
        <f t="shared" si="68"/>
        <v>5</v>
      </c>
      <c r="W631">
        <f t="shared" si="69"/>
        <v>2016</v>
      </c>
    </row>
    <row r="632" spans="1:23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3">
        <v>42253.215277777781</v>
      </c>
      <c r="J632" s="13">
        <v>42223.619456018518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 s="3">
        <f>ROUND(E632/D632*100,0)</f>
        <v>0</v>
      </c>
      <c r="Q632">
        <f t="shared" si="63"/>
        <v>10</v>
      </c>
      <c r="R632" s="14" t="str">
        <f t="shared" si="64"/>
        <v>8/7/2015</v>
      </c>
      <c r="S632" s="14" t="str">
        <f t="shared" si="65"/>
        <v>9/6/2015</v>
      </c>
      <c r="T632" s="9">
        <f t="shared" si="66"/>
        <v>8</v>
      </c>
      <c r="U632">
        <f t="shared" si="67"/>
        <v>2015</v>
      </c>
      <c r="V632" s="9">
        <f t="shared" si="68"/>
        <v>9</v>
      </c>
      <c r="W632">
        <f t="shared" si="69"/>
        <v>2015</v>
      </c>
    </row>
    <row r="633" spans="1:23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3">
        <v>42518.772326388891</v>
      </c>
      <c r="J633" s="13">
        <v>42489.772326388891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 s="3">
        <f>ROUND(E633/D633*100,0)</f>
        <v>1</v>
      </c>
      <c r="Q633">
        <f t="shared" si="63"/>
        <v>76.67</v>
      </c>
      <c r="R633" s="14" t="str">
        <f t="shared" si="64"/>
        <v>4/29/2016</v>
      </c>
      <c r="S633" s="14" t="str">
        <f t="shared" si="65"/>
        <v>5/28/2016</v>
      </c>
      <c r="T633" s="9">
        <f t="shared" si="66"/>
        <v>4</v>
      </c>
      <c r="U633">
        <f t="shared" si="67"/>
        <v>2016</v>
      </c>
      <c r="V633" s="9">
        <f t="shared" si="68"/>
        <v>5</v>
      </c>
      <c r="W633">
        <f t="shared" si="69"/>
        <v>2016</v>
      </c>
    </row>
    <row r="634" spans="1:23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3">
        <v>42333.700983796298</v>
      </c>
      <c r="J634" s="13">
        <v>42303.659317129626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 s="3">
        <f>ROUND(E634/D634*100,0)</f>
        <v>0</v>
      </c>
      <c r="Q634">
        <f t="shared" si="63"/>
        <v>0</v>
      </c>
      <c r="R634" s="14" t="str">
        <f t="shared" si="64"/>
        <v>10/26/2015</v>
      </c>
      <c r="S634" s="14" t="str">
        <f t="shared" si="65"/>
        <v>11/25/2015</v>
      </c>
      <c r="T634" s="9">
        <f t="shared" si="66"/>
        <v>10</v>
      </c>
      <c r="U634">
        <f t="shared" si="67"/>
        <v>2015</v>
      </c>
      <c r="V634" s="9">
        <f t="shared" si="68"/>
        <v>11</v>
      </c>
      <c r="W634">
        <f t="shared" si="69"/>
        <v>2015</v>
      </c>
    </row>
    <row r="635" spans="1:23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3">
        <v>42538.958333333336</v>
      </c>
      <c r="J635" s="13">
        <v>42507.299328703702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 s="3">
        <f>ROUND(E635/D635*100,0)</f>
        <v>12</v>
      </c>
      <c r="Q635">
        <f t="shared" si="63"/>
        <v>49.8</v>
      </c>
      <c r="R635" s="14" t="str">
        <f t="shared" si="64"/>
        <v>5/17/2016</v>
      </c>
      <c r="S635" s="14" t="str">
        <f t="shared" si="65"/>
        <v>6/17/2016</v>
      </c>
      <c r="T635" s="9">
        <f t="shared" si="66"/>
        <v>5</v>
      </c>
      <c r="U635">
        <f t="shared" si="67"/>
        <v>2016</v>
      </c>
      <c r="V635" s="9">
        <f t="shared" si="68"/>
        <v>6</v>
      </c>
      <c r="W635">
        <f t="shared" si="69"/>
        <v>2016</v>
      </c>
    </row>
    <row r="636" spans="1:23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3">
        <v>42061.928576388891</v>
      </c>
      <c r="J636" s="13">
        <v>42031.928576388891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 s="3">
        <f>ROUND(E636/D636*100,0)</f>
        <v>0</v>
      </c>
      <c r="Q636">
        <f t="shared" si="63"/>
        <v>1</v>
      </c>
      <c r="R636" s="14" t="str">
        <f t="shared" si="64"/>
        <v>1/27/2015</v>
      </c>
      <c r="S636" s="14" t="str">
        <f t="shared" si="65"/>
        <v>2/26/2015</v>
      </c>
      <c r="T636" s="9">
        <f t="shared" si="66"/>
        <v>1</v>
      </c>
      <c r="U636">
        <f t="shared" si="67"/>
        <v>2015</v>
      </c>
      <c r="V636" s="9">
        <f t="shared" si="68"/>
        <v>2</v>
      </c>
      <c r="W636">
        <f t="shared" si="69"/>
        <v>2015</v>
      </c>
    </row>
    <row r="637" spans="1:23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3">
        <v>42106.092152777775</v>
      </c>
      <c r="J637" s="13">
        <v>42076.092152777775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 s="3">
        <f>ROUND(E637/D637*100,0)</f>
        <v>0</v>
      </c>
      <c r="Q637">
        <f t="shared" si="63"/>
        <v>2</v>
      </c>
      <c r="R637" s="14" t="str">
        <f t="shared" si="64"/>
        <v>3/13/2015</v>
      </c>
      <c r="S637" s="14" t="str">
        <f t="shared" si="65"/>
        <v>4/12/2015</v>
      </c>
      <c r="T637" s="9">
        <f t="shared" si="66"/>
        <v>3</v>
      </c>
      <c r="U637">
        <f t="shared" si="67"/>
        <v>2015</v>
      </c>
      <c r="V637" s="9">
        <f t="shared" si="68"/>
        <v>4</v>
      </c>
      <c r="W637">
        <f t="shared" si="69"/>
        <v>2015</v>
      </c>
    </row>
    <row r="638" spans="1:23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3">
        <v>42161.449305555558</v>
      </c>
      <c r="J638" s="13">
        <v>42131.455439814818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 s="3">
        <f>ROUND(E638/D638*100,0)</f>
        <v>0</v>
      </c>
      <c r="Q638">
        <f t="shared" si="63"/>
        <v>4</v>
      </c>
      <c r="R638" s="14" t="str">
        <f t="shared" si="64"/>
        <v>5/7/2015</v>
      </c>
      <c r="S638" s="14" t="str">
        <f t="shared" si="65"/>
        <v>6/6/2015</v>
      </c>
      <c r="T638" s="9">
        <f t="shared" si="66"/>
        <v>5</v>
      </c>
      <c r="U638">
        <f t="shared" si="67"/>
        <v>2015</v>
      </c>
      <c r="V638" s="9">
        <f t="shared" si="68"/>
        <v>6</v>
      </c>
      <c r="W638">
        <f t="shared" si="69"/>
        <v>2015</v>
      </c>
    </row>
    <row r="639" spans="1:23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3">
        <v>42791.961111111108</v>
      </c>
      <c r="J639" s="13">
        <v>42762.962013888886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 s="3">
        <f>ROUND(E639/D639*100,0)</f>
        <v>0</v>
      </c>
      <c r="Q639">
        <f t="shared" si="63"/>
        <v>0</v>
      </c>
      <c r="R639" s="14" t="str">
        <f t="shared" si="64"/>
        <v>1/27/2017</v>
      </c>
      <c r="S639" s="14" t="str">
        <f t="shared" si="65"/>
        <v>2/25/2017</v>
      </c>
      <c r="T639" s="9">
        <f t="shared" si="66"/>
        <v>1</v>
      </c>
      <c r="U639">
        <f t="shared" si="67"/>
        <v>2017</v>
      </c>
      <c r="V639" s="9">
        <f t="shared" si="68"/>
        <v>2</v>
      </c>
      <c r="W639">
        <f t="shared" si="69"/>
        <v>2017</v>
      </c>
    </row>
    <row r="640" spans="1:23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3">
        <v>42819.55164351852</v>
      </c>
      <c r="J640" s="13">
        <v>42759.593310185184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 s="3">
        <f>ROUND(E640/D640*100,0)</f>
        <v>0</v>
      </c>
      <c r="Q640">
        <f t="shared" si="63"/>
        <v>3</v>
      </c>
      <c r="R640" s="14" t="str">
        <f t="shared" si="64"/>
        <v>1/24/2017</v>
      </c>
      <c r="S640" s="14" t="str">
        <f t="shared" si="65"/>
        <v>3/25/2017</v>
      </c>
      <c r="T640" s="9">
        <f t="shared" si="66"/>
        <v>1</v>
      </c>
      <c r="U640">
        <f t="shared" si="67"/>
        <v>2017</v>
      </c>
      <c r="V640" s="9">
        <f t="shared" si="68"/>
        <v>3</v>
      </c>
      <c r="W640">
        <f t="shared" si="69"/>
        <v>2017</v>
      </c>
    </row>
    <row r="641" spans="1:23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3">
        <v>41925.583275462966</v>
      </c>
      <c r="J641" s="13">
        <v>41865.583275462966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 s="3">
        <f>ROUND(E641/D641*100,0)</f>
        <v>0</v>
      </c>
      <c r="Q641">
        <f t="shared" si="63"/>
        <v>1</v>
      </c>
      <c r="R641" s="14" t="str">
        <f t="shared" si="64"/>
        <v>8/14/2014</v>
      </c>
      <c r="S641" s="14" t="str">
        <f t="shared" si="65"/>
        <v>10/13/2014</v>
      </c>
      <c r="T641" s="9">
        <f t="shared" si="66"/>
        <v>8</v>
      </c>
      <c r="U641">
        <f t="shared" si="67"/>
        <v>2014</v>
      </c>
      <c r="V641" s="9">
        <f t="shared" si="68"/>
        <v>10</v>
      </c>
      <c r="W641">
        <f t="shared" si="69"/>
        <v>2014</v>
      </c>
    </row>
    <row r="642" spans="1:23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3">
        <v>42698.958333333336</v>
      </c>
      <c r="J642" s="13">
        <v>42683.420312499999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 s="3">
        <f>ROUND(E642/D642*100,0)</f>
        <v>144</v>
      </c>
      <c r="Q642">
        <f t="shared" si="63"/>
        <v>50.5</v>
      </c>
      <c r="R642" s="14" t="str">
        <f t="shared" si="64"/>
        <v>11/9/2016</v>
      </c>
      <c r="S642" s="14" t="str">
        <f t="shared" si="65"/>
        <v>11/24/2016</v>
      </c>
      <c r="T642" s="9">
        <f t="shared" si="66"/>
        <v>11</v>
      </c>
      <c r="U642">
        <f t="shared" si="67"/>
        <v>2016</v>
      </c>
      <c r="V642" s="9">
        <f t="shared" si="68"/>
        <v>11</v>
      </c>
      <c r="W642">
        <f t="shared" si="69"/>
        <v>2016</v>
      </c>
    </row>
    <row r="643" spans="1:23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3">
        <v>42229.57</v>
      </c>
      <c r="J643" s="13">
        <v>42199.57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 s="3">
        <f>ROUND(E643/D643*100,0)</f>
        <v>119</v>
      </c>
      <c r="Q643">
        <f t="shared" ref="Q643:Q706" si="70">IFERROR(ROUND(E643/L643,2),0)</f>
        <v>151.32</v>
      </c>
      <c r="R643" s="14" t="str">
        <f t="shared" ref="R643:R706" si="71">_xlfn.CONCAT(MONTH(J643),"/",DAY(J643),"/",YEAR(J643))</f>
        <v>7/14/2015</v>
      </c>
      <c r="S643" s="14" t="str">
        <f t="shared" ref="S643:S706" si="72">_xlfn.CONCAT(MONTH(I643),"/",DAY(I643),"/",YEAR(I643))</f>
        <v>8/13/2015</v>
      </c>
      <c r="T643" s="9">
        <f t="shared" ref="T643:T706" si="73">MONTH(R643)</f>
        <v>7</v>
      </c>
      <c r="U643">
        <f t="shared" ref="U643:U706" si="74">YEAR(R643)</f>
        <v>2015</v>
      </c>
      <c r="V643" s="9">
        <f t="shared" ref="V643:V706" si="75">MONTH(S643)</f>
        <v>8</v>
      </c>
      <c r="W643">
        <f t="shared" ref="W643:W706" si="76">YEAR(S643)</f>
        <v>2015</v>
      </c>
    </row>
    <row r="644" spans="1:23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3">
        <v>42235.651319444441</v>
      </c>
      <c r="J644" s="13">
        <v>42199.651319444441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 s="3">
        <f>ROUND(E644/D644*100,0)</f>
        <v>1460</v>
      </c>
      <c r="Q644">
        <f t="shared" si="70"/>
        <v>134.36000000000001</v>
      </c>
      <c r="R644" s="14" t="str">
        <f t="shared" si="71"/>
        <v>7/14/2015</v>
      </c>
      <c r="S644" s="14" t="str">
        <f t="shared" si="72"/>
        <v>8/19/2015</v>
      </c>
      <c r="T644" s="9">
        <f t="shared" si="73"/>
        <v>7</v>
      </c>
      <c r="U644">
        <f t="shared" si="74"/>
        <v>2015</v>
      </c>
      <c r="V644" s="9">
        <f t="shared" si="75"/>
        <v>8</v>
      </c>
      <c r="W644">
        <f t="shared" si="76"/>
        <v>2015</v>
      </c>
    </row>
    <row r="645" spans="1:23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3">
        <v>42155.642071759263</v>
      </c>
      <c r="J645" s="13">
        <v>42100.642071759263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 s="3">
        <f>ROUND(E645/D645*100,0)</f>
        <v>106</v>
      </c>
      <c r="Q645">
        <f t="shared" si="70"/>
        <v>174.03</v>
      </c>
      <c r="R645" s="14" t="str">
        <f t="shared" si="71"/>
        <v>4/6/2015</v>
      </c>
      <c r="S645" s="14" t="str">
        <f t="shared" si="72"/>
        <v>5/31/2015</v>
      </c>
      <c r="T645" s="9">
        <f t="shared" si="73"/>
        <v>4</v>
      </c>
      <c r="U645">
        <f t="shared" si="74"/>
        <v>2015</v>
      </c>
      <c r="V645" s="9">
        <f t="shared" si="75"/>
        <v>5</v>
      </c>
      <c r="W645">
        <f t="shared" si="76"/>
        <v>2015</v>
      </c>
    </row>
    <row r="646" spans="1:23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3">
        <v>41941.041666666664</v>
      </c>
      <c r="J646" s="13">
        <v>41898.665960648148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 s="3">
        <f>ROUND(E646/D646*100,0)</f>
        <v>300</v>
      </c>
      <c r="Q646">
        <f t="shared" si="70"/>
        <v>73.489999999999995</v>
      </c>
      <c r="R646" s="14" t="str">
        <f t="shared" si="71"/>
        <v>9/16/2014</v>
      </c>
      <c r="S646" s="14" t="str">
        <f t="shared" si="72"/>
        <v>10/29/2014</v>
      </c>
      <c r="T646" s="9">
        <f t="shared" si="73"/>
        <v>9</v>
      </c>
      <c r="U646">
        <f t="shared" si="74"/>
        <v>2014</v>
      </c>
      <c r="V646" s="9">
        <f t="shared" si="75"/>
        <v>10</v>
      </c>
      <c r="W646">
        <f t="shared" si="76"/>
        <v>2014</v>
      </c>
    </row>
    <row r="647" spans="1:23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3">
        <v>42594.026319444441</v>
      </c>
      <c r="J647" s="13">
        <v>42564.026319444441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 s="3">
        <f>ROUND(E647/D647*100,0)</f>
        <v>279</v>
      </c>
      <c r="Q647">
        <f t="shared" si="70"/>
        <v>23.52</v>
      </c>
      <c r="R647" s="14" t="str">
        <f t="shared" si="71"/>
        <v>7/13/2016</v>
      </c>
      <c r="S647" s="14" t="str">
        <f t="shared" si="72"/>
        <v>8/12/2016</v>
      </c>
      <c r="T647" s="9">
        <f t="shared" si="73"/>
        <v>7</v>
      </c>
      <c r="U647">
        <f t="shared" si="74"/>
        <v>2016</v>
      </c>
      <c r="V647" s="9">
        <f t="shared" si="75"/>
        <v>8</v>
      </c>
      <c r="W647">
        <f t="shared" si="76"/>
        <v>2016</v>
      </c>
    </row>
    <row r="648" spans="1:23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3">
        <v>41862.852627314816</v>
      </c>
      <c r="J648" s="13">
        <v>41832.852627314816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 s="3">
        <f>ROUND(E648/D648*100,0)</f>
        <v>132</v>
      </c>
      <c r="Q648">
        <f t="shared" si="70"/>
        <v>39.07</v>
      </c>
      <c r="R648" s="14" t="str">
        <f t="shared" si="71"/>
        <v>7/12/2014</v>
      </c>
      <c r="S648" s="14" t="str">
        <f t="shared" si="72"/>
        <v>8/11/2014</v>
      </c>
      <c r="T648" s="9">
        <f t="shared" si="73"/>
        <v>7</v>
      </c>
      <c r="U648">
        <f t="shared" si="74"/>
        <v>2014</v>
      </c>
      <c r="V648" s="9">
        <f t="shared" si="75"/>
        <v>8</v>
      </c>
      <c r="W648">
        <f t="shared" si="76"/>
        <v>2014</v>
      </c>
    </row>
    <row r="649" spans="1:23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3">
        <v>42446.726261574076</v>
      </c>
      <c r="J649" s="13">
        <v>42416.767928240741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 s="3">
        <f>ROUND(E649/D649*100,0)</f>
        <v>107</v>
      </c>
      <c r="Q649">
        <f t="shared" si="70"/>
        <v>125.94</v>
      </c>
      <c r="R649" s="14" t="str">
        <f t="shared" si="71"/>
        <v>2/16/2016</v>
      </c>
      <c r="S649" s="14" t="str">
        <f t="shared" si="72"/>
        <v>3/17/2016</v>
      </c>
      <c r="T649" s="9">
        <f t="shared" si="73"/>
        <v>2</v>
      </c>
      <c r="U649">
        <f t="shared" si="74"/>
        <v>2016</v>
      </c>
      <c r="V649" s="9">
        <f t="shared" si="75"/>
        <v>3</v>
      </c>
      <c r="W649">
        <f t="shared" si="76"/>
        <v>2016</v>
      </c>
    </row>
    <row r="650" spans="1:23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3">
        <v>41926.693379629629</v>
      </c>
      <c r="J650" s="13">
        <v>41891.693379629629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 s="3">
        <f>ROUND(E650/D650*100,0)</f>
        <v>127</v>
      </c>
      <c r="Q650">
        <f t="shared" si="70"/>
        <v>1644</v>
      </c>
      <c r="R650" s="14" t="str">
        <f t="shared" si="71"/>
        <v>9/9/2014</v>
      </c>
      <c r="S650" s="14" t="str">
        <f t="shared" si="72"/>
        <v>10/14/2014</v>
      </c>
      <c r="T650" s="9">
        <f t="shared" si="73"/>
        <v>9</v>
      </c>
      <c r="U650">
        <f t="shared" si="74"/>
        <v>2014</v>
      </c>
      <c r="V650" s="9">
        <f t="shared" si="75"/>
        <v>10</v>
      </c>
      <c r="W650">
        <f t="shared" si="76"/>
        <v>2014</v>
      </c>
    </row>
    <row r="651" spans="1:23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3">
        <v>41898.912187499998</v>
      </c>
      <c r="J651" s="13">
        <v>41877.912187499998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 s="3">
        <f>ROUND(E651/D651*100,0)</f>
        <v>140</v>
      </c>
      <c r="Q651">
        <f t="shared" si="70"/>
        <v>42.67</v>
      </c>
      <c r="R651" s="14" t="str">
        <f t="shared" si="71"/>
        <v>8/26/2014</v>
      </c>
      <c r="S651" s="14" t="str">
        <f t="shared" si="72"/>
        <v>9/16/2014</v>
      </c>
      <c r="T651" s="9">
        <f t="shared" si="73"/>
        <v>8</v>
      </c>
      <c r="U651">
        <f t="shared" si="74"/>
        <v>2014</v>
      </c>
      <c r="V651" s="9">
        <f t="shared" si="75"/>
        <v>9</v>
      </c>
      <c r="W651">
        <f t="shared" si="76"/>
        <v>2014</v>
      </c>
    </row>
    <row r="652" spans="1:23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3">
        <v>41992.078518518516</v>
      </c>
      <c r="J652" s="13">
        <v>41932.036851851852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 s="3">
        <f>ROUND(E652/D652*100,0)</f>
        <v>112</v>
      </c>
      <c r="Q652">
        <f t="shared" si="70"/>
        <v>35.130000000000003</v>
      </c>
      <c r="R652" s="14" t="str">
        <f t="shared" si="71"/>
        <v>10/20/2014</v>
      </c>
      <c r="S652" s="14" t="str">
        <f t="shared" si="72"/>
        <v>12/19/2014</v>
      </c>
      <c r="T652" s="9">
        <f t="shared" si="73"/>
        <v>10</v>
      </c>
      <c r="U652">
        <f t="shared" si="74"/>
        <v>2014</v>
      </c>
      <c r="V652" s="9">
        <f t="shared" si="75"/>
        <v>12</v>
      </c>
      <c r="W652">
        <f t="shared" si="76"/>
        <v>2014</v>
      </c>
    </row>
    <row r="653" spans="1:23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3">
        <v>41986.017488425925</v>
      </c>
      <c r="J653" s="13">
        <v>41956.017488425925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 s="3">
        <f>ROUND(E653/D653*100,0)</f>
        <v>101</v>
      </c>
      <c r="Q653">
        <f t="shared" si="70"/>
        <v>239.35</v>
      </c>
      <c r="R653" s="14" t="str">
        <f t="shared" si="71"/>
        <v>11/13/2014</v>
      </c>
      <c r="S653" s="14" t="str">
        <f t="shared" si="72"/>
        <v>12/13/2014</v>
      </c>
      <c r="T653" s="9">
        <f t="shared" si="73"/>
        <v>11</v>
      </c>
      <c r="U653">
        <f t="shared" si="74"/>
        <v>2014</v>
      </c>
      <c r="V653" s="9">
        <f t="shared" si="75"/>
        <v>12</v>
      </c>
      <c r="W653">
        <f t="shared" si="76"/>
        <v>2014</v>
      </c>
    </row>
    <row r="654" spans="1:23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3">
        <v>42705.732060185182</v>
      </c>
      <c r="J654" s="13">
        <v>42675.690393518518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 s="3">
        <f>ROUND(E654/D654*100,0)</f>
        <v>100</v>
      </c>
      <c r="Q654">
        <f t="shared" si="70"/>
        <v>107.64</v>
      </c>
      <c r="R654" s="14" t="str">
        <f t="shared" si="71"/>
        <v>11/1/2016</v>
      </c>
      <c r="S654" s="14" t="str">
        <f t="shared" si="72"/>
        <v>12/1/2016</v>
      </c>
      <c r="T654" s="9">
        <f t="shared" si="73"/>
        <v>11</v>
      </c>
      <c r="U654">
        <f t="shared" si="74"/>
        <v>2016</v>
      </c>
      <c r="V654" s="9">
        <f t="shared" si="75"/>
        <v>12</v>
      </c>
      <c r="W654">
        <f t="shared" si="76"/>
        <v>2016</v>
      </c>
    </row>
    <row r="655" spans="1:23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3">
        <v>42236.618518518517</v>
      </c>
      <c r="J655" s="13">
        <v>42199.618518518517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 s="3">
        <f>ROUND(E655/D655*100,0)</f>
        <v>141</v>
      </c>
      <c r="Q655">
        <f t="shared" si="70"/>
        <v>95.83</v>
      </c>
      <c r="R655" s="14" t="str">
        <f t="shared" si="71"/>
        <v>7/14/2015</v>
      </c>
      <c r="S655" s="14" t="str">
        <f t="shared" si="72"/>
        <v>8/20/2015</v>
      </c>
      <c r="T655" s="9">
        <f t="shared" si="73"/>
        <v>7</v>
      </c>
      <c r="U655">
        <f t="shared" si="74"/>
        <v>2015</v>
      </c>
      <c r="V655" s="9">
        <f t="shared" si="75"/>
        <v>8</v>
      </c>
      <c r="W655">
        <f t="shared" si="76"/>
        <v>2015</v>
      </c>
    </row>
    <row r="656" spans="1:23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3">
        <v>42193.957326388889</v>
      </c>
      <c r="J656" s="13">
        <v>42163.957326388889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 s="3">
        <f>ROUND(E656/D656*100,0)</f>
        <v>267</v>
      </c>
      <c r="Q656">
        <f t="shared" si="70"/>
        <v>31.66</v>
      </c>
      <c r="R656" s="14" t="str">
        <f t="shared" si="71"/>
        <v>6/8/2015</v>
      </c>
      <c r="S656" s="14" t="str">
        <f t="shared" si="72"/>
        <v>7/8/2015</v>
      </c>
      <c r="T656" s="9">
        <f t="shared" si="73"/>
        <v>6</v>
      </c>
      <c r="U656">
        <f t="shared" si="74"/>
        <v>2015</v>
      </c>
      <c r="V656" s="9">
        <f t="shared" si="75"/>
        <v>7</v>
      </c>
      <c r="W656">
        <f t="shared" si="76"/>
        <v>2015</v>
      </c>
    </row>
    <row r="657" spans="1:23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3">
        <v>42075.915648148148</v>
      </c>
      <c r="J657" s="13">
        <v>42045.957314814812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 s="3">
        <f>ROUND(E657/D657*100,0)</f>
        <v>147</v>
      </c>
      <c r="Q657">
        <f t="shared" si="70"/>
        <v>42.89</v>
      </c>
      <c r="R657" s="14" t="str">
        <f t="shared" si="71"/>
        <v>2/10/2015</v>
      </c>
      <c r="S657" s="14" t="str">
        <f t="shared" si="72"/>
        <v>3/12/2015</v>
      </c>
      <c r="T657" s="9">
        <f t="shared" si="73"/>
        <v>2</v>
      </c>
      <c r="U657">
        <f t="shared" si="74"/>
        <v>2015</v>
      </c>
      <c r="V657" s="9">
        <f t="shared" si="75"/>
        <v>3</v>
      </c>
      <c r="W657">
        <f t="shared" si="76"/>
        <v>2015</v>
      </c>
    </row>
    <row r="658" spans="1:23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3">
        <v>42477.76295138889</v>
      </c>
      <c r="J658" s="13">
        <v>42417.804618055554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 s="3">
        <f>ROUND(E658/D658*100,0)</f>
        <v>214</v>
      </c>
      <c r="Q658">
        <f t="shared" si="70"/>
        <v>122.74</v>
      </c>
      <c r="R658" s="14" t="str">
        <f t="shared" si="71"/>
        <v>2/17/2016</v>
      </c>
      <c r="S658" s="14" t="str">
        <f t="shared" si="72"/>
        <v>4/17/2016</v>
      </c>
      <c r="T658" s="9">
        <f t="shared" si="73"/>
        <v>2</v>
      </c>
      <c r="U658">
        <f t="shared" si="74"/>
        <v>2016</v>
      </c>
      <c r="V658" s="9">
        <f t="shared" si="75"/>
        <v>4</v>
      </c>
      <c r="W658">
        <f t="shared" si="76"/>
        <v>2016</v>
      </c>
    </row>
    <row r="659" spans="1:23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3">
        <v>42361.84574074074</v>
      </c>
      <c r="J659" s="13">
        <v>42331.84574074074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 s="3">
        <f>ROUND(E659/D659*100,0)</f>
        <v>126</v>
      </c>
      <c r="Q659">
        <f t="shared" si="70"/>
        <v>190.45</v>
      </c>
      <c r="R659" s="14" t="str">
        <f t="shared" si="71"/>
        <v>11/23/2015</v>
      </c>
      <c r="S659" s="14" t="str">
        <f t="shared" si="72"/>
        <v>12/23/2015</v>
      </c>
      <c r="T659" s="9">
        <f t="shared" si="73"/>
        <v>11</v>
      </c>
      <c r="U659">
        <f t="shared" si="74"/>
        <v>2015</v>
      </c>
      <c r="V659" s="9">
        <f t="shared" si="75"/>
        <v>12</v>
      </c>
      <c r="W659">
        <f t="shared" si="76"/>
        <v>2015</v>
      </c>
    </row>
    <row r="660" spans="1:23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3">
        <v>42211.75</v>
      </c>
      <c r="J660" s="13">
        <v>42179.160752314812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 s="3">
        <f>ROUND(E660/D660*100,0)</f>
        <v>104</v>
      </c>
      <c r="Q660">
        <f t="shared" si="70"/>
        <v>109.34</v>
      </c>
      <c r="R660" s="14" t="str">
        <f t="shared" si="71"/>
        <v>6/24/2015</v>
      </c>
      <c r="S660" s="14" t="str">
        <f t="shared" si="72"/>
        <v>7/26/2015</v>
      </c>
      <c r="T660" s="9">
        <f t="shared" si="73"/>
        <v>6</v>
      </c>
      <c r="U660">
        <f t="shared" si="74"/>
        <v>2015</v>
      </c>
      <c r="V660" s="9">
        <f t="shared" si="75"/>
        <v>7</v>
      </c>
      <c r="W660">
        <f t="shared" si="76"/>
        <v>2015</v>
      </c>
    </row>
    <row r="661" spans="1:23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3">
        <v>42239.593692129631</v>
      </c>
      <c r="J661" s="13">
        <v>42209.593692129631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 s="3">
        <f>ROUND(E661/D661*100,0)</f>
        <v>101</v>
      </c>
      <c r="Q661">
        <f t="shared" si="70"/>
        <v>143.66999999999999</v>
      </c>
      <c r="R661" s="14" t="str">
        <f t="shared" si="71"/>
        <v>7/24/2015</v>
      </c>
      <c r="S661" s="14" t="str">
        <f t="shared" si="72"/>
        <v>8/23/2015</v>
      </c>
      <c r="T661" s="9">
        <f t="shared" si="73"/>
        <v>7</v>
      </c>
      <c r="U661">
        <f t="shared" si="74"/>
        <v>2015</v>
      </c>
      <c r="V661" s="9">
        <f t="shared" si="75"/>
        <v>8</v>
      </c>
      <c r="W661">
        <f t="shared" si="76"/>
        <v>2015</v>
      </c>
    </row>
    <row r="662" spans="1:23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3">
        <v>41952.783321759256</v>
      </c>
      <c r="J662" s="13">
        <v>41922.741655092592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 s="3">
        <f>ROUND(E662/D662*100,0)</f>
        <v>3</v>
      </c>
      <c r="Q662">
        <f t="shared" si="70"/>
        <v>84.94</v>
      </c>
      <c r="R662" s="14" t="str">
        <f t="shared" si="71"/>
        <v>10/10/2014</v>
      </c>
      <c r="S662" s="14" t="str">
        <f t="shared" si="72"/>
        <v>11/9/2014</v>
      </c>
      <c r="T662" s="9">
        <f t="shared" si="73"/>
        <v>10</v>
      </c>
      <c r="U662">
        <f t="shared" si="74"/>
        <v>2014</v>
      </c>
      <c r="V662" s="9">
        <f t="shared" si="75"/>
        <v>11</v>
      </c>
      <c r="W662">
        <f t="shared" si="76"/>
        <v>2014</v>
      </c>
    </row>
    <row r="663" spans="1:23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3">
        <v>42666.645358796297</v>
      </c>
      <c r="J663" s="13">
        <v>42636.645358796297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 s="3">
        <f>ROUND(E663/D663*100,0)</f>
        <v>1</v>
      </c>
      <c r="Q663">
        <f t="shared" si="70"/>
        <v>10.56</v>
      </c>
      <c r="R663" s="14" t="str">
        <f t="shared" si="71"/>
        <v>9/23/2016</v>
      </c>
      <c r="S663" s="14" t="str">
        <f t="shared" si="72"/>
        <v>10/23/2016</v>
      </c>
      <c r="T663" s="9">
        <f t="shared" si="73"/>
        <v>9</v>
      </c>
      <c r="U663">
        <f t="shared" si="74"/>
        <v>2016</v>
      </c>
      <c r="V663" s="9">
        <f t="shared" si="75"/>
        <v>10</v>
      </c>
      <c r="W663">
        <f t="shared" si="76"/>
        <v>2016</v>
      </c>
    </row>
    <row r="664" spans="1:23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3">
        <v>42020.438043981485</v>
      </c>
      <c r="J664" s="13">
        <v>41990.438043981485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 s="3">
        <f>ROUND(E664/D664*100,0)</f>
        <v>0</v>
      </c>
      <c r="Q664">
        <f t="shared" si="70"/>
        <v>39</v>
      </c>
      <c r="R664" s="14" t="str">
        <f t="shared" si="71"/>
        <v>12/17/2014</v>
      </c>
      <c r="S664" s="14" t="str">
        <f t="shared" si="72"/>
        <v>1/16/2015</v>
      </c>
      <c r="T664" s="9">
        <f t="shared" si="73"/>
        <v>12</v>
      </c>
      <c r="U664">
        <f t="shared" si="74"/>
        <v>2014</v>
      </c>
      <c r="V664" s="9">
        <f t="shared" si="75"/>
        <v>1</v>
      </c>
      <c r="W664">
        <f t="shared" si="76"/>
        <v>2015</v>
      </c>
    </row>
    <row r="665" spans="1:23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3">
        <v>42203.843240740738</v>
      </c>
      <c r="J665" s="13">
        <v>42173.843240740738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 s="3">
        <f>ROUND(E665/D665*100,0)</f>
        <v>0</v>
      </c>
      <c r="Q665">
        <f t="shared" si="70"/>
        <v>100</v>
      </c>
      <c r="R665" s="14" t="str">
        <f t="shared" si="71"/>
        <v>6/18/2015</v>
      </c>
      <c r="S665" s="14" t="str">
        <f t="shared" si="72"/>
        <v>7/18/2015</v>
      </c>
      <c r="T665" s="9">
        <f t="shared" si="73"/>
        <v>6</v>
      </c>
      <c r="U665">
        <f t="shared" si="74"/>
        <v>2015</v>
      </c>
      <c r="V665" s="9">
        <f t="shared" si="75"/>
        <v>7</v>
      </c>
      <c r="W665">
        <f t="shared" si="76"/>
        <v>2015</v>
      </c>
    </row>
    <row r="666" spans="1:23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3">
        <v>42107.666377314818</v>
      </c>
      <c r="J666" s="13">
        <v>42077.666377314818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 s="3">
        <f>ROUND(E666/D666*100,0)</f>
        <v>8</v>
      </c>
      <c r="Q666">
        <f t="shared" si="70"/>
        <v>31.17</v>
      </c>
      <c r="R666" s="14" t="str">
        <f t="shared" si="71"/>
        <v>3/14/2015</v>
      </c>
      <c r="S666" s="14" t="str">
        <f t="shared" si="72"/>
        <v>4/13/2015</v>
      </c>
      <c r="T666" s="9">
        <f t="shared" si="73"/>
        <v>3</v>
      </c>
      <c r="U666">
        <f t="shared" si="74"/>
        <v>2015</v>
      </c>
      <c r="V666" s="9">
        <f t="shared" si="75"/>
        <v>4</v>
      </c>
      <c r="W666">
        <f t="shared" si="76"/>
        <v>2015</v>
      </c>
    </row>
    <row r="667" spans="1:23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3">
        <v>42748.711354166669</v>
      </c>
      <c r="J667" s="13">
        <v>42688.711354166669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 s="3">
        <f>ROUND(E667/D667*100,0)</f>
        <v>19</v>
      </c>
      <c r="Q667">
        <f t="shared" si="70"/>
        <v>155.33000000000001</v>
      </c>
      <c r="R667" s="14" t="str">
        <f t="shared" si="71"/>
        <v>11/14/2016</v>
      </c>
      <c r="S667" s="14" t="str">
        <f t="shared" si="72"/>
        <v>1/13/2017</v>
      </c>
      <c r="T667" s="9">
        <f t="shared" si="73"/>
        <v>11</v>
      </c>
      <c r="U667">
        <f t="shared" si="74"/>
        <v>2016</v>
      </c>
      <c r="V667" s="9">
        <f t="shared" si="75"/>
        <v>1</v>
      </c>
      <c r="W667">
        <f t="shared" si="76"/>
        <v>2017</v>
      </c>
    </row>
    <row r="668" spans="1:23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3">
        <v>41868.832152777781</v>
      </c>
      <c r="J668" s="13">
        <v>41838.832152777781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 s="3">
        <f>ROUND(E668/D668*100,0)</f>
        <v>0</v>
      </c>
      <c r="Q668">
        <f t="shared" si="70"/>
        <v>2</v>
      </c>
      <c r="R668" s="14" t="str">
        <f t="shared" si="71"/>
        <v>7/18/2014</v>
      </c>
      <c r="S668" s="14" t="str">
        <f t="shared" si="72"/>
        <v>8/17/2014</v>
      </c>
      <c r="T668" s="9">
        <f t="shared" si="73"/>
        <v>7</v>
      </c>
      <c r="U668">
        <f t="shared" si="74"/>
        <v>2014</v>
      </c>
      <c r="V668" s="9">
        <f t="shared" si="75"/>
        <v>8</v>
      </c>
      <c r="W668">
        <f t="shared" si="76"/>
        <v>2014</v>
      </c>
    </row>
    <row r="669" spans="1:23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3">
        <v>42672.373414351852</v>
      </c>
      <c r="J669" s="13">
        <v>42632.373414351852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 s="3">
        <f>ROUND(E669/D669*100,0)</f>
        <v>10</v>
      </c>
      <c r="Q669">
        <f t="shared" si="70"/>
        <v>178.93</v>
      </c>
      <c r="R669" s="14" t="str">
        <f t="shared" si="71"/>
        <v>9/19/2016</v>
      </c>
      <c r="S669" s="14" t="str">
        <f t="shared" si="72"/>
        <v>10/29/2016</v>
      </c>
      <c r="T669" s="9">
        <f t="shared" si="73"/>
        <v>9</v>
      </c>
      <c r="U669">
        <f t="shared" si="74"/>
        <v>2016</v>
      </c>
      <c r="V669" s="9">
        <f t="shared" si="75"/>
        <v>10</v>
      </c>
      <c r="W669">
        <f t="shared" si="76"/>
        <v>2016</v>
      </c>
    </row>
    <row r="670" spans="1:23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3">
        <v>42135.831273148149</v>
      </c>
      <c r="J670" s="13">
        <v>42090.831273148149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 s="3">
        <f>ROUND(E670/D670*100,0)</f>
        <v>5</v>
      </c>
      <c r="Q670">
        <f t="shared" si="70"/>
        <v>27.36</v>
      </c>
      <c r="R670" s="14" t="str">
        <f t="shared" si="71"/>
        <v>3/27/2015</v>
      </c>
      <c r="S670" s="14" t="str">
        <f t="shared" si="72"/>
        <v>5/11/2015</v>
      </c>
      <c r="T670" s="9">
        <f t="shared" si="73"/>
        <v>3</v>
      </c>
      <c r="U670">
        <f t="shared" si="74"/>
        <v>2015</v>
      </c>
      <c r="V670" s="9">
        <f t="shared" si="75"/>
        <v>5</v>
      </c>
      <c r="W670">
        <f t="shared" si="76"/>
        <v>2015</v>
      </c>
    </row>
    <row r="671" spans="1:23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3">
        <v>42557.625671296293</v>
      </c>
      <c r="J671" s="13">
        <v>42527.625671296293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 s="3">
        <f>ROUND(E671/D671*100,0)</f>
        <v>22</v>
      </c>
      <c r="Q671">
        <f t="shared" si="70"/>
        <v>1536.25</v>
      </c>
      <c r="R671" s="14" t="str">
        <f t="shared" si="71"/>
        <v>6/6/2016</v>
      </c>
      <c r="S671" s="14" t="str">
        <f t="shared" si="72"/>
        <v>7/6/2016</v>
      </c>
      <c r="T671" s="9">
        <f t="shared" si="73"/>
        <v>6</v>
      </c>
      <c r="U671">
        <f t="shared" si="74"/>
        <v>2016</v>
      </c>
      <c r="V671" s="9">
        <f t="shared" si="75"/>
        <v>7</v>
      </c>
      <c r="W671">
        <f t="shared" si="76"/>
        <v>2016</v>
      </c>
    </row>
    <row r="672" spans="1:23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3">
        <v>42540.340277777781</v>
      </c>
      <c r="J672" s="13">
        <v>42506.709722222222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 s="3">
        <f>ROUND(E672/D672*100,0)</f>
        <v>29</v>
      </c>
      <c r="Q672">
        <f t="shared" si="70"/>
        <v>85</v>
      </c>
      <c r="R672" s="14" t="str">
        <f t="shared" si="71"/>
        <v>5/16/2016</v>
      </c>
      <c r="S672" s="14" t="str">
        <f t="shared" si="72"/>
        <v>6/19/2016</v>
      </c>
      <c r="T672" s="9">
        <f t="shared" si="73"/>
        <v>5</v>
      </c>
      <c r="U672">
        <f t="shared" si="74"/>
        <v>2016</v>
      </c>
      <c r="V672" s="9">
        <f t="shared" si="75"/>
        <v>6</v>
      </c>
      <c r="W672">
        <f t="shared" si="76"/>
        <v>2016</v>
      </c>
    </row>
    <row r="673" spans="1:23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3">
        <v>42018.166666666664</v>
      </c>
      <c r="J673" s="13">
        <v>41984.692731481482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 s="3">
        <f>ROUND(E673/D673*100,0)</f>
        <v>39</v>
      </c>
      <c r="Q673">
        <f t="shared" si="70"/>
        <v>788.53</v>
      </c>
      <c r="R673" s="14" t="str">
        <f t="shared" si="71"/>
        <v>12/11/2014</v>
      </c>
      <c r="S673" s="14" t="str">
        <f t="shared" si="72"/>
        <v>1/14/2015</v>
      </c>
      <c r="T673" s="9">
        <f t="shared" si="73"/>
        <v>12</v>
      </c>
      <c r="U673">
        <f t="shared" si="74"/>
        <v>2014</v>
      </c>
      <c r="V673" s="9">
        <f t="shared" si="75"/>
        <v>1</v>
      </c>
      <c r="W673">
        <f t="shared" si="76"/>
        <v>2015</v>
      </c>
    </row>
    <row r="674" spans="1:23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3">
        <v>42005.207638888889</v>
      </c>
      <c r="J674" s="13">
        <v>41974.219490740739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 s="3">
        <f>ROUND(E674/D674*100,0)</f>
        <v>22</v>
      </c>
      <c r="Q674">
        <f t="shared" si="70"/>
        <v>50.3</v>
      </c>
      <c r="R674" s="14" t="str">
        <f t="shared" si="71"/>
        <v>12/1/2014</v>
      </c>
      <c r="S674" s="14" t="str">
        <f t="shared" si="72"/>
        <v>1/1/2015</v>
      </c>
      <c r="T674" s="9">
        <f t="shared" si="73"/>
        <v>12</v>
      </c>
      <c r="U674">
        <f t="shared" si="74"/>
        <v>2014</v>
      </c>
      <c r="V674" s="9">
        <f t="shared" si="75"/>
        <v>1</v>
      </c>
      <c r="W674">
        <f t="shared" si="76"/>
        <v>2015</v>
      </c>
    </row>
    <row r="675" spans="1:23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3">
        <v>41883.840474537035</v>
      </c>
      <c r="J675" s="13">
        <v>41838.840474537035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 s="3">
        <f>ROUND(E675/D675*100,0)</f>
        <v>0</v>
      </c>
      <c r="Q675">
        <f t="shared" si="70"/>
        <v>68.33</v>
      </c>
      <c r="R675" s="14" t="str">
        <f t="shared" si="71"/>
        <v>7/18/2014</v>
      </c>
      <c r="S675" s="14" t="str">
        <f t="shared" si="72"/>
        <v>9/1/2014</v>
      </c>
      <c r="T675" s="9">
        <f t="shared" si="73"/>
        <v>7</v>
      </c>
      <c r="U675">
        <f t="shared" si="74"/>
        <v>2014</v>
      </c>
      <c r="V675" s="9">
        <f t="shared" si="75"/>
        <v>9</v>
      </c>
      <c r="W675">
        <f t="shared" si="76"/>
        <v>2014</v>
      </c>
    </row>
    <row r="676" spans="1:23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3">
        <v>41863.116053240738</v>
      </c>
      <c r="J676" s="13">
        <v>41803.116053240738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 s="3">
        <f>ROUND(E676/D676*100,0)</f>
        <v>0</v>
      </c>
      <c r="Q676">
        <f t="shared" si="70"/>
        <v>7.5</v>
      </c>
      <c r="R676" s="14" t="str">
        <f t="shared" si="71"/>
        <v>6/13/2014</v>
      </c>
      <c r="S676" s="14" t="str">
        <f t="shared" si="72"/>
        <v>8/12/2014</v>
      </c>
      <c r="T676" s="9">
        <f t="shared" si="73"/>
        <v>6</v>
      </c>
      <c r="U676">
        <f t="shared" si="74"/>
        <v>2014</v>
      </c>
      <c r="V676" s="9">
        <f t="shared" si="75"/>
        <v>8</v>
      </c>
      <c r="W676">
        <f t="shared" si="76"/>
        <v>2014</v>
      </c>
    </row>
    <row r="677" spans="1:23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3">
        <v>42005.290972222225</v>
      </c>
      <c r="J677" s="13">
        <v>41975.930601851855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 s="3">
        <f>ROUND(E677/D677*100,0)</f>
        <v>15</v>
      </c>
      <c r="Q677">
        <f t="shared" si="70"/>
        <v>34.270000000000003</v>
      </c>
      <c r="R677" s="14" t="str">
        <f t="shared" si="71"/>
        <v>12/2/2014</v>
      </c>
      <c r="S677" s="14" t="str">
        <f t="shared" si="72"/>
        <v>1/1/2015</v>
      </c>
      <c r="T677" s="9">
        <f t="shared" si="73"/>
        <v>12</v>
      </c>
      <c r="U677">
        <f t="shared" si="74"/>
        <v>2014</v>
      </c>
      <c r="V677" s="9">
        <f t="shared" si="75"/>
        <v>1</v>
      </c>
      <c r="W677">
        <f t="shared" si="76"/>
        <v>2015</v>
      </c>
    </row>
    <row r="678" spans="1:23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3">
        <v>42042.76829861111</v>
      </c>
      <c r="J678" s="13">
        <v>42012.76829861111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 s="3">
        <f>ROUND(E678/D678*100,0)</f>
        <v>1</v>
      </c>
      <c r="Q678">
        <f t="shared" si="70"/>
        <v>61.29</v>
      </c>
      <c r="R678" s="14" t="str">
        <f t="shared" si="71"/>
        <v>1/8/2015</v>
      </c>
      <c r="S678" s="14" t="str">
        <f t="shared" si="72"/>
        <v>2/7/2015</v>
      </c>
      <c r="T678" s="9">
        <f t="shared" si="73"/>
        <v>1</v>
      </c>
      <c r="U678">
        <f t="shared" si="74"/>
        <v>2015</v>
      </c>
      <c r="V678" s="9">
        <f t="shared" si="75"/>
        <v>2</v>
      </c>
      <c r="W678">
        <f t="shared" si="76"/>
        <v>2015</v>
      </c>
    </row>
    <row r="679" spans="1:23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3">
        <v>42549.403877314813</v>
      </c>
      <c r="J679" s="13">
        <v>42504.403877314813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 s="3">
        <f>ROUND(E679/D679*100,0)</f>
        <v>26</v>
      </c>
      <c r="Q679">
        <f t="shared" si="70"/>
        <v>133.25</v>
      </c>
      <c r="R679" s="14" t="str">
        <f t="shared" si="71"/>
        <v>5/14/2016</v>
      </c>
      <c r="S679" s="14" t="str">
        <f t="shared" si="72"/>
        <v>6/28/2016</v>
      </c>
      <c r="T679" s="9">
        <f t="shared" si="73"/>
        <v>5</v>
      </c>
      <c r="U679">
        <f t="shared" si="74"/>
        <v>2016</v>
      </c>
      <c r="V679" s="9">
        <f t="shared" si="75"/>
        <v>6</v>
      </c>
      <c r="W679">
        <f t="shared" si="76"/>
        <v>2016</v>
      </c>
    </row>
    <row r="680" spans="1:23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3">
        <v>42511.376597222225</v>
      </c>
      <c r="J680" s="13">
        <v>42481.376597222225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 s="3">
        <f>ROUND(E680/D680*100,0)</f>
        <v>4</v>
      </c>
      <c r="Q680">
        <f t="shared" si="70"/>
        <v>65.180000000000007</v>
      </c>
      <c r="R680" s="14" t="str">
        <f t="shared" si="71"/>
        <v>4/21/2016</v>
      </c>
      <c r="S680" s="14" t="str">
        <f t="shared" si="72"/>
        <v>5/21/2016</v>
      </c>
      <c r="T680" s="9">
        <f t="shared" si="73"/>
        <v>4</v>
      </c>
      <c r="U680">
        <f t="shared" si="74"/>
        <v>2016</v>
      </c>
      <c r="V680" s="9">
        <f t="shared" si="75"/>
        <v>5</v>
      </c>
      <c r="W680">
        <f t="shared" si="76"/>
        <v>2016</v>
      </c>
    </row>
    <row r="681" spans="1:23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3">
        <v>42616.695706018516</v>
      </c>
      <c r="J681" s="13">
        <v>42556.695706018516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 s="3">
        <f>ROUND(E681/D681*100,0)</f>
        <v>15</v>
      </c>
      <c r="Q681">
        <f t="shared" si="70"/>
        <v>93.9</v>
      </c>
      <c r="R681" s="14" t="str">
        <f t="shared" si="71"/>
        <v>7/5/2016</v>
      </c>
      <c r="S681" s="14" t="str">
        <f t="shared" si="72"/>
        <v>9/3/2016</v>
      </c>
      <c r="T681" s="9">
        <f t="shared" si="73"/>
        <v>7</v>
      </c>
      <c r="U681">
        <f t="shared" si="74"/>
        <v>2016</v>
      </c>
      <c r="V681" s="9">
        <f t="shared" si="75"/>
        <v>9</v>
      </c>
      <c r="W681">
        <f t="shared" si="76"/>
        <v>2016</v>
      </c>
    </row>
    <row r="682" spans="1:23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3">
        <v>41899.501516203702</v>
      </c>
      <c r="J682" s="13">
        <v>41864.501516203702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 s="3">
        <f>ROUND(E682/D682*100,0)</f>
        <v>26</v>
      </c>
      <c r="Q682">
        <f t="shared" si="70"/>
        <v>150.65</v>
      </c>
      <c r="R682" s="14" t="str">
        <f t="shared" si="71"/>
        <v>8/13/2014</v>
      </c>
      <c r="S682" s="14" t="str">
        <f t="shared" si="72"/>
        <v>9/17/2014</v>
      </c>
      <c r="T682" s="9">
        <f t="shared" si="73"/>
        <v>8</v>
      </c>
      <c r="U682">
        <f t="shared" si="74"/>
        <v>2014</v>
      </c>
      <c r="V682" s="9">
        <f t="shared" si="75"/>
        <v>9</v>
      </c>
      <c r="W682">
        <f t="shared" si="76"/>
        <v>2014</v>
      </c>
    </row>
    <row r="683" spans="1:23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3">
        <v>42669.805601851855</v>
      </c>
      <c r="J683" s="13">
        <v>42639.805601851855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 s="3">
        <f>ROUND(E683/D683*100,0)</f>
        <v>0</v>
      </c>
      <c r="Q683">
        <f t="shared" si="70"/>
        <v>1</v>
      </c>
      <c r="R683" s="14" t="str">
        <f t="shared" si="71"/>
        <v>9/26/2016</v>
      </c>
      <c r="S683" s="14" t="str">
        <f t="shared" si="72"/>
        <v>10/26/2016</v>
      </c>
      <c r="T683" s="9">
        <f t="shared" si="73"/>
        <v>9</v>
      </c>
      <c r="U683">
        <f t="shared" si="74"/>
        <v>2016</v>
      </c>
      <c r="V683" s="9">
        <f t="shared" si="75"/>
        <v>10</v>
      </c>
      <c r="W683">
        <f t="shared" si="76"/>
        <v>2016</v>
      </c>
    </row>
    <row r="684" spans="1:23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3">
        <v>42808.723634259259</v>
      </c>
      <c r="J684" s="13">
        <v>42778.765300925923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 s="3">
        <f>ROUND(E684/D684*100,0)</f>
        <v>0</v>
      </c>
      <c r="Q684">
        <f t="shared" si="70"/>
        <v>13.25</v>
      </c>
      <c r="R684" s="14" t="str">
        <f t="shared" si="71"/>
        <v>2/12/2017</v>
      </c>
      <c r="S684" s="14" t="str">
        <f t="shared" si="72"/>
        <v>3/14/2017</v>
      </c>
      <c r="T684" s="9">
        <f t="shared" si="73"/>
        <v>2</v>
      </c>
      <c r="U684">
        <f t="shared" si="74"/>
        <v>2017</v>
      </c>
      <c r="V684" s="9">
        <f t="shared" si="75"/>
        <v>3</v>
      </c>
      <c r="W684">
        <f t="shared" si="76"/>
        <v>2017</v>
      </c>
    </row>
    <row r="685" spans="1:23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3">
        <v>42674.900046296294</v>
      </c>
      <c r="J685" s="13">
        <v>42634.900046296294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 s="3">
        <f>ROUND(E685/D685*100,0)</f>
        <v>1</v>
      </c>
      <c r="Q685">
        <f t="shared" si="70"/>
        <v>99.33</v>
      </c>
      <c r="R685" s="14" t="str">
        <f t="shared" si="71"/>
        <v>9/21/2016</v>
      </c>
      <c r="S685" s="14" t="str">
        <f t="shared" si="72"/>
        <v>10/31/2016</v>
      </c>
      <c r="T685" s="9">
        <f t="shared" si="73"/>
        <v>9</v>
      </c>
      <c r="U685">
        <f t="shared" si="74"/>
        <v>2016</v>
      </c>
      <c r="V685" s="9">
        <f t="shared" si="75"/>
        <v>10</v>
      </c>
      <c r="W685">
        <f t="shared" si="76"/>
        <v>2016</v>
      </c>
    </row>
    <row r="686" spans="1:23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3">
        <v>41845.125</v>
      </c>
      <c r="J686" s="13">
        <v>41809.473275462966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 s="3">
        <f>ROUND(E686/D686*100,0)</f>
        <v>7</v>
      </c>
      <c r="Q686">
        <f t="shared" si="70"/>
        <v>177.39</v>
      </c>
      <c r="R686" s="14" t="str">
        <f t="shared" si="71"/>
        <v>6/19/2014</v>
      </c>
      <c r="S686" s="14" t="str">
        <f t="shared" si="72"/>
        <v>7/25/2014</v>
      </c>
      <c r="T686" s="9">
        <f t="shared" si="73"/>
        <v>6</v>
      </c>
      <c r="U686">
        <f t="shared" si="74"/>
        <v>2014</v>
      </c>
      <c r="V686" s="9">
        <f t="shared" si="75"/>
        <v>7</v>
      </c>
      <c r="W686">
        <f t="shared" si="76"/>
        <v>2014</v>
      </c>
    </row>
    <row r="687" spans="1:23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3">
        <v>42016.866574074076</v>
      </c>
      <c r="J687" s="13">
        <v>41971.866574074076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 s="3">
        <f>ROUND(E687/D687*100,0)</f>
        <v>28</v>
      </c>
      <c r="Q687">
        <f t="shared" si="70"/>
        <v>55.3</v>
      </c>
      <c r="R687" s="14" t="str">
        <f t="shared" si="71"/>
        <v>11/28/2014</v>
      </c>
      <c r="S687" s="14" t="str">
        <f t="shared" si="72"/>
        <v>1/12/2015</v>
      </c>
      <c r="T687" s="9">
        <f t="shared" si="73"/>
        <v>11</v>
      </c>
      <c r="U687">
        <f t="shared" si="74"/>
        <v>2014</v>
      </c>
      <c r="V687" s="9">
        <f t="shared" si="75"/>
        <v>1</v>
      </c>
      <c r="W687">
        <f t="shared" si="76"/>
        <v>2015</v>
      </c>
    </row>
    <row r="688" spans="1:23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3">
        <v>42219.673263888886</v>
      </c>
      <c r="J688" s="13">
        <v>42189.673263888886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 s="3">
        <f>ROUND(E688/D688*100,0)</f>
        <v>0</v>
      </c>
      <c r="Q688">
        <f t="shared" si="70"/>
        <v>0</v>
      </c>
      <c r="R688" s="14" t="str">
        <f t="shared" si="71"/>
        <v>7/4/2015</v>
      </c>
      <c r="S688" s="14" t="str">
        <f t="shared" si="72"/>
        <v>8/3/2015</v>
      </c>
      <c r="T688" s="9">
        <f t="shared" si="73"/>
        <v>7</v>
      </c>
      <c r="U688">
        <f t="shared" si="74"/>
        <v>2015</v>
      </c>
      <c r="V688" s="9">
        <f t="shared" si="75"/>
        <v>8</v>
      </c>
      <c r="W688">
        <f t="shared" si="76"/>
        <v>2015</v>
      </c>
    </row>
    <row r="689" spans="1:23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3">
        <v>42771.750613425924</v>
      </c>
      <c r="J689" s="13">
        <v>42711.750613425924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 s="3">
        <f>ROUND(E689/D689*100,0)</f>
        <v>4</v>
      </c>
      <c r="Q689">
        <f t="shared" si="70"/>
        <v>591.66999999999996</v>
      </c>
      <c r="R689" s="14" t="str">
        <f t="shared" si="71"/>
        <v>12/7/2016</v>
      </c>
      <c r="S689" s="14" t="str">
        <f t="shared" si="72"/>
        <v>2/5/2017</v>
      </c>
      <c r="T689" s="9">
        <f t="shared" si="73"/>
        <v>12</v>
      </c>
      <c r="U689">
        <f t="shared" si="74"/>
        <v>2016</v>
      </c>
      <c r="V689" s="9">
        <f t="shared" si="75"/>
        <v>2</v>
      </c>
      <c r="W689">
        <f t="shared" si="76"/>
        <v>2017</v>
      </c>
    </row>
    <row r="690" spans="1:23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3">
        <v>42292.104780092595</v>
      </c>
      <c r="J690" s="13">
        <v>42262.104780092595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 s="3">
        <f>ROUND(E690/D690*100,0)</f>
        <v>73</v>
      </c>
      <c r="Q690">
        <f t="shared" si="70"/>
        <v>405.5</v>
      </c>
      <c r="R690" s="14" t="str">
        <f t="shared" si="71"/>
        <v>9/15/2015</v>
      </c>
      <c r="S690" s="14" t="str">
        <f t="shared" si="72"/>
        <v>10/15/2015</v>
      </c>
      <c r="T690" s="9">
        <f t="shared" si="73"/>
        <v>9</v>
      </c>
      <c r="U690">
        <f t="shared" si="74"/>
        <v>2015</v>
      </c>
      <c r="V690" s="9">
        <f t="shared" si="75"/>
        <v>10</v>
      </c>
      <c r="W690">
        <f t="shared" si="76"/>
        <v>2015</v>
      </c>
    </row>
    <row r="691" spans="1:23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3">
        <v>42712.207638888889</v>
      </c>
      <c r="J691" s="13">
        <v>42675.66778935185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 s="3">
        <f>ROUND(E691/D691*100,0)</f>
        <v>58</v>
      </c>
      <c r="Q691">
        <f t="shared" si="70"/>
        <v>343.15</v>
      </c>
      <c r="R691" s="14" t="str">
        <f t="shared" si="71"/>
        <v>11/1/2016</v>
      </c>
      <c r="S691" s="14" t="str">
        <f t="shared" si="72"/>
        <v>12/8/2016</v>
      </c>
      <c r="T691" s="9">
        <f t="shared" si="73"/>
        <v>11</v>
      </c>
      <c r="U691">
        <f t="shared" si="74"/>
        <v>2016</v>
      </c>
      <c r="V691" s="9">
        <f t="shared" si="75"/>
        <v>12</v>
      </c>
      <c r="W691">
        <f t="shared" si="76"/>
        <v>2016</v>
      </c>
    </row>
    <row r="692" spans="1:23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3">
        <v>42622.25</v>
      </c>
      <c r="J692" s="13">
        <v>42579.634733796294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 s="3">
        <f>ROUND(E692/D692*100,0)</f>
        <v>12</v>
      </c>
      <c r="Q692">
        <f t="shared" si="70"/>
        <v>72.59</v>
      </c>
      <c r="R692" s="14" t="str">
        <f t="shared" si="71"/>
        <v>7/28/2016</v>
      </c>
      <c r="S692" s="14" t="str">
        <f t="shared" si="72"/>
        <v>9/9/2016</v>
      </c>
      <c r="T692" s="9">
        <f t="shared" si="73"/>
        <v>7</v>
      </c>
      <c r="U692">
        <f t="shared" si="74"/>
        <v>2016</v>
      </c>
      <c r="V692" s="9">
        <f t="shared" si="75"/>
        <v>9</v>
      </c>
      <c r="W692">
        <f t="shared" si="76"/>
        <v>2016</v>
      </c>
    </row>
    <row r="693" spans="1:23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3">
        <v>42186.028310185182</v>
      </c>
      <c r="J693" s="13">
        <v>42158.028310185182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 s="3">
        <f>ROUND(E693/D693*100,0)</f>
        <v>1</v>
      </c>
      <c r="Q693">
        <f t="shared" si="70"/>
        <v>26</v>
      </c>
      <c r="R693" s="14" t="str">
        <f t="shared" si="71"/>
        <v>6/3/2015</v>
      </c>
      <c r="S693" s="14" t="str">
        <f t="shared" si="72"/>
        <v>7/1/2015</v>
      </c>
      <c r="T693" s="9">
        <f t="shared" si="73"/>
        <v>6</v>
      </c>
      <c r="U693">
        <f t="shared" si="74"/>
        <v>2015</v>
      </c>
      <c r="V693" s="9">
        <f t="shared" si="75"/>
        <v>7</v>
      </c>
      <c r="W693">
        <f t="shared" si="76"/>
        <v>2015</v>
      </c>
    </row>
    <row r="694" spans="1:23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3">
        <v>42726.37572916667</v>
      </c>
      <c r="J694" s="13">
        <v>42696.37572916667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 s="3">
        <f>ROUND(E694/D694*100,0)</f>
        <v>7</v>
      </c>
      <c r="Q694">
        <f t="shared" si="70"/>
        <v>6.5</v>
      </c>
      <c r="R694" s="14" t="str">
        <f t="shared" si="71"/>
        <v>11/22/2016</v>
      </c>
      <c r="S694" s="14" t="str">
        <f t="shared" si="72"/>
        <v>12/22/2016</v>
      </c>
      <c r="T694" s="9">
        <f t="shared" si="73"/>
        <v>11</v>
      </c>
      <c r="U694">
        <f t="shared" si="74"/>
        <v>2016</v>
      </c>
      <c r="V694" s="9">
        <f t="shared" si="75"/>
        <v>12</v>
      </c>
      <c r="W694">
        <f t="shared" si="76"/>
        <v>2016</v>
      </c>
    </row>
    <row r="695" spans="1:23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3">
        <v>42124.808182870373</v>
      </c>
      <c r="J695" s="13">
        <v>42094.808182870373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 s="3">
        <f>ROUND(E695/D695*100,0)</f>
        <v>35</v>
      </c>
      <c r="Q695">
        <f t="shared" si="70"/>
        <v>119.39</v>
      </c>
      <c r="R695" s="14" t="str">
        <f t="shared" si="71"/>
        <v>3/31/2015</v>
      </c>
      <c r="S695" s="14" t="str">
        <f t="shared" si="72"/>
        <v>4/30/2015</v>
      </c>
      <c r="T695" s="9">
        <f t="shared" si="73"/>
        <v>3</v>
      </c>
      <c r="U695">
        <f t="shared" si="74"/>
        <v>2015</v>
      </c>
      <c r="V695" s="9">
        <f t="shared" si="75"/>
        <v>4</v>
      </c>
      <c r="W695">
        <f t="shared" si="76"/>
        <v>2015</v>
      </c>
    </row>
    <row r="696" spans="1:23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3">
        <v>42767.663877314815</v>
      </c>
      <c r="J696" s="13">
        <v>42737.663877314815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 s="3">
        <f>ROUND(E696/D696*100,0)</f>
        <v>0</v>
      </c>
      <c r="Q696">
        <f t="shared" si="70"/>
        <v>84.29</v>
      </c>
      <c r="R696" s="14" t="str">
        <f t="shared" si="71"/>
        <v>1/2/2017</v>
      </c>
      <c r="S696" s="14" t="str">
        <f t="shared" si="72"/>
        <v>2/1/2017</v>
      </c>
      <c r="T696" s="9">
        <f t="shared" si="73"/>
        <v>1</v>
      </c>
      <c r="U696">
        <f t="shared" si="74"/>
        <v>2017</v>
      </c>
      <c r="V696" s="9">
        <f t="shared" si="75"/>
        <v>2</v>
      </c>
      <c r="W696">
        <f t="shared" si="76"/>
        <v>2017</v>
      </c>
    </row>
    <row r="697" spans="1:23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3">
        <v>41943.521064814813</v>
      </c>
      <c r="J697" s="13">
        <v>41913.521064814813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 s="3">
        <f>ROUND(E697/D697*100,0)</f>
        <v>1</v>
      </c>
      <c r="Q697">
        <f t="shared" si="70"/>
        <v>90.86</v>
      </c>
      <c r="R697" s="14" t="str">
        <f t="shared" si="71"/>
        <v>10/1/2014</v>
      </c>
      <c r="S697" s="14" t="str">
        <f t="shared" si="72"/>
        <v>10/31/2014</v>
      </c>
      <c r="T697" s="9">
        <f t="shared" si="73"/>
        <v>10</v>
      </c>
      <c r="U697">
        <f t="shared" si="74"/>
        <v>2014</v>
      </c>
      <c r="V697" s="9">
        <f t="shared" si="75"/>
        <v>10</v>
      </c>
      <c r="W697">
        <f t="shared" si="76"/>
        <v>2014</v>
      </c>
    </row>
    <row r="698" spans="1:23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3">
        <v>41845.927106481482</v>
      </c>
      <c r="J698" s="13">
        <v>41815.927106481482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 s="3">
        <f>ROUND(E698/D698*100,0)</f>
        <v>0</v>
      </c>
      <c r="Q698">
        <f t="shared" si="70"/>
        <v>1</v>
      </c>
      <c r="R698" s="14" t="str">
        <f t="shared" si="71"/>
        <v>6/25/2014</v>
      </c>
      <c r="S698" s="14" t="str">
        <f t="shared" si="72"/>
        <v>7/25/2014</v>
      </c>
      <c r="T698" s="9">
        <f t="shared" si="73"/>
        <v>6</v>
      </c>
      <c r="U698">
        <f t="shared" si="74"/>
        <v>2014</v>
      </c>
      <c r="V698" s="9">
        <f t="shared" si="75"/>
        <v>7</v>
      </c>
      <c r="W698">
        <f t="shared" si="76"/>
        <v>2014</v>
      </c>
    </row>
    <row r="699" spans="1:23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3">
        <v>42403.523020833331</v>
      </c>
      <c r="J699" s="13">
        <v>42388.523020833331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 s="3">
        <f>ROUND(E699/D699*100,0)</f>
        <v>46</v>
      </c>
      <c r="Q699">
        <f t="shared" si="70"/>
        <v>20.34</v>
      </c>
      <c r="R699" s="14" t="str">
        <f t="shared" si="71"/>
        <v>1/19/2016</v>
      </c>
      <c r="S699" s="14" t="str">
        <f t="shared" si="72"/>
        <v>2/3/2016</v>
      </c>
      <c r="T699" s="9">
        <f t="shared" si="73"/>
        <v>1</v>
      </c>
      <c r="U699">
        <f t="shared" si="74"/>
        <v>2016</v>
      </c>
      <c r="V699" s="9">
        <f t="shared" si="75"/>
        <v>2</v>
      </c>
      <c r="W699">
        <f t="shared" si="76"/>
        <v>2016</v>
      </c>
    </row>
    <row r="700" spans="1:23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3">
        <v>41900.083333333336</v>
      </c>
      <c r="J700" s="13">
        <v>41866.931076388886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 s="3">
        <f>ROUND(E700/D700*100,0)</f>
        <v>15</v>
      </c>
      <c r="Q700">
        <f t="shared" si="70"/>
        <v>530.69000000000005</v>
      </c>
      <c r="R700" s="14" t="str">
        <f t="shared" si="71"/>
        <v>8/15/2014</v>
      </c>
      <c r="S700" s="14" t="str">
        <f t="shared" si="72"/>
        <v>9/18/2014</v>
      </c>
      <c r="T700" s="9">
        <f t="shared" si="73"/>
        <v>8</v>
      </c>
      <c r="U700">
        <f t="shared" si="74"/>
        <v>2014</v>
      </c>
      <c r="V700" s="9">
        <f t="shared" si="75"/>
        <v>9</v>
      </c>
      <c r="W700">
        <f t="shared" si="76"/>
        <v>2014</v>
      </c>
    </row>
    <row r="701" spans="1:23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3">
        <v>41600.666666666664</v>
      </c>
      <c r="J701" s="13">
        <v>41563.485509259262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 s="3">
        <f>ROUND(E701/D701*100,0)</f>
        <v>82</v>
      </c>
      <c r="Q701">
        <f t="shared" si="70"/>
        <v>120.39</v>
      </c>
      <c r="R701" s="14" t="str">
        <f t="shared" si="71"/>
        <v>10/16/2013</v>
      </c>
      <c r="S701" s="14" t="str">
        <f t="shared" si="72"/>
        <v>11/22/2013</v>
      </c>
      <c r="T701" s="9">
        <f t="shared" si="73"/>
        <v>10</v>
      </c>
      <c r="U701">
        <f t="shared" si="74"/>
        <v>2013</v>
      </c>
      <c r="V701" s="9">
        <f t="shared" si="75"/>
        <v>11</v>
      </c>
      <c r="W701">
        <f t="shared" si="76"/>
        <v>2013</v>
      </c>
    </row>
    <row r="702" spans="1:23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3">
        <v>42745.688437500001</v>
      </c>
      <c r="J702" s="13">
        <v>42715.688437500001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 s="3">
        <f>ROUND(E702/D702*100,0)</f>
        <v>3</v>
      </c>
      <c r="Q702">
        <f t="shared" si="70"/>
        <v>13</v>
      </c>
      <c r="R702" s="14" t="str">
        <f t="shared" si="71"/>
        <v>12/11/2016</v>
      </c>
      <c r="S702" s="14" t="str">
        <f t="shared" si="72"/>
        <v>1/10/2017</v>
      </c>
      <c r="T702" s="9">
        <f t="shared" si="73"/>
        <v>12</v>
      </c>
      <c r="U702">
        <f t="shared" si="74"/>
        <v>2016</v>
      </c>
      <c r="V702" s="9">
        <f t="shared" si="75"/>
        <v>1</v>
      </c>
      <c r="W702">
        <f t="shared" si="76"/>
        <v>2017</v>
      </c>
    </row>
    <row r="703" spans="1:23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3">
        <v>41843.662962962961</v>
      </c>
      <c r="J703" s="13">
        <v>41813.662962962961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 s="3">
        <f>ROUND(E703/D703*100,0)</f>
        <v>27</v>
      </c>
      <c r="Q703">
        <f t="shared" si="70"/>
        <v>291.33</v>
      </c>
      <c r="R703" s="14" t="str">
        <f t="shared" si="71"/>
        <v>6/23/2014</v>
      </c>
      <c r="S703" s="14" t="str">
        <f t="shared" si="72"/>
        <v>7/23/2014</v>
      </c>
      <c r="T703" s="9">
        <f t="shared" si="73"/>
        <v>6</v>
      </c>
      <c r="U703">
        <f t="shared" si="74"/>
        <v>2014</v>
      </c>
      <c r="V703" s="9">
        <f t="shared" si="75"/>
        <v>7</v>
      </c>
      <c r="W703">
        <f t="shared" si="76"/>
        <v>2014</v>
      </c>
    </row>
    <row r="704" spans="1:23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3">
        <v>42698.768368055556</v>
      </c>
      <c r="J704" s="13">
        <v>42668.726701388892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 s="3">
        <f>ROUND(E704/D704*100,0)</f>
        <v>31</v>
      </c>
      <c r="Q704">
        <f t="shared" si="70"/>
        <v>124.92</v>
      </c>
      <c r="R704" s="14" t="str">
        <f t="shared" si="71"/>
        <v>10/25/2016</v>
      </c>
      <c r="S704" s="14" t="str">
        <f t="shared" si="72"/>
        <v>11/24/2016</v>
      </c>
      <c r="T704" s="9">
        <f t="shared" si="73"/>
        <v>10</v>
      </c>
      <c r="U704">
        <f t="shared" si="74"/>
        <v>2016</v>
      </c>
      <c r="V704" s="9">
        <f t="shared" si="75"/>
        <v>11</v>
      </c>
      <c r="W704">
        <f t="shared" si="76"/>
        <v>2016</v>
      </c>
    </row>
    <row r="705" spans="1:23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3">
        <v>42766.980555555558</v>
      </c>
      <c r="J705" s="13">
        <v>42711.950798611113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 s="3">
        <f>ROUND(E705/D705*100,0)</f>
        <v>6</v>
      </c>
      <c r="Q705">
        <f t="shared" si="70"/>
        <v>119.57</v>
      </c>
      <c r="R705" s="14" t="str">
        <f t="shared" si="71"/>
        <v>12/7/2016</v>
      </c>
      <c r="S705" s="14" t="str">
        <f t="shared" si="72"/>
        <v>1/31/2017</v>
      </c>
      <c r="T705" s="9">
        <f t="shared" si="73"/>
        <v>12</v>
      </c>
      <c r="U705">
        <f t="shared" si="74"/>
        <v>2016</v>
      </c>
      <c r="V705" s="9">
        <f t="shared" si="75"/>
        <v>1</v>
      </c>
      <c r="W705">
        <f t="shared" si="76"/>
        <v>2017</v>
      </c>
    </row>
    <row r="706" spans="1:23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3">
        <v>42786.192916666667</v>
      </c>
      <c r="J706" s="13">
        <v>42726.192916666667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 s="3">
        <f>ROUND(E706/D706*100,0)</f>
        <v>1</v>
      </c>
      <c r="Q706">
        <f t="shared" si="70"/>
        <v>120.25</v>
      </c>
      <c r="R706" s="14" t="str">
        <f t="shared" si="71"/>
        <v>12/22/2016</v>
      </c>
      <c r="S706" s="14" t="str">
        <f t="shared" si="72"/>
        <v>2/20/2017</v>
      </c>
      <c r="T706" s="9">
        <f t="shared" si="73"/>
        <v>12</v>
      </c>
      <c r="U706">
        <f t="shared" si="74"/>
        <v>2016</v>
      </c>
      <c r="V706" s="9">
        <f t="shared" si="75"/>
        <v>2</v>
      </c>
      <c r="W706">
        <f t="shared" si="76"/>
        <v>2017</v>
      </c>
    </row>
    <row r="707" spans="1:23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3">
        <v>42756.491643518515</v>
      </c>
      <c r="J707" s="13">
        <v>42726.491643518515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 s="3">
        <f>ROUND(E707/D707*100,0)</f>
        <v>1</v>
      </c>
      <c r="Q707">
        <f t="shared" ref="Q707:Q770" si="77">IFERROR(ROUND(E707/L707,2),0)</f>
        <v>195.4</v>
      </c>
      <c r="R707" s="14" t="str">
        <f t="shared" ref="R707:R770" si="78">_xlfn.CONCAT(MONTH(J707),"/",DAY(J707),"/",YEAR(J707))</f>
        <v>12/22/2016</v>
      </c>
      <c r="S707" s="14" t="str">
        <f t="shared" ref="S707:S770" si="79">_xlfn.CONCAT(MONTH(I707),"/",DAY(I707),"/",YEAR(I707))</f>
        <v>1/21/2017</v>
      </c>
      <c r="T707" s="9">
        <f t="shared" ref="T707:T770" si="80">MONTH(R707)</f>
        <v>12</v>
      </c>
      <c r="U707">
        <f t="shared" ref="U707:U770" si="81">YEAR(R707)</f>
        <v>2016</v>
      </c>
      <c r="V707" s="9">
        <f t="shared" ref="V707:V770" si="82">MONTH(S707)</f>
        <v>1</v>
      </c>
      <c r="W707">
        <f t="shared" ref="W707:W770" si="83">YEAR(S707)</f>
        <v>2017</v>
      </c>
    </row>
    <row r="708" spans="1:23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3">
        <v>42718.777083333334</v>
      </c>
      <c r="J708" s="13">
        <v>42676.995173611111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 s="3">
        <f>ROUND(E708/D708*100,0)</f>
        <v>0</v>
      </c>
      <c r="Q708">
        <f t="shared" si="77"/>
        <v>0</v>
      </c>
      <c r="R708" s="14" t="str">
        <f t="shared" si="78"/>
        <v>11/2/2016</v>
      </c>
      <c r="S708" s="14" t="str">
        <f t="shared" si="79"/>
        <v>12/14/2016</v>
      </c>
      <c r="T708" s="9">
        <f t="shared" si="80"/>
        <v>11</v>
      </c>
      <c r="U708">
        <f t="shared" si="81"/>
        <v>2016</v>
      </c>
      <c r="V708" s="9">
        <f t="shared" si="82"/>
        <v>12</v>
      </c>
      <c r="W708">
        <f t="shared" si="83"/>
        <v>2016</v>
      </c>
    </row>
    <row r="709" spans="1:23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3">
        <v>42736.663506944446</v>
      </c>
      <c r="J709" s="13">
        <v>42696.663506944446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 s="3">
        <f>ROUND(E709/D709*100,0)</f>
        <v>79</v>
      </c>
      <c r="Q709">
        <f t="shared" si="77"/>
        <v>117.7</v>
      </c>
      <c r="R709" s="14" t="str">
        <f t="shared" si="78"/>
        <v>11/22/2016</v>
      </c>
      <c r="S709" s="14" t="str">
        <f t="shared" si="79"/>
        <v>1/1/2017</v>
      </c>
      <c r="T709" s="9">
        <f t="shared" si="80"/>
        <v>11</v>
      </c>
      <c r="U709">
        <f t="shared" si="81"/>
        <v>2016</v>
      </c>
      <c r="V709" s="9">
        <f t="shared" si="82"/>
        <v>1</v>
      </c>
      <c r="W709">
        <f t="shared" si="83"/>
        <v>2017</v>
      </c>
    </row>
    <row r="710" spans="1:23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3">
        <v>41895.581018518518</v>
      </c>
      <c r="J710" s="13">
        <v>41835.581018518518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 s="3">
        <f>ROUND(E710/D710*100,0)</f>
        <v>22</v>
      </c>
      <c r="Q710">
        <f t="shared" si="77"/>
        <v>23.95</v>
      </c>
      <c r="R710" s="14" t="str">
        <f t="shared" si="78"/>
        <v>7/15/2014</v>
      </c>
      <c r="S710" s="14" t="str">
        <f t="shared" si="79"/>
        <v>9/13/2014</v>
      </c>
      <c r="T710" s="9">
        <f t="shared" si="80"/>
        <v>7</v>
      </c>
      <c r="U710">
        <f t="shared" si="81"/>
        <v>2014</v>
      </c>
      <c r="V710" s="9">
        <f t="shared" si="82"/>
        <v>9</v>
      </c>
      <c r="W710">
        <f t="shared" si="83"/>
        <v>2014</v>
      </c>
    </row>
    <row r="711" spans="1:23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3">
        <v>41978.041192129633</v>
      </c>
      <c r="J711" s="13">
        <v>41948.041192129633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 s="3">
        <f>ROUND(E711/D711*100,0)</f>
        <v>0</v>
      </c>
      <c r="Q711">
        <f t="shared" si="77"/>
        <v>30.5</v>
      </c>
      <c r="R711" s="14" t="str">
        <f t="shared" si="78"/>
        <v>11/5/2014</v>
      </c>
      <c r="S711" s="14" t="str">
        <f t="shared" si="79"/>
        <v>12/5/2014</v>
      </c>
      <c r="T711" s="9">
        <f t="shared" si="80"/>
        <v>11</v>
      </c>
      <c r="U711">
        <f t="shared" si="81"/>
        <v>2014</v>
      </c>
      <c r="V711" s="9">
        <f t="shared" si="82"/>
        <v>12</v>
      </c>
      <c r="W711">
        <f t="shared" si="83"/>
        <v>2014</v>
      </c>
    </row>
    <row r="712" spans="1:23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3">
        <v>41871.030555555553</v>
      </c>
      <c r="J712" s="13">
        <v>41837.984976851854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 s="3">
        <f>ROUND(E712/D712*100,0)</f>
        <v>0</v>
      </c>
      <c r="Q712">
        <f t="shared" si="77"/>
        <v>0</v>
      </c>
      <c r="R712" s="14" t="str">
        <f t="shared" si="78"/>
        <v>7/17/2014</v>
      </c>
      <c r="S712" s="14" t="str">
        <f t="shared" si="79"/>
        <v>8/20/2014</v>
      </c>
      <c r="T712" s="9">
        <f t="shared" si="80"/>
        <v>7</v>
      </c>
      <c r="U712">
        <f t="shared" si="81"/>
        <v>2014</v>
      </c>
      <c r="V712" s="9">
        <f t="shared" si="82"/>
        <v>8</v>
      </c>
      <c r="W712">
        <f t="shared" si="83"/>
        <v>2014</v>
      </c>
    </row>
    <row r="713" spans="1:23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3">
        <v>42718.500787037039</v>
      </c>
      <c r="J713" s="13">
        <v>42678.459120370368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 s="3">
        <f>ROUND(E713/D713*100,0)</f>
        <v>34</v>
      </c>
      <c r="Q713">
        <f t="shared" si="77"/>
        <v>99.97</v>
      </c>
      <c r="R713" s="14" t="str">
        <f t="shared" si="78"/>
        <v>11/4/2016</v>
      </c>
      <c r="S713" s="14" t="str">
        <f t="shared" si="79"/>
        <v>12/14/2016</v>
      </c>
      <c r="T713" s="9">
        <f t="shared" si="80"/>
        <v>11</v>
      </c>
      <c r="U713">
        <f t="shared" si="81"/>
        <v>2016</v>
      </c>
      <c r="V713" s="9">
        <f t="shared" si="82"/>
        <v>12</v>
      </c>
      <c r="W713">
        <f t="shared" si="83"/>
        <v>2016</v>
      </c>
    </row>
    <row r="714" spans="1:23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3">
        <v>42414.680925925924</v>
      </c>
      <c r="J714" s="13">
        <v>42384.680925925924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 s="3">
        <f>ROUND(E714/D714*100,0)</f>
        <v>0</v>
      </c>
      <c r="Q714">
        <f t="shared" si="77"/>
        <v>26.25</v>
      </c>
      <c r="R714" s="14" t="str">
        <f t="shared" si="78"/>
        <v>1/15/2016</v>
      </c>
      <c r="S714" s="14" t="str">
        <f t="shared" si="79"/>
        <v>2/14/2016</v>
      </c>
      <c r="T714" s="9">
        <f t="shared" si="80"/>
        <v>1</v>
      </c>
      <c r="U714">
        <f t="shared" si="81"/>
        <v>2016</v>
      </c>
      <c r="V714" s="9">
        <f t="shared" si="82"/>
        <v>2</v>
      </c>
      <c r="W714">
        <f t="shared" si="83"/>
        <v>2016</v>
      </c>
    </row>
    <row r="715" spans="1:23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3">
        <v>42526.529305555552</v>
      </c>
      <c r="J715" s="13">
        <v>42496.529305555552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 s="3">
        <f>ROUND(E715/D715*100,0)</f>
        <v>1</v>
      </c>
      <c r="Q715">
        <f t="shared" si="77"/>
        <v>199</v>
      </c>
      <c r="R715" s="14" t="str">
        <f t="shared" si="78"/>
        <v>5/6/2016</v>
      </c>
      <c r="S715" s="14" t="str">
        <f t="shared" si="79"/>
        <v>6/5/2016</v>
      </c>
      <c r="T715" s="9">
        <f t="shared" si="80"/>
        <v>5</v>
      </c>
      <c r="U715">
        <f t="shared" si="81"/>
        <v>2016</v>
      </c>
      <c r="V715" s="9">
        <f t="shared" si="82"/>
        <v>6</v>
      </c>
      <c r="W715">
        <f t="shared" si="83"/>
        <v>2016</v>
      </c>
    </row>
    <row r="716" spans="1:23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3">
        <v>42794.787986111114</v>
      </c>
      <c r="J716" s="13">
        <v>42734.787986111114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 s="3">
        <f>ROUND(E716/D716*100,0)</f>
        <v>15</v>
      </c>
      <c r="Q716">
        <f t="shared" si="77"/>
        <v>80.319999999999993</v>
      </c>
      <c r="R716" s="14" t="str">
        <f t="shared" si="78"/>
        <v>12/30/2016</v>
      </c>
      <c r="S716" s="14" t="str">
        <f t="shared" si="79"/>
        <v>2/28/2017</v>
      </c>
      <c r="T716" s="9">
        <f t="shared" si="80"/>
        <v>12</v>
      </c>
      <c r="U716">
        <f t="shared" si="81"/>
        <v>2016</v>
      </c>
      <c r="V716" s="9">
        <f t="shared" si="82"/>
        <v>2</v>
      </c>
      <c r="W716">
        <f t="shared" si="83"/>
        <v>2017</v>
      </c>
    </row>
    <row r="717" spans="1:23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3">
        <v>42313.132407407407</v>
      </c>
      <c r="J717" s="13">
        <v>42273.090740740743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 s="3">
        <f>ROUND(E717/D717*100,0)</f>
        <v>5</v>
      </c>
      <c r="Q717">
        <f t="shared" si="77"/>
        <v>115.75</v>
      </c>
      <c r="R717" s="14" t="str">
        <f t="shared" si="78"/>
        <v>9/26/2015</v>
      </c>
      <c r="S717" s="14" t="str">
        <f t="shared" si="79"/>
        <v>11/5/2015</v>
      </c>
      <c r="T717" s="9">
        <f t="shared" si="80"/>
        <v>9</v>
      </c>
      <c r="U717">
        <f t="shared" si="81"/>
        <v>2015</v>
      </c>
      <c r="V717" s="9">
        <f t="shared" si="82"/>
        <v>11</v>
      </c>
      <c r="W717">
        <f t="shared" si="83"/>
        <v>2015</v>
      </c>
    </row>
    <row r="718" spans="1:23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3">
        <v>41974</v>
      </c>
      <c r="J718" s="13">
        <v>41940.658645833333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 s="3">
        <f>ROUND(E718/D718*100,0)</f>
        <v>10</v>
      </c>
      <c r="Q718">
        <f t="shared" si="77"/>
        <v>44.69</v>
      </c>
      <c r="R718" s="14" t="str">
        <f t="shared" si="78"/>
        <v>10/28/2014</v>
      </c>
      <c r="S718" s="14" t="str">
        <f t="shared" si="79"/>
        <v>12/1/2014</v>
      </c>
      <c r="T718" s="9">
        <f t="shared" si="80"/>
        <v>10</v>
      </c>
      <c r="U718">
        <f t="shared" si="81"/>
        <v>2014</v>
      </c>
      <c r="V718" s="9">
        <f t="shared" si="82"/>
        <v>12</v>
      </c>
      <c r="W718">
        <f t="shared" si="83"/>
        <v>2014</v>
      </c>
    </row>
    <row r="719" spans="1:23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3">
        <v>41887.854189814818</v>
      </c>
      <c r="J719" s="13">
        <v>41857.854189814818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 s="3">
        <f>ROUND(E719/D719*100,0)</f>
        <v>0</v>
      </c>
      <c r="Q719">
        <f t="shared" si="77"/>
        <v>76.25</v>
      </c>
      <c r="R719" s="14" t="str">
        <f t="shared" si="78"/>
        <v>8/6/2014</v>
      </c>
      <c r="S719" s="14" t="str">
        <f t="shared" si="79"/>
        <v>9/5/2014</v>
      </c>
      <c r="T719" s="9">
        <f t="shared" si="80"/>
        <v>8</v>
      </c>
      <c r="U719">
        <f t="shared" si="81"/>
        <v>2014</v>
      </c>
      <c r="V719" s="9">
        <f t="shared" si="82"/>
        <v>9</v>
      </c>
      <c r="W719">
        <f t="shared" si="83"/>
        <v>2014</v>
      </c>
    </row>
    <row r="720" spans="1:23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3">
        <v>42784.249305555553</v>
      </c>
      <c r="J720" s="13">
        <v>42752.845451388886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 s="3">
        <f>ROUND(E720/D720*100,0)</f>
        <v>1</v>
      </c>
      <c r="Q720">
        <f t="shared" si="77"/>
        <v>22.5</v>
      </c>
      <c r="R720" s="14" t="str">
        <f t="shared" si="78"/>
        <v>1/17/2017</v>
      </c>
      <c r="S720" s="14" t="str">
        <f t="shared" si="79"/>
        <v>2/18/2017</v>
      </c>
      <c r="T720" s="9">
        <f t="shared" si="80"/>
        <v>1</v>
      </c>
      <c r="U720">
        <f t="shared" si="81"/>
        <v>2017</v>
      </c>
      <c r="V720" s="9">
        <f t="shared" si="82"/>
        <v>2</v>
      </c>
      <c r="W720">
        <f t="shared" si="83"/>
        <v>2017</v>
      </c>
    </row>
    <row r="721" spans="1:23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3">
        <v>42423.040231481478</v>
      </c>
      <c r="J721" s="13">
        <v>42409.040231481478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 s="3">
        <f>ROUND(E721/D721*100,0)</f>
        <v>1</v>
      </c>
      <c r="Q721">
        <f t="shared" si="77"/>
        <v>19.399999999999999</v>
      </c>
      <c r="R721" s="14" t="str">
        <f t="shared" si="78"/>
        <v>2/9/2016</v>
      </c>
      <c r="S721" s="14" t="str">
        <f t="shared" si="79"/>
        <v>2/23/2016</v>
      </c>
      <c r="T721" s="9">
        <f t="shared" si="80"/>
        <v>2</v>
      </c>
      <c r="U721">
        <f t="shared" si="81"/>
        <v>2016</v>
      </c>
      <c r="V721" s="9">
        <f t="shared" si="82"/>
        <v>2</v>
      </c>
      <c r="W721">
        <f t="shared" si="83"/>
        <v>2016</v>
      </c>
    </row>
    <row r="722" spans="1:23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3">
        <v>40937.649201388886</v>
      </c>
      <c r="J722" s="13">
        <v>40909.649201388886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 s="3">
        <f>ROUND(E722/D722*100,0)</f>
        <v>144</v>
      </c>
      <c r="Q722">
        <f t="shared" si="77"/>
        <v>66.709999999999994</v>
      </c>
      <c r="R722" s="14" t="str">
        <f t="shared" si="78"/>
        <v>1/1/2012</v>
      </c>
      <c r="S722" s="14" t="str">
        <f t="shared" si="79"/>
        <v>1/29/2012</v>
      </c>
      <c r="T722" s="9">
        <f t="shared" si="80"/>
        <v>1</v>
      </c>
      <c r="U722">
        <f t="shared" si="81"/>
        <v>2012</v>
      </c>
      <c r="V722" s="9">
        <f t="shared" si="82"/>
        <v>1</v>
      </c>
      <c r="W722">
        <f t="shared" si="83"/>
        <v>2012</v>
      </c>
    </row>
    <row r="723" spans="1:23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3">
        <v>41852.571840277778</v>
      </c>
      <c r="J723" s="13">
        <v>41807.571840277778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 s="3">
        <f>ROUND(E723/D723*100,0)</f>
        <v>122</v>
      </c>
      <c r="Q723">
        <f t="shared" si="77"/>
        <v>84.14</v>
      </c>
      <c r="R723" s="14" t="str">
        <f t="shared" si="78"/>
        <v>6/17/2014</v>
      </c>
      <c r="S723" s="14" t="str">
        <f t="shared" si="79"/>
        <v>8/1/2014</v>
      </c>
      <c r="T723" s="9">
        <f t="shared" si="80"/>
        <v>6</v>
      </c>
      <c r="U723">
        <f t="shared" si="81"/>
        <v>2014</v>
      </c>
      <c r="V723" s="9">
        <f t="shared" si="82"/>
        <v>8</v>
      </c>
      <c r="W723">
        <f t="shared" si="83"/>
        <v>2014</v>
      </c>
    </row>
    <row r="724" spans="1:23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3">
        <v>41007.76363425926</v>
      </c>
      <c r="J724" s="13">
        <v>40977.805300925924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 s="3">
        <f>ROUND(E724/D724*100,0)</f>
        <v>132</v>
      </c>
      <c r="Q724">
        <f t="shared" si="77"/>
        <v>215.73</v>
      </c>
      <c r="R724" s="14" t="str">
        <f t="shared" si="78"/>
        <v>3/9/2012</v>
      </c>
      <c r="S724" s="14" t="str">
        <f t="shared" si="79"/>
        <v>4/8/2012</v>
      </c>
      <c r="T724" s="9">
        <f t="shared" si="80"/>
        <v>3</v>
      </c>
      <c r="U724">
        <f t="shared" si="81"/>
        <v>2012</v>
      </c>
      <c r="V724" s="9">
        <f t="shared" si="82"/>
        <v>4</v>
      </c>
      <c r="W724">
        <f t="shared" si="83"/>
        <v>2012</v>
      </c>
    </row>
    <row r="725" spans="1:23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3">
        <v>42215.165972222225</v>
      </c>
      <c r="J725" s="13">
        <v>42184.81653935185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 s="3">
        <f>ROUND(E725/D725*100,0)</f>
        <v>109</v>
      </c>
      <c r="Q725">
        <f t="shared" si="77"/>
        <v>54.69</v>
      </c>
      <c r="R725" s="14" t="str">
        <f t="shared" si="78"/>
        <v>6/29/2015</v>
      </c>
      <c r="S725" s="14" t="str">
        <f t="shared" si="79"/>
        <v>7/30/2015</v>
      </c>
      <c r="T725" s="9">
        <f t="shared" si="80"/>
        <v>6</v>
      </c>
      <c r="U725">
        <f t="shared" si="81"/>
        <v>2015</v>
      </c>
      <c r="V725" s="9">
        <f t="shared" si="82"/>
        <v>7</v>
      </c>
      <c r="W725">
        <f t="shared" si="83"/>
        <v>2015</v>
      </c>
    </row>
    <row r="726" spans="1:23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3">
        <v>40724.638460648152</v>
      </c>
      <c r="J726" s="13">
        <v>40694.638460648152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 s="3">
        <f>ROUND(E726/D726*100,0)</f>
        <v>105</v>
      </c>
      <c r="Q726">
        <f t="shared" si="77"/>
        <v>51.63</v>
      </c>
      <c r="R726" s="14" t="str">
        <f t="shared" si="78"/>
        <v>5/31/2011</v>
      </c>
      <c r="S726" s="14" t="str">
        <f t="shared" si="79"/>
        <v>6/30/2011</v>
      </c>
      <c r="T726" s="9">
        <f t="shared" si="80"/>
        <v>5</v>
      </c>
      <c r="U726">
        <f t="shared" si="81"/>
        <v>2011</v>
      </c>
      <c r="V726" s="9">
        <f t="shared" si="82"/>
        <v>6</v>
      </c>
      <c r="W726">
        <f t="shared" si="83"/>
        <v>2011</v>
      </c>
    </row>
    <row r="727" spans="1:23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3">
        <v>42351.626296296294</v>
      </c>
      <c r="J727" s="13">
        <v>42321.626296296294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 s="3">
        <f>ROUND(E727/D727*100,0)</f>
        <v>100</v>
      </c>
      <c r="Q727">
        <f t="shared" si="77"/>
        <v>143.36000000000001</v>
      </c>
      <c r="R727" s="14" t="str">
        <f t="shared" si="78"/>
        <v>11/13/2015</v>
      </c>
      <c r="S727" s="14" t="str">
        <f t="shared" si="79"/>
        <v>12/13/2015</v>
      </c>
      <c r="T727" s="9">
        <f t="shared" si="80"/>
        <v>11</v>
      </c>
      <c r="U727">
        <f t="shared" si="81"/>
        <v>2015</v>
      </c>
      <c r="V727" s="9">
        <f t="shared" si="82"/>
        <v>12</v>
      </c>
      <c r="W727">
        <f t="shared" si="83"/>
        <v>2015</v>
      </c>
    </row>
    <row r="728" spans="1:23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3">
        <v>41376.042673611111</v>
      </c>
      <c r="J728" s="13">
        <v>41346.042673611111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 s="3">
        <f>ROUND(E728/D728*100,0)</f>
        <v>101</v>
      </c>
      <c r="Q728">
        <f t="shared" si="77"/>
        <v>72.430000000000007</v>
      </c>
      <c r="R728" s="14" t="str">
        <f t="shared" si="78"/>
        <v>3/13/2013</v>
      </c>
      <c r="S728" s="14" t="str">
        <f t="shared" si="79"/>
        <v>4/12/2013</v>
      </c>
      <c r="T728" s="9">
        <f t="shared" si="80"/>
        <v>3</v>
      </c>
      <c r="U728">
        <f t="shared" si="81"/>
        <v>2013</v>
      </c>
      <c r="V728" s="9">
        <f t="shared" si="82"/>
        <v>4</v>
      </c>
      <c r="W728">
        <f t="shared" si="83"/>
        <v>2013</v>
      </c>
    </row>
    <row r="729" spans="1:23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3">
        <v>41288.888888888891</v>
      </c>
      <c r="J729" s="13">
        <v>41247.020243055558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 s="3">
        <f>ROUND(E729/D729*100,0)</f>
        <v>156</v>
      </c>
      <c r="Q729">
        <f t="shared" si="77"/>
        <v>36.53</v>
      </c>
      <c r="R729" s="14" t="str">
        <f t="shared" si="78"/>
        <v>12/4/2012</v>
      </c>
      <c r="S729" s="14" t="str">
        <f t="shared" si="79"/>
        <v>1/14/2013</v>
      </c>
      <c r="T729" s="9">
        <f t="shared" si="80"/>
        <v>12</v>
      </c>
      <c r="U729">
        <f t="shared" si="81"/>
        <v>2012</v>
      </c>
      <c r="V729" s="9">
        <f t="shared" si="82"/>
        <v>1</v>
      </c>
      <c r="W729">
        <f t="shared" si="83"/>
        <v>2013</v>
      </c>
    </row>
    <row r="730" spans="1:23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3">
        <v>40776.837465277778</v>
      </c>
      <c r="J730" s="13">
        <v>40731.837465277778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 s="3">
        <f>ROUND(E730/D730*100,0)</f>
        <v>106</v>
      </c>
      <c r="Q730">
        <f t="shared" si="77"/>
        <v>60.9</v>
      </c>
      <c r="R730" s="14" t="str">
        <f t="shared" si="78"/>
        <v>7/7/2011</v>
      </c>
      <c r="S730" s="14" t="str">
        <f t="shared" si="79"/>
        <v>8/21/2011</v>
      </c>
      <c r="T730" s="9">
        <f t="shared" si="80"/>
        <v>7</v>
      </c>
      <c r="U730">
        <f t="shared" si="81"/>
        <v>2011</v>
      </c>
      <c r="V730" s="9">
        <f t="shared" si="82"/>
        <v>8</v>
      </c>
      <c r="W730">
        <f t="shared" si="83"/>
        <v>2011</v>
      </c>
    </row>
    <row r="731" spans="1:23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3">
        <v>41171.185891203706</v>
      </c>
      <c r="J731" s="13">
        <v>41111.185891203706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 s="3">
        <f>ROUND(E731/D731*100,0)</f>
        <v>131</v>
      </c>
      <c r="Q731">
        <f t="shared" si="77"/>
        <v>43.55</v>
      </c>
      <c r="R731" s="14" t="str">
        <f t="shared" si="78"/>
        <v>7/21/2012</v>
      </c>
      <c r="S731" s="14" t="str">
        <f t="shared" si="79"/>
        <v>9/19/2012</v>
      </c>
      <c r="T731" s="9">
        <f t="shared" si="80"/>
        <v>7</v>
      </c>
      <c r="U731">
        <f t="shared" si="81"/>
        <v>2012</v>
      </c>
      <c r="V731" s="9">
        <f t="shared" si="82"/>
        <v>9</v>
      </c>
      <c r="W731">
        <f t="shared" si="83"/>
        <v>2012</v>
      </c>
    </row>
    <row r="732" spans="1:23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3">
        <v>40884.745266203703</v>
      </c>
      <c r="J732" s="13">
        <v>40854.745266203703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 s="3">
        <f>ROUND(E732/D732*100,0)</f>
        <v>132</v>
      </c>
      <c r="Q732">
        <f t="shared" si="77"/>
        <v>99.77</v>
      </c>
      <c r="R732" s="14" t="str">
        <f t="shared" si="78"/>
        <v>11/7/2011</v>
      </c>
      <c r="S732" s="14" t="str">
        <f t="shared" si="79"/>
        <v>12/7/2011</v>
      </c>
      <c r="T732" s="9">
        <f t="shared" si="80"/>
        <v>11</v>
      </c>
      <c r="U732">
        <f t="shared" si="81"/>
        <v>2011</v>
      </c>
      <c r="V732" s="9">
        <f t="shared" si="82"/>
        <v>12</v>
      </c>
      <c r="W732">
        <f t="shared" si="83"/>
        <v>2011</v>
      </c>
    </row>
    <row r="733" spans="1:23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3">
        <v>40930.25</v>
      </c>
      <c r="J733" s="13">
        <v>40879.795682870368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 s="3">
        <f>ROUND(E733/D733*100,0)</f>
        <v>126</v>
      </c>
      <c r="Q733">
        <f t="shared" si="77"/>
        <v>88.73</v>
      </c>
      <c r="R733" s="14" t="str">
        <f t="shared" si="78"/>
        <v>12/2/2011</v>
      </c>
      <c r="S733" s="14" t="str">
        <f t="shared" si="79"/>
        <v>1/22/2012</v>
      </c>
      <c r="T733" s="9">
        <f t="shared" si="80"/>
        <v>12</v>
      </c>
      <c r="U733">
        <f t="shared" si="81"/>
        <v>2011</v>
      </c>
      <c r="V733" s="9">
        <f t="shared" si="82"/>
        <v>1</v>
      </c>
      <c r="W733">
        <f t="shared" si="83"/>
        <v>2012</v>
      </c>
    </row>
    <row r="734" spans="1:23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3">
        <v>41546.424317129633</v>
      </c>
      <c r="J734" s="13">
        <v>41486.424317129633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 s="3">
        <f>ROUND(E734/D734*100,0)</f>
        <v>160</v>
      </c>
      <c r="Q734">
        <f t="shared" si="77"/>
        <v>4.92</v>
      </c>
      <c r="R734" s="14" t="str">
        <f t="shared" si="78"/>
        <v>7/31/2013</v>
      </c>
      <c r="S734" s="14" t="str">
        <f t="shared" si="79"/>
        <v>9/29/2013</v>
      </c>
      <c r="T734" s="9">
        <f t="shared" si="80"/>
        <v>7</v>
      </c>
      <c r="U734">
        <f t="shared" si="81"/>
        <v>2013</v>
      </c>
      <c r="V734" s="9">
        <f t="shared" si="82"/>
        <v>9</v>
      </c>
      <c r="W734">
        <f t="shared" si="83"/>
        <v>2013</v>
      </c>
    </row>
    <row r="735" spans="1:23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3">
        <v>41628.420046296298</v>
      </c>
      <c r="J735" s="13">
        <v>41598.420046296298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 s="3">
        <f>ROUND(E735/D735*100,0)</f>
        <v>120</v>
      </c>
      <c r="Q735">
        <f t="shared" si="77"/>
        <v>17.82</v>
      </c>
      <c r="R735" s="14" t="str">
        <f t="shared" si="78"/>
        <v>11/20/2013</v>
      </c>
      <c r="S735" s="14" t="str">
        <f t="shared" si="79"/>
        <v>12/20/2013</v>
      </c>
      <c r="T735" s="9">
        <f t="shared" si="80"/>
        <v>11</v>
      </c>
      <c r="U735">
        <f t="shared" si="81"/>
        <v>2013</v>
      </c>
      <c r="V735" s="9">
        <f t="shared" si="82"/>
        <v>12</v>
      </c>
      <c r="W735">
        <f t="shared" si="83"/>
        <v>2013</v>
      </c>
    </row>
    <row r="736" spans="1:23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3">
        <v>42133.208333333336</v>
      </c>
      <c r="J736" s="13">
        <v>42102.164583333331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 s="3">
        <f>ROUND(E736/D736*100,0)</f>
        <v>126</v>
      </c>
      <c r="Q736">
        <f t="shared" si="77"/>
        <v>187.19</v>
      </c>
      <c r="R736" s="14" t="str">
        <f t="shared" si="78"/>
        <v>4/8/2015</v>
      </c>
      <c r="S736" s="14" t="str">
        <f t="shared" si="79"/>
        <v>5/9/2015</v>
      </c>
      <c r="T736" s="9">
        <f t="shared" si="80"/>
        <v>4</v>
      </c>
      <c r="U736">
        <f t="shared" si="81"/>
        <v>2015</v>
      </c>
      <c r="V736" s="9">
        <f t="shared" si="82"/>
        <v>5</v>
      </c>
      <c r="W736">
        <f t="shared" si="83"/>
        <v>2015</v>
      </c>
    </row>
    <row r="737" spans="1:23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3">
        <v>41977.027083333334</v>
      </c>
      <c r="J737" s="13">
        <v>41946.029467592591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 s="3">
        <f>ROUND(E737/D737*100,0)</f>
        <v>114</v>
      </c>
      <c r="Q737">
        <f t="shared" si="77"/>
        <v>234.81</v>
      </c>
      <c r="R737" s="14" t="str">
        <f t="shared" si="78"/>
        <v>11/3/2014</v>
      </c>
      <c r="S737" s="14" t="str">
        <f t="shared" si="79"/>
        <v>12/4/2014</v>
      </c>
      <c r="T737" s="9">
        <f t="shared" si="80"/>
        <v>11</v>
      </c>
      <c r="U737">
        <f t="shared" si="81"/>
        <v>2014</v>
      </c>
      <c r="V737" s="9">
        <f t="shared" si="82"/>
        <v>12</v>
      </c>
      <c r="W737">
        <f t="shared" si="83"/>
        <v>2014</v>
      </c>
    </row>
    <row r="738" spans="1:23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3">
        <v>41599.207638888889</v>
      </c>
      <c r="J738" s="13">
        <v>41579.734259259261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 s="3">
        <f>ROUND(E738/D738*100,0)</f>
        <v>315</v>
      </c>
      <c r="Q738">
        <f t="shared" si="77"/>
        <v>105.05</v>
      </c>
      <c r="R738" s="14" t="str">
        <f t="shared" si="78"/>
        <v>11/1/2013</v>
      </c>
      <c r="S738" s="14" t="str">
        <f t="shared" si="79"/>
        <v>11/21/2013</v>
      </c>
      <c r="T738" s="9">
        <f t="shared" si="80"/>
        <v>11</v>
      </c>
      <c r="U738">
        <f t="shared" si="81"/>
        <v>2013</v>
      </c>
      <c r="V738" s="9">
        <f t="shared" si="82"/>
        <v>11</v>
      </c>
      <c r="W738">
        <f t="shared" si="83"/>
        <v>2013</v>
      </c>
    </row>
    <row r="739" spans="1:23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3">
        <v>41684.833333333336</v>
      </c>
      <c r="J739" s="13">
        <v>41667.275312500002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 s="3">
        <f>ROUND(E739/D739*100,0)</f>
        <v>122</v>
      </c>
      <c r="Q739">
        <f t="shared" si="77"/>
        <v>56.67</v>
      </c>
      <c r="R739" s="14" t="str">
        <f t="shared" si="78"/>
        <v>1/28/2014</v>
      </c>
      <c r="S739" s="14" t="str">
        <f t="shared" si="79"/>
        <v>2/14/2014</v>
      </c>
      <c r="T739" s="9">
        <f t="shared" si="80"/>
        <v>1</v>
      </c>
      <c r="U739">
        <f t="shared" si="81"/>
        <v>2014</v>
      </c>
      <c r="V739" s="9">
        <f t="shared" si="82"/>
        <v>2</v>
      </c>
      <c r="W739">
        <f t="shared" si="83"/>
        <v>2014</v>
      </c>
    </row>
    <row r="740" spans="1:23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3">
        <v>41974.207638888889</v>
      </c>
      <c r="J740" s="13">
        <v>41943.604097222225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 s="3">
        <f>ROUND(E740/D740*100,0)</f>
        <v>107</v>
      </c>
      <c r="Q740">
        <f t="shared" si="77"/>
        <v>39.049999999999997</v>
      </c>
      <c r="R740" s="14" t="str">
        <f t="shared" si="78"/>
        <v>10/31/2014</v>
      </c>
      <c r="S740" s="14" t="str">
        <f t="shared" si="79"/>
        <v>12/1/2014</v>
      </c>
      <c r="T740" s="9">
        <f t="shared" si="80"/>
        <v>10</v>
      </c>
      <c r="U740">
        <f t="shared" si="81"/>
        <v>2014</v>
      </c>
      <c r="V740" s="9">
        <f t="shared" si="82"/>
        <v>12</v>
      </c>
      <c r="W740">
        <f t="shared" si="83"/>
        <v>2014</v>
      </c>
    </row>
    <row r="741" spans="1:23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3">
        <v>41862.502650462964</v>
      </c>
      <c r="J741" s="13">
        <v>41829.502650462964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 s="3">
        <f>ROUND(E741/D741*100,0)</f>
        <v>158</v>
      </c>
      <c r="Q741">
        <f t="shared" si="77"/>
        <v>68.349999999999994</v>
      </c>
      <c r="R741" s="14" t="str">
        <f t="shared" si="78"/>
        <v>7/9/2014</v>
      </c>
      <c r="S741" s="14" t="str">
        <f t="shared" si="79"/>
        <v>8/11/2014</v>
      </c>
      <c r="T741" s="9">
        <f t="shared" si="80"/>
        <v>7</v>
      </c>
      <c r="U741">
        <f t="shared" si="81"/>
        <v>2014</v>
      </c>
      <c r="V741" s="9">
        <f t="shared" si="82"/>
        <v>8</v>
      </c>
      <c r="W741">
        <f t="shared" si="83"/>
        <v>2014</v>
      </c>
    </row>
    <row r="742" spans="1:23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3">
        <v>42176.146782407406</v>
      </c>
      <c r="J742" s="13">
        <v>42162.146782407406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 s="3">
        <f>ROUND(E742/D742*100,0)</f>
        <v>107</v>
      </c>
      <c r="Q742">
        <f t="shared" si="77"/>
        <v>169.58</v>
      </c>
      <c r="R742" s="14" t="str">
        <f t="shared" si="78"/>
        <v>6/7/2015</v>
      </c>
      <c r="S742" s="14" t="str">
        <f t="shared" si="79"/>
        <v>6/21/2015</v>
      </c>
      <c r="T742" s="9">
        <f t="shared" si="80"/>
        <v>6</v>
      </c>
      <c r="U742">
        <f t="shared" si="81"/>
        <v>2015</v>
      </c>
      <c r="V742" s="9">
        <f t="shared" si="82"/>
        <v>6</v>
      </c>
      <c r="W742">
        <f t="shared" si="83"/>
        <v>2015</v>
      </c>
    </row>
    <row r="743" spans="1:23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3">
        <v>41436.648217592592</v>
      </c>
      <c r="J743" s="13">
        <v>41401.648217592592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 s="3">
        <f>ROUND(E743/D743*100,0)</f>
        <v>102</v>
      </c>
      <c r="Q743">
        <f t="shared" si="77"/>
        <v>141.41999999999999</v>
      </c>
      <c r="R743" s="14" t="str">
        <f t="shared" si="78"/>
        <v>5/7/2013</v>
      </c>
      <c r="S743" s="14" t="str">
        <f t="shared" si="79"/>
        <v>6/11/2013</v>
      </c>
      <c r="T743" s="9">
        <f t="shared" si="80"/>
        <v>5</v>
      </c>
      <c r="U743">
        <f t="shared" si="81"/>
        <v>2013</v>
      </c>
      <c r="V743" s="9">
        <f t="shared" si="82"/>
        <v>6</v>
      </c>
      <c r="W743">
        <f t="shared" si="83"/>
        <v>2013</v>
      </c>
    </row>
    <row r="744" spans="1:23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3">
        <v>41719.876296296294</v>
      </c>
      <c r="J744" s="13">
        <v>41689.917962962965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 s="3">
        <f>ROUND(E744/D744*100,0)</f>
        <v>111</v>
      </c>
      <c r="Q744">
        <f t="shared" si="77"/>
        <v>67.39</v>
      </c>
      <c r="R744" s="14" t="str">
        <f t="shared" si="78"/>
        <v>2/19/2014</v>
      </c>
      <c r="S744" s="14" t="str">
        <f t="shared" si="79"/>
        <v>3/21/2014</v>
      </c>
      <c r="T744" s="9">
        <f t="shared" si="80"/>
        <v>2</v>
      </c>
      <c r="U744">
        <f t="shared" si="81"/>
        <v>2014</v>
      </c>
      <c r="V744" s="9">
        <f t="shared" si="82"/>
        <v>3</v>
      </c>
      <c r="W744">
        <f t="shared" si="83"/>
        <v>2014</v>
      </c>
    </row>
    <row r="745" spans="1:23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3">
        <v>41015.875</v>
      </c>
      <c r="J745" s="13">
        <v>40990.709317129629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 s="3">
        <f>ROUND(E745/D745*100,0)</f>
        <v>148</v>
      </c>
      <c r="Q745">
        <f t="shared" si="77"/>
        <v>54.27</v>
      </c>
      <c r="R745" s="14" t="str">
        <f t="shared" si="78"/>
        <v>3/22/2012</v>
      </c>
      <c r="S745" s="14" t="str">
        <f t="shared" si="79"/>
        <v>4/16/2012</v>
      </c>
      <c r="T745" s="9">
        <f t="shared" si="80"/>
        <v>3</v>
      </c>
      <c r="U745">
        <f t="shared" si="81"/>
        <v>2012</v>
      </c>
      <c r="V745" s="9">
        <f t="shared" si="82"/>
        <v>4</v>
      </c>
      <c r="W745">
        <f t="shared" si="83"/>
        <v>2012</v>
      </c>
    </row>
    <row r="746" spans="1:23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3">
        <v>41256.95721064815</v>
      </c>
      <c r="J746" s="13">
        <v>41226.95721064815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 s="3">
        <f>ROUND(E746/D746*100,0)</f>
        <v>102</v>
      </c>
      <c r="Q746">
        <f t="shared" si="77"/>
        <v>82.52</v>
      </c>
      <c r="R746" s="14" t="str">
        <f t="shared" si="78"/>
        <v>11/13/2012</v>
      </c>
      <c r="S746" s="14" t="str">
        <f t="shared" si="79"/>
        <v>12/13/2012</v>
      </c>
      <c r="T746" s="9">
        <f t="shared" si="80"/>
        <v>11</v>
      </c>
      <c r="U746">
        <f t="shared" si="81"/>
        <v>2012</v>
      </c>
      <c r="V746" s="9">
        <f t="shared" si="82"/>
        <v>12</v>
      </c>
      <c r="W746">
        <f t="shared" si="83"/>
        <v>2012</v>
      </c>
    </row>
    <row r="747" spans="1:23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3">
        <v>41397.572280092594</v>
      </c>
      <c r="J747" s="13">
        <v>41367.572280092594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 s="3">
        <f>ROUND(E747/D747*100,0)</f>
        <v>179</v>
      </c>
      <c r="Q747">
        <f t="shared" si="77"/>
        <v>53.73</v>
      </c>
      <c r="R747" s="14" t="str">
        <f t="shared" si="78"/>
        <v>4/3/2013</v>
      </c>
      <c r="S747" s="14" t="str">
        <f t="shared" si="79"/>
        <v>5/3/2013</v>
      </c>
      <c r="T747" s="9">
        <f t="shared" si="80"/>
        <v>4</v>
      </c>
      <c r="U747">
        <f t="shared" si="81"/>
        <v>2013</v>
      </c>
      <c r="V747" s="9">
        <f t="shared" si="82"/>
        <v>5</v>
      </c>
      <c r="W747">
        <f t="shared" si="83"/>
        <v>2013</v>
      </c>
    </row>
    <row r="748" spans="1:23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3">
        <v>41175.165972222225</v>
      </c>
      <c r="J748" s="13">
        <v>41157.042928240742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 s="3">
        <f>ROUND(E748/D748*100,0)</f>
        <v>111</v>
      </c>
      <c r="Q748">
        <f t="shared" si="77"/>
        <v>34.21</v>
      </c>
      <c r="R748" s="14" t="str">
        <f t="shared" si="78"/>
        <v>9/5/2012</v>
      </c>
      <c r="S748" s="14" t="str">
        <f t="shared" si="79"/>
        <v>9/23/2012</v>
      </c>
      <c r="T748" s="9">
        <f t="shared" si="80"/>
        <v>9</v>
      </c>
      <c r="U748">
        <f t="shared" si="81"/>
        <v>2012</v>
      </c>
      <c r="V748" s="9">
        <f t="shared" si="82"/>
        <v>9</v>
      </c>
      <c r="W748">
        <f t="shared" si="83"/>
        <v>2012</v>
      </c>
    </row>
    <row r="749" spans="1:23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3">
        <v>42019.45416666667</v>
      </c>
      <c r="J749" s="13">
        <v>41988.548831018517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 s="3">
        <f>ROUND(E749/D749*100,0)</f>
        <v>100</v>
      </c>
      <c r="Q749">
        <f t="shared" si="77"/>
        <v>127.33</v>
      </c>
      <c r="R749" s="14" t="str">
        <f t="shared" si="78"/>
        <v>12/15/2014</v>
      </c>
      <c r="S749" s="14" t="str">
        <f t="shared" si="79"/>
        <v>1/15/2015</v>
      </c>
      <c r="T749" s="9">
        <f t="shared" si="80"/>
        <v>12</v>
      </c>
      <c r="U749">
        <f t="shared" si="81"/>
        <v>2014</v>
      </c>
      <c r="V749" s="9">
        <f t="shared" si="82"/>
        <v>1</v>
      </c>
      <c r="W749">
        <f t="shared" si="83"/>
        <v>2015</v>
      </c>
    </row>
    <row r="750" spans="1:23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3">
        <v>41861.846828703703</v>
      </c>
      <c r="J750" s="13">
        <v>41831.846828703703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 s="3">
        <f>ROUND(E750/D750*100,0)</f>
        <v>100</v>
      </c>
      <c r="Q750">
        <f t="shared" si="77"/>
        <v>45.57</v>
      </c>
      <c r="R750" s="14" t="str">
        <f t="shared" si="78"/>
        <v>7/11/2014</v>
      </c>
      <c r="S750" s="14" t="str">
        <f t="shared" si="79"/>
        <v>8/10/2014</v>
      </c>
      <c r="T750" s="9">
        <f t="shared" si="80"/>
        <v>7</v>
      </c>
      <c r="U750">
        <f t="shared" si="81"/>
        <v>2014</v>
      </c>
      <c r="V750" s="9">
        <f t="shared" si="82"/>
        <v>8</v>
      </c>
      <c r="W750">
        <f t="shared" si="83"/>
        <v>2014</v>
      </c>
    </row>
    <row r="751" spans="1:23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3">
        <v>42763.941319444442</v>
      </c>
      <c r="J751" s="13">
        <v>42733.941319444442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 s="3">
        <f>ROUND(E751/D751*100,0)</f>
        <v>106</v>
      </c>
      <c r="Q751">
        <f t="shared" si="77"/>
        <v>95.96</v>
      </c>
      <c r="R751" s="14" t="str">
        <f t="shared" si="78"/>
        <v>12/29/2016</v>
      </c>
      <c r="S751" s="14" t="str">
        <f t="shared" si="79"/>
        <v>1/28/2017</v>
      </c>
      <c r="T751" s="9">
        <f t="shared" si="80"/>
        <v>12</v>
      </c>
      <c r="U751">
        <f t="shared" si="81"/>
        <v>2016</v>
      </c>
      <c r="V751" s="9">
        <f t="shared" si="82"/>
        <v>1</v>
      </c>
      <c r="W751">
        <f t="shared" si="83"/>
        <v>2017</v>
      </c>
    </row>
    <row r="752" spans="1:23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3">
        <v>41329.878148148149</v>
      </c>
      <c r="J752" s="13">
        <v>41299.878148148149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 s="3">
        <f>ROUND(E752/D752*100,0)</f>
        <v>103</v>
      </c>
      <c r="Q752">
        <f t="shared" si="77"/>
        <v>77.27</v>
      </c>
      <c r="R752" s="14" t="str">
        <f t="shared" si="78"/>
        <v>1/25/2013</v>
      </c>
      <c r="S752" s="14" t="str">
        <f t="shared" si="79"/>
        <v>2/24/2013</v>
      </c>
      <c r="T752" s="9">
        <f t="shared" si="80"/>
        <v>1</v>
      </c>
      <c r="U752">
        <f t="shared" si="81"/>
        <v>2013</v>
      </c>
      <c r="V752" s="9">
        <f t="shared" si="82"/>
        <v>2</v>
      </c>
      <c r="W752">
        <f t="shared" si="83"/>
        <v>2013</v>
      </c>
    </row>
    <row r="753" spans="1:23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3">
        <v>40759.630497685182</v>
      </c>
      <c r="J753" s="13">
        <v>40713.630497685182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 s="3">
        <f>ROUND(E753/D753*100,0)</f>
        <v>119</v>
      </c>
      <c r="Q753">
        <f t="shared" si="77"/>
        <v>57.34</v>
      </c>
      <c r="R753" s="14" t="str">
        <f t="shared" si="78"/>
        <v>6/19/2011</v>
      </c>
      <c r="S753" s="14" t="str">
        <f t="shared" si="79"/>
        <v>8/4/2011</v>
      </c>
      <c r="T753" s="9">
        <f t="shared" si="80"/>
        <v>6</v>
      </c>
      <c r="U753">
        <f t="shared" si="81"/>
        <v>2011</v>
      </c>
      <c r="V753" s="9">
        <f t="shared" si="82"/>
        <v>8</v>
      </c>
      <c r="W753">
        <f t="shared" si="83"/>
        <v>2011</v>
      </c>
    </row>
    <row r="754" spans="1:23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3">
        <v>42659.458333333336</v>
      </c>
      <c r="J754" s="13">
        <v>42639.421493055554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 s="3">
        <f>ROUND(E754/D754*100,0)</f>
        <v>112</v>
      </c>
      <c r="Q754">
        <f t="shared" si="77"/>
        <v>53.19</v>
      </c>
      <c r="R754" s="14" t="str">
        <f t="shared" si="78"/>
        <v>9/26/2016</v>
      </c>
      <c r="S754" s="14" t="str">
        <f t="shared" si="79"/>
        <v>10/16/2016</v>
      </c>
      <c r="T754" s="9">
        <f t="shared" si="80"/>
        <v>9</v>
      </c>
      <c r="U754">
        <f t="shared" si="81"/>
        <v>2016</v>
      </c>
      <c r="V754" s="9">
        <f t="shared" si="82"/>
        <v>10</v>
      </c>
      <c r="W754">
        <f t="shared" si="83"/>
        <v>2016</v>
      </c>
    </row>
    <row r="755" spans="1:23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3">
        <v>42049.590173611112</v>
      </c>
      <c r="J755" s="13">
        <v>42019.590173611112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 s="3">
        <f>ROUND(E755/D755*100,0)</f>
        <v>128</v>
      </c>
      <c r="Q755">
        <f t="shared" si="77"/>
        <v>492.31</v>
      </c>
      <c r="R755" s="14" t="str">
        <f t="shared" si="78"/>
        <v>1/15/2015</v>
      </c>
      <c r="S755" s="14" t="str">
        <f t="shared" si="79"/>
        <v>2/14/2015</v>
      </c>
      <c r="T755" s="9">
        <f t="shared" si="80"/>
        <v>1</v>
      </c>
      <c r="U755">
        <f t="shared" si="81"/>
        <v>2015</v>
      </c>
      <c r="V755" s="9">
        <f t="shared" si="82"/>
        <v>2</v>
      </c>
      <c r="W755">
        <f t="shared" si="83"/>
        <v>2015</v>
      </c>
    </row>
    <row r="756" spans="1:23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3">
        <v>41279.749085648145</v>
      </c>
      <c r="J756" s="13">
        <v>41249.749085648145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 s="3">
        <f>ROUND(E756/D756*100,0)</f>
        <v>104</v>
      </c>
      <c r="Q756">
        <f t="shared" si="77"/>
        <v>42.35</v>
      </c>
      <c r="R756" s="14" t="str">
        <f t="shared" si="78"/>
        <v>12/6/2012</v>
      </c>
      <c r="S756" s="14" t="str">
        <f t="shared" si="79"/>
        <v>1/5/2013</v>
      </c>
      <c r="T756" s="9">
        <f t="shared" si="80"/>
        <v>12</v>
      </c>
      <c r="U756">
        <f t="shared" si="81"/>
        <v>2012</v>
      </c>
      <c r="V756" s="9">
        <f t="shared" si="82"/>
        <v>1</v>
      </c>
      <c r="W756">
        <f t="shared" si="83"/>
        <v>2013</v>
      </c>
    </row>
    <row r="757" spans="1:23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3">
        <v>41414.02847222222</v>
      </c>
      <c r="J757" s="13">
        <v>41383.605057870373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 s="3">
        <f>ROUND(E757/D757*100,0)</f>
        <v>102</v>
      </c>
      <c r="Q757">
        <f t="shared" si="77"/>
        <v>37.47</v>
      </c>
      <c r="R757" s="14" t="str">
        <f t="shared" si="78"/>
        <v>4/19/2013</v>
      </c>
      <c r="S757" s="14" t="str">
        <f t="shared" si="79"/>
        <v>5/20/2013</v>
      </c>
      <c r="T757" s="9">
        <f t="shared" si="80"/>
        <v>4</v>
      </c>
      <c r="U757">
        <f t="shared" si="81"/>
        <v>2013</v>
      </c>
      <c r="V757" s="9">
        <f t="shared" si="82"/>
        <v>5</v>
      </c>
      <c r="W757">
        <f t="shared" si="83"/>
        <v>2013</v>
      </c>
    </row>
    <row r="758" spans="1:23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3">
        <v>40651.725219907406</v>
      </c>
      <c r="J758" s="13">
        <v>40590.766886574071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 s="3">
        <f>ROUND(E758/D758*100,0)</f>
        <v>118</v>
      </c>
      <c r="Q758">
        <f t="shared" si="77"/>
        <v>37.450000000000003</v>
      </c>
      <c r="R758" s="14" t="str">
        <f t="shared" si="78"/>
        <v>2/16/2011</v>
      </c>
      <c r="S758" s="14" t="str">
        <f t="shared" si="79"/>
        <v>4/18/2011</v>
      </c>
      <c r="T758" s="9">
        <f t="shared" si="80"/>
        <v>2</v>
      </c>
      <c r="U758">
        <f t="shared" si="81"/>
        <v>2011</v>
      </c>
      <c r="V758" s="9">
        <f t="shared" si="82"/>
        <v>4</v>
      </c>
      <c r="W758">
        <f t="shared" si="83"/>
        <v>2011</v>
      </c>
    </row>
    <row r="759" spans="1:23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3">
        <v>41249.054560185185</v>
      </c>
      <c r="J759" s="13">
        <v>41235.054560185185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 s="3">
        <f>ROUND(E759/D759*100,0)</f>
        <v>238</v>
      </c>
      <c r="Q759">
        <f t="shared" si="77"/>
        <v>33.06</v>
      </c>
      <c r="R759" s="14" t="str">
        <f t="shared" si="78"/>
        <v>11/22/2012</v>
      </c>
      <c r="S759" s="14" t="str">
        <f t="shared" si="79"/>
        <v>12/6/2012</v>
      </c>
      <c r="T759" s="9">
        <f t="shared" si="80"/>
        <v>11</v>
      </c>
      <c r="U759">
        <f t="shared" si="81"/>
        <v>2012</v>
      </c>
      <c r="V759" s="9">
        <f t="shared" si="82"/>
        <v>12</v>
      </c>
      <c r="W759">
        <f t="shared" si="83"/>
        <v>2012</v>
      </c>
    </row>
    <row r="760" spans="1:23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3">
        <v>40459.836435185185</v>
      </c>
      <c r="J760" s="13">
        <v>40429.836435185185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 s="3">
        <f>ROUND(E760/D760*100,0)</f>
        <v>102</v>
      </c>
      <c r="Q760">
        <f t="shared" si="77"/>
        <v>134.21</v>
      </c>
      <c r="R760" s="14" t="str">
        <f t="shared" si="78"/>
        <v>9/8/2010</v>
      </c>
      <c r="S760" s="14" t="str">
        <f t="shared" si="79"/>
        <v>10/8/2010</v>
      </c>
      <c r="T760" s="9">
        <f t="shared" si="80"/>
        <v>9</v>
      </c>
      <c r="U760">
        <f t="shared" si="81"/>
        <v>2010</v>
      </c>
      <c r="V760" s="9">
        <f t="shared" si="82"/>
        <v>10</v>
      </c>
      <c r="W760">
        <f t="shared" si="83"/>
        <v>2010</v>
      </c>
    </row>
    <row r="761" spans="1:23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3">
        <v>41829.330312500002</v>
      </c>
      <c r="J761" s="13">
        <v>41789.330312500002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 s="3">
        <f>ROUND(E761/D761*100,0)</f>
        <v>102</v>
      </c>
      <c r="Q761">
        <f t="shared" si="77"/>
        <v>51.47</v>
      </c>
      <c r="R761" s="14" t="str">
        <f t="shared" si="78"/>
        <v>5/30/2014</v>
      </c>
      <c r="S761" s="14" t="str">
        <f t="shared" si="79"/>
        <v>7/9/2014</v>
      </c>
      <c r="T761" s="9">
        <f t="shared" si="80"/>
        <v>5</v>
      </c>
      <c r="U761">
        <f t="shared" si="81"/>
        <v>2014</v>
      </c>
      <c r="V761" s="9">
        <f t="shared" si="82"/>
        <v>7</v>
      </c>
      <c r="W761">
        <f t="shared" si="83"/>
        <v>2014</v>
      </c>
    </row>
    <row r="762" spans="1:23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3">
        <v>42700.805706018517</v>
      </c>
      <c r="J762" s="13">
        <v>42670.764039351852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 s="3">
        <f>ROUND(E762/D762*100,0)</f>
        <v>0</v>
      </c>
      <c r="Q762">
        <f t="shared" si="77"/>
        <v>0</v>
      </c>
      <c r="R762" s="14" t="str">
        <f t="shared" si="78"/>
        <v>10/27/2016</v>
      </c>
      <c r="S762" s="14" t="str">
        <f t="shared" si="79"/>
        <v>11/26/2016</v>
      </c>
      <c r="T762" s="9">
        <f t="shared" si="80"/>
        <v>10</v>
      </c>
      <c r="U762">
        <f t="shared" si="81"/>
        <v>2016</v>
      </c>
      <c r="V762" s="9">
        <f t="shared" si="82"/>
        <v>11</v>
      </c>
      <c r="W762">
        <f t="shared" si="83"/>
        <v>2016</v>
      </c>
    </row>
    <row r="763" spans="1:23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3">
        <v>41672.751458333332</v>
      </c>
      <c r="J763" s="13">
        <v>41642.751458333332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 s="3">
        <f>ROUND(E763/D763*100,0)</f>
        <v>5</v>
      </c>
      <c r="Q763">
        <f t="shared" si="77"/>
        <v>39.17</v>
      </c>
      <c r="R763" s="14" t="str">
        <f t="shared" si="78"/>
        <v>1/3/2014</v>
      </c>
      <c r="S763" s="14" t="str">
        <f t="shared" si="79"/>
        <v>2/2/2014</v>
      </c>
      <c r="T763" s="9">
        <f t="shared" si="80"/>
        <v>1</v>
      </c>
      <c r="U763">
        <f t="shared" si="81"/>
        <v>2014</v>
      </c>
      <c r="V763" s="9">
        <f t="shared" si="82"/>
        <v>2</v>
      </c>
      <c r="W763">
        <f t="shared" si="83"/>
        <v>2014</v>
      </c>
    </row>
    <row r="764" spans="1:23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3">
        <v>42708.25</v>
      </c>
      <c r="J764" s="13">
        <v>42690.858449074076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 s="3">
        <f>ROUND(E764/D764*100,0)</f>
        <v>0</v>
      </c>
      <c r="Q764">
        <f t="shared" si="77"/>
        <v>0</v>
      </c>
      <c r="R764" s="14" t="str">
        <f t="shared" si="78"/>
        <v>11/16/2016</v>
      </c>
      <c r="S764" s="14" t="str">
        <f t="shared" si="79"/>
        <v>12/4/2016</v>
      </c>
      <c r="T764" s="9">
        <f t="shared" si="80"/>
        <v>11</v>
      </c>
      <c r="U764">
        <f t="shared" si="81"/>
        <v>2016</v>
      </c>
      <c r="V764" s="9">
        <f t="shared" si="82"/>
        <v>12</v>
      </c>
      <c r="W764">
        <f t="shared" si="83"/>
        <v>2016</v>
      </c>
    </row>
    <row r="765" spans="1:23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3">
        <v>41501.446851851855</v>
      </c>
      <c r="J765" s="13">
        <v>41471.446851851855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 s="3">
        <f>ROUND(E765/D765*100,0)</f>
        <v>0</v>
      </c>
      <c r="Q765">
        <f t="shared" si="77"/>
        <v>5</v>
      </c>
      <c r="R765" s="14" t="str">
        <f t="shared" si="78"/>
        <v>7/16/2013</v>
      </c>
      <c r="S765" s="14" t="str">
        <f t="shared" si="79"/>
        <v>8/15/2013</v>
      </c>
      <c r="T765" s="9">
        <f t="shared" si="80"/>
        <v>7</v>
      </c>
      <c r="U765">
        <f t="shared" si="81"/>
        <v>2013</v>
      </c>
      <c r="V765" s="9">
        <f t="shared" si="82"/>
        <v>8</v>
      </c>
      <c r="W765">
        <f t="shared" si="83"/>
        <v>2013</v>
      </c>
    </row>
    <row r="766" spans="1:23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3">
        <v>42257.173159722224</v>
      </c>
      <c r="J766" s="13">
        <v>42227.173159722224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 s="3">
        <f>ROUND(E766/D766*100,0)</f>
        <v>0</v>
      </c>
      <c r="Q766">
        <f t="shared" si="77"/>
        <v>0</v>
      </c>
      <c r="R766" s="14" t="str">
        <f t="shared" si="78"/>
        <v>8/11/2015</v>
      </c>
      <c r="S766" s="14" t="str">
        <f t="shared" si="79"/>
        <v>9/10/2015</v>
      </c>
      <c r="T766" s="9">
        <f t="shared" si="80"/>
        <v>8</v>
      </c>
      <c r="U766">
        <f t="shared" si="81"/>
        <v>2015</v>
      </c>
      <c r="V766" s="9">
        <f t="shared" si="82"/>
        <v>9</v>
      </c>
      <c r="W766">
        <f t="shared" si="83"/>
        <v>2015</v>
      </c>
    </row>
    <row r="767" spans="1:23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3">
        <v>41931.542638888888</v>
      </c>
      <c r="J767" s="13">
        <v>41901.542638888888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 s="3">
        <f>ROUND(E767/D767*100,0)</f>
        <v>36</v>
      </c>
      <c r="Q767">
        <f t="shared" si="77"/>
        <v>57.3</v>
      </c>
      <c r="R767" s="14" t="str">
        <f t="shared" si="78"/>
        <v>9/19/2014</v>
      </c>
      <c r="S767" s="14" t="str">
        <f t="shared" si="79"/>
        <v>10/19/2014</v>
      </c>
      <c r="T767" s="9">
        <f t="shared" si="80"/>
        <v>9</v>
      </c>
      <c r="U767">
        <f t="shared" si="81"/>
        <v>2014</v>
      </c>
      <c r="V767" s="9">
        <f t="shared" si="82"/>
        <v>10</v>
      </c>
      <c r="W767">
        <f t="shared" si="83"/>
        <v>2014</v>
      </c>
    </row>
    <row r="768" spans="1:23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3">
        <v>42051.783368055556</v>
      </c>
      <c r="J768" s="13">
        <v>42021.783368055556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 s="3">
        <f>ROUND(E768/D768*100,0)</f>
        <v>0</v>
      </c>
      <c r="Q768">
        <f t="shared" si="77"/>
        <v>0</v>
      </c>
      <c r="R768" s="14" t="str">
        <f t="shared" si="78"/>
        <v>1/17/2015</v>
      </c>
      <c r="S768" s="14" t="str">
        <f t="shared" si="79"/>
        <v>2/16/2015</v>
      </c>
      <c r="T768" s="9">
        <f t="shared" si="80"/>
        <v>1</v>
      </c>
      <c r="U768">
        <f t="shared" si="81"/>
        <v>2015</v>
      </c>
      <c r="V768" s="9">
        <f t="shared" si="82"/>
        <v>2</v>
      </c>
      <c r="W768">
        <f t="shared" si="83"/>
        <v>2015</v>
      </c>
    </row>
    <row r="769" spans="1:23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3">
        <v>42145.143634259257</v>
      </c>
      <c r="J769" s="13">
        <v>42115.143634259257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 s="3">
        <f>ROUND(E769/D769*100,0)</f>
        <v>4</v>
      </c>
      <c r="Q769">
        <f t="shared" si="77"/>
        <v>59</v>
      </c>
      <c r="R769" s="14" t="str">
        <f t="shared" si="78"/>
        <v>4/21/2015</v>
      </c>
      <c r="S769" s="14" t="str">
        <f t="shared" si="79"/>
        <v>5/21/2015</v>
      </c>
      <c r="T769" s="9">
        <f t="shared" si="80"/>
        <v>4</v>
      </c>
      <c r="U769">
        <f t="shared" si="81"/>
        <v>2015</v>
      </c>
      <c r="V769" s="9">
        <f t="shared" si="82"/>
        <v>5</v>
      </c>
      <c r="W769">
        <f t="shared" si="83"/>
        <v>2015</v>
      </c>
    </row>
    <row r="770" spans="1:23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3">
        <v>41624.207060185188</v>
      </c>
      <c r="J770" s="13">
        <v>41594.207060185188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 s="3">
        <f>ROUND(E770/D770*100,0)</f>
        <v>0</v>
      </c>
      <c r="Q770">
        <f t="shared" si="77"/>
        <v>0</v>
      </c>
      <c r="R770" s="14" t="str">
        <f t="shared" si="78"/>
        <v>11/16/2013</v>
      </c>
      <c r="S770" s="14" t="str">
        <f t="shared" si="79"/>
        <v>12/16/2013</v>
      </c>
      <c r="T770" s="9">
        <f t="shared" si="80"/>
        <v>11</v>
      </c>
      <c r="U770">
        <f t="shared" si="81"/>
        <v>2013</v>
      </c>
      <c r="V770" s="9">
        <f t="shared" si="82"/>
        <v>12</v>
      </c>
      <c r="W770">
        <f t="shared" si="83"/>
        <v>2013</v>
      </c>
    </row>
    <row r="771" spans="1:23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3">
        <v>41634.996458333335</v>
      </c>
      <c r="J771" s="13">
        <v>41604.996458333335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 s="3">
        <f>ROUND(E771/D771*100,0)</f>
        <v>41</v>
      </c>
      <c r="Q771">
        <f t="shared" ref="Q771:Q834" si="84">IFERROR(ROUND(E771/L771,2),0)</f>
        <v>31.85</v>
      </c>
      <c r="R771" s="14" t="str">
        <f t="shared" ref="R771:R834" si="85">_xlfn.CONCAT(MONTH(J771),"/",DAY(J771),"/",YEAR(J771))</f>
        <v>11/26/2013</v>
      </c>
      <c r="S771" s="14" t="str">
        <f t="shared" ref="S771:S834" si="86">_xlfn.CONCAT(MONTH(I771),"/",DAY(I771),"/",YEAR(I771))</f>
        <v>12/26/2013</v>
      </c>
      <c r="T771" s="9">
        <f t="shared" ref="T771:T834" si="87">MONTH(R771)</f>
        <v>11</v>
      </c>
      <c r="U771">
        <f t="shared" ref="U771:U834" si="88">YEAR(R771)</f>
        <v>2013</v>
      </c>
      <c r="V771" s="9">
        <f t="shared" ref="V771:V834" si="89">MONTH(S771)</f>
        <v>12</v>
      </c>
      <c r="W771">
        <f t="shared" ref="W771:W834" si="90">YEAR(S771)</f>
        <v>2013</v>
      </c>
    </row>
    <row r="772" spans="1:23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3">
        <v>41329.999641203707</v>
      </c>
      <c r="J772" s="13">
        <v>41289.999641203707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 s="3">
        <f>ROUND(E772/D772*100,0)</f>
        <v>0</v>
      </c>
      <c r="Q772">
        <f t="shared" si="84"/>
        <v>0</v>
      </c>
      <c r="R772" s="14" t="str">
        <f t="shared" si="85"/>
        <v>1/15/2013</v>
      </c>
      <c r="S772" s="14" t="str">
        <f t="shared" si="86"/>
        <v>2/24/2013</v>
      </c>
      <c r="T772" s="9">
        <f t="shared" si="87"/>
        <v>1</v>
      </c>
      <c r="U772">
        <f t="shared" si="88"/>
        <v>2013</v>
      </c>
      <c r="V772" s="9">
        <f t="shared" si="89"/>
        <v>2</v>
      </c>
      <c r="W772">
        <f t="shared" si="90"/>
        <v>2013</v>
      </c>
    </row>
    <row r="773" spans="1:23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3">
        <v>42399.824097222219</v>
      </c>
      <c r="J773" s="13">
        <v>42349.824097222219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 s="3">
        <f>ROUND(E773/D773*100,0)</f>
        <v>0</v>
      </c>
      <c r="Q773">
        <f t="shared" si="84"/>
        <v>10</v>
      </c>
      <c r="R773" s="14" t="str">
        <f t="shared" si="85"/>
        <v>12/11/2015</v>
      </c>
      <c r="S773" s="14" t="str">
        <f t="shared" si="86"/>
        <v>1/30/2016</v>
      </c>
      <c r="T773" s="9">
        <f t="shared" si="87"/>
        <v>12</v>
      </c>
      <c r="U773">
        <f t="shared" si="88"/>
        <v>2015</v>
      </c>
      <c r="V773" s="9">
        <f t="shared" si="89"/>
        <v>1</v>
      </c>
      <c r="W773">
        <f t="shared" si="90"/>
        <v>2016</v>
      </c>
    </row>
    <row r="774" spans="1:23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3">
        <v>40118.165972222225</v>
      </c>
      <c r="J774" s="13">
        <v>40068.056932870371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 s="3">
        <f>ROUND(E774/D774*100,0)</f>
        <v>3</v>
      </c>
      <c r="Q774">
        <f t="shared" si="84"/>
        <v>50</v>
      </c>
      <c r="R774" s="14" t="str">
        <f t="shared" si="85"/>
        <v>9/12/2009</v>
      </c>
      <c r="S774" s="14" t="str">
        <f t="shared" si="86"/>
        <v>11/1/2009</v>
      </c>
      <c r="T774" s="9">
        <f t="shared" si="87"/>
        <v>9</v>
      </c>
      <c r="U774">
        <f t="shared" si="88"/>
        <v>2009</v>
      </c>
      <c r="V774" s="9">
        <f t="shared" si="89"/>
        <v>11</v>
      </c>
      <c r="W774">
        <f t="shared" si="90"/>
        <v>2009</v>
      </c>
    </row>
    <row r="775" spans="1:23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3">
        <v>42134.959027777775</v>
      </c>
      <c r="J775" s="13">
        <v>42100.735937500001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 s="3">
        <f>ROUND(E775/D775*100,0)</f>
        <v>1</v>
      </c>
      <c r="Q775">
        <f t="shared" si="84"/>
        <v>16</v>
      </c>
      <c r="R775" s="14" t="str">
        <f t="shared" si="85"/>
        <v>4/6/2015</v>
      </c>
      <c r="S775" s="14" t="str">
        <f t="shared" si="86"/>
        <v>5/10/2015</v>
      </c>
      <c r="T775" s="9">
        <f t="shared" si="87"/>
        <v>4</v>
      </c>
      <c r="U775">
        <f t="shared" si="88"/>
        <v>2015</v>
      </c>
      <c r="V775" s="9">
        <f t="shared" si="89"/>
        <v>5</v>
      </c>
      <c r="W775">
        <f t="shared" si="90"/>
        <v>2015</v>
      </c>
    </row>
    <row r="776" spans="1:23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3">
        <v>41693.780300925922</v>
      </c>
      <c r="J776" s="13">
        <v>41663.780300925922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 s="3">
        <f>ROUND(E776/D776*100,0)</f>
        <v>70</v>
      </c>
      <c r="Q776">
        <f t="shared" si="84"/>
        <v>39</v>
      </c>
      <c r="R776" s="14" t="str">
        <f t="shared" si="85"/>
        <v>1/24/2014</v>
      </c>
      <c r="S776" s="14" t="str">
        <f t="shared" si="86"/>
        <v>2/23/2014</v>
      </c>
      <c r="T776" s="9">
        <f t="shared" si="87"/>
        <v>1</v>
      </c>
      <c r="U776">
        <f t="shared" si="88"/>
        <v>2014</v>
      </c>
      <c r="V776" s="9">
        <f t="shared" si="89"/>
        <v>2</v>
      </c>
      <c r="W776">
        <f t="shared" si="90"/>
        <v>2014</v>
      </c>
    </row>
    <row r="777" spans="1:23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3">
        <v>40893.060127314813</v>
      </c>
      <c r="J777" s="13">
        <v>40863.060127314813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 s="3">
        <f>ROUND(E777/D777*100,0)</f>
        <v>2</v>
      </c>
      <c r="Q777">
        <f t="shared" si="84"/>
        <v>34</v>
      </c>
      <c r="R777" s="14" t="str">
        <f t="shared" si="85"/>
        <v>11/16/2011</v>
      </c>
      <c r="S777" s="14" t="str">
        <f t="shared" si="86"/>
        <v>12/16/2011</v>
      </c>
      <c r="T777" s="9">
        <f t="shared" si="87"/>
        <v>11</v>
      </c>
      <c r="U777">
        <f t="shared" si="88"/>
        <v>2011</v>
      </c>
      <c r="V777" s="9">
        <f t="shared" si="89"/>
        <v>12</v>
      </c>
      <c r="W777">
        <f t="shared" si="90"/>
        <v>2011</v>
      </c>
    </row>
    <row r="778" spans="1:23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3">
        <v>42288.208333333336</v>
      </c>
      <c r="J778" s="13">
        <v>42250.685706018521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 s="3">
        <f>ROUND(E778/D778*100,0)</f>
        <v>51</v>
      </c>
      <c r="Q778">
        <f t="shared" si="84"/>
        <v>63.12</v>
      </c>
      <c r="R778" s="14" t="str">
        <f t="shared" si="85"/>
        <v>9/3/2015</v>
      </c>
      <c r="S778" s="14" t="str">
        <f t="shared" si="86"/>
        <v>10/11/2015</v>
      </c>
      <c r="T778" s="9">
        <f t="shared" si="87"/>
        <v>9</v>
      </c>
      <c r="U778">
        <f t="shared" si="88"/>
        <v>2015</v>
      </c>
      <c r="V778" s="9">
        <f t="shared" si="89"/>
        <v>10</v>
      </c>
      <c r="W778">
        <f t="shared" si="90"/>
        <v>2015</v>
      </c>
    </row>
    <row r="779" spans="1:23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3">
        <v>41486.981215277781</v>
      </c>
      <c r="J779" s="13">
        <v>41456.981215277781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 s="3">
        <f>ROUND(E779/D779*100,0)</f>
        <v>1</v>
      </c>
      <c r="Q779">
        <f t="shared" si="84"/>
        <v>7</v>
      </c>
      <c r="R779" s="14" t="str">
        <f t="shared" si="85"/>
        <v>7/1/2013</v>
      </c>
      <c r="S779" s="14" t="str">
        <f t="shared" si="86"/>
        <v>7/31/2013</v>
      </c>
      <c r="T779" s="9">
        <f t="shared" si="87"/>
        <v>7</v>
      </c>
      <c r="U779">
        <f t="shared" si="88"/>
        <v>2013</v>
      </c>
      <c r="V779" s="9">
        <f t="shared" si="89"/>
        <v>7</v>
      </c>
      <c r="W779">
        <f t="shared" si="90"/>
        <v>2013</v>
      </c>
    </row>
    <row r="780" spans="1:23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3">
        <v>41759.702314814815</v>
      </c>
      <c r="J780" s="13">
        <v>41729.702314814815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 s="3">
        <f>ROUND(E780/D780*100,0)</f>
        <v>0</v>
      </c>
      <c r="Q780">
        <f t="shared" si="84"/>
        <v>2</v>
      </c>
      <c r="R780" s="14" t="str">
        <f t="shared" si="85"/>
        <v>3/31/2014</v>
      </c>
      <c r="S780" s="14" t="str">
        <f t="shared" si="86"/>
        <v>4/30/2014</v>
      </c>
      <c r="T780" s="9">
        <f t="shared" si="87"/>
        <v>3</v>
      </c>
      <c r="U780">
        <f t="shared" si="88"/>
        <v>2014</v>
      </c>
      <c r="V780" s="9">
        <f t="shared" si="89"/>
        <v>4</v>
      </c>
      <c r="W780">
        <f t="shared" si="90"/>
        <v>2014</v>
      </c>
    </row>
    <row r="781" spans="1:23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3">
        <v>40466.166666666664</v>
      </c>
      <c r="J781" s="13">
        <v>40436.68408564815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 s="3">
        <f>ROUND(E781/D781*100,0)</f>
        <v>3</v>
      </c>
      <c r="Q781">
        <f t="shared" si="84"/>
        <v>66.67</v>
      </c>
      <c r="R781" s="14" t="str">
        <f t="shared" si="85"/>
        <v>9/15/2010</v>
      </c>
      <c r="S781" s="14" t="str">
        <f t="shared" si="86"/>
        <v>10/15/2010</v>
      </c>
      <c r="T781" s="9">
        <f t="shared" si="87"/>
        <v>9</v>
      </c>
      <c r="U781">
        <f t="shared" si="88"/>
        <v>2010</v>
      </c>
      <c r="V781" s="9">
        <f t="shared" si="89"/>
        <v>10</v>
      </c>
      <c r="W781">
        <f t="shared" si="90"/>
        <v>2010</v>
      </c>
    </row>
    <row r="782" spans="1:23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3">
        <v>40666.673900462964</v>
      </c>
      <c r="J782" s="13">
        <v>40636.673900462964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 s="3">
        <f>ROUND(E782/D782*100,0)</f>
        <v>104</v>
      </c>
      <c r="Q782">
        <f t="shared" si="84"/>
        <v>38.520000000000003</v>
      </c>
      <c r="R782" s="14" t="str">
        <f t="shared" si="85"/>
        <v>4/3/2011</v>
      </c>
      <c r="S782" s="14" t="str">
        <f t="shared" si="86"/>
        <v>5/3/2011</v>
      </c>
      <c r="T782" s="9">
        <f t="shared" si="87"/>
        <v>4</v>
      </c>
      <c r="U782">
        <f t="shared" si="88"/>
        <v>2011</v>
      </c>
      <c r="V782" s="9">
        <f t="shared" si="89"/>
        <v>5</v>
      </c>
      <c r="W782">
        <f t="shared" si="90"/>
        <v>2011</v>
      </c>
    </row>
    <row r="783" spans="1:23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3">
        <v>41433.000856481478</v>
      </c>
      <c r="J783" s="13">
        <v>41403.000856481478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 s="3">
        <f>ROUND(E783/D783*100,0)</f>
        <v>133</v>
      </c>
      <c r="Q783">
        <f t="shared" si="84"/>
        <v>42.61</v>
      </c>
      <c r="R783" s="14" t="str">
        <f t="shared" si="85"/>
        <v>5/9/2013</v>
      </c>
      <c r="S783" s="14" t="str">
        <f t="shared" si="86"/>
        <v>6/8/2013</v>
      </c>
      <c r="T783" s="9">
        <f t="shared" si="87"/>
        <v>5</v>
      </c>
      <c r="U783">
        <f t="shared" si="88"/>
        <v>2013</v>
      </c>
      <c r="V783" s="9">
        <f t="shared" si="89"/>
        <v>6</v>
      </c>
      <c r="W783">
        <f t="shared" si="90"/>
        <v>2013</v>
      </c>
    </row>
    <row r="784" spans="1:23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3">
        <v>41146.758125</v>
      </c>
      <c r="J784" s="13">
        <v>41116.758125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 s="3">
        <f>ROUND(E784/D784*100,0)</f>
        <v>100</v>
      </c>
      <c r="Q784">
        <f t="shared" si="84"/>
        <v>50</v>
      </c>
      <c r="R784" s="14" t="str">
        <f t="shared" si="85"/>
        <v>7/26/2012</v>
      </c>
      <c r="S784" s="14" t="str">
        <f t="shared" si="86"/>
        <v>8/25/2012</v>
      </c>
      <c r="T784" s="9">
        <f t="shared" si="87"/>
        <v>7</v>
      </c>
      <c r="U784">
        <f t="shared" si="88"/>
        <v>2012</v>
      </c>
      <c r="V784" s="9">
        <f t="shared" si="89"/>
        <v>8</v>
      </c>
      <c r="W784">
        <f t="shared" si="90"/>
        <v>2012</v>
      </c>
    </row>
    <row r="785" spans="1:23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3">
        <v>41026.916666666664</v>
      </c>
      <c r="J785" s="13">
        <v>40987.773715277777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 s="3">
        <f>ROUND(E785/D785*100,0)</f>
        <v>148</v>
      </c>
      <c r="Q785">
        <f t="shared" si="84"/>
        <v>63.49</v>
      </c>
      <c r="R785" s="14" t="str">
        <f t="shared" si="85"/>
        <v>3/19/2012</v>
      </c>
      <c r="S785" s="14" t="str">
        <f t="shared" si="86"/>
        <v>4/27/2012</v>
      </c>
      <c r="T785" s="9">
        <f t="shared" si="87"/>
        <v>3</v>
      </c>
      <c r="U785">
        <f t="shared" si="88"/>
        <v>2012</v>
      </c>
      <c r="V785" s="9">
        <f t="shared" si="89"/>
        <v>4</v>
      </c>
      <c r="W785">
        <f t="shared" si="90"/>
        <v>2012</v>
      </c>
    </row>
    <row r="786" spans="1:23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3">
        <v>41715.107858796298</v>
      </c>
      <c r="J786" s="13">
        <v>41675.149525462963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 s="3">
        <f>ROUND(E786/D786*100,0)</f>
        <v>103</v>
      </c>
      <c r="Q786">
        <f t="shared" si="84"/>
        <v>102.5</v>
      </c>
      <c r="R786" s="14" t="str">
        <f t="shared" si="85"/>
        <v>2/5/2014</v>
      </c>
      <c r="S786" s="14" t="str">
        <f t="shared" si="86"/>
        <v>3/17/2014</v>
      </c>
      <c r="T786" s="9">
        <f t="shared" si="87"/>
        <v>2</v>
      </c>
      <c r="U786">
        <f t="shared" si="88"/>
        <v>2014</v>
      </c>
      <c r="V786" s="9">
        <f t="shared" si="89"/>
        <v>3</v>
      </c>
      <c r="W786">
        <f t="shared" si="90"/>
        <v>2014</v>
      </c>
    </row>
    <row r="787" spans="1:23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3">
        <v>41333.593923611108</v>
      </c>
      <c r="J787" s="13">
        <v>41303.593923611108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 s="3">
        <f>ROUND(E787/D787*100,0)</f>
        <v>181</v>
      </c>
      <c r="Q787">
        <f t="shared" si="84"/>
        <v>31.14</v>
      </c>
      <c r="R787" s="14" t="str">
        <f t="shared" si="85"/>
        <v>1/29/2013</v>
      </c>
      <c r="S787" s="14" t="str">
        <f t="shared" si="86"/>
        <v>2/28/2013</v>
      </c>
      <c r="T787" s="9">
        <f t="shared" si="87"/>
        <v>1</v>
      </c>
      <c r="U787">
        <f t="shared" si="88"/>
        <v>2013</v>
      </c>
      <c r="V787" s="9">
        <f t="shared" si="89"/>
        <v>2</v>
      </c>
      <c r="W787">
        <f t="shared" si="90"/>
        <v>2013</v>
      </c>
    </row>
    <row r="788" spans="1:23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3">
        <v>41040.657638888886</v>
      </c>
      <c r="J788" s="13">
        <v>40983.055949074071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 s="3">
        <f>ROUND(E788/D788*100,0)</f>
        <v>143</v>
      </c>
      <c r="Q788">
        <f t="shared" si="84"/>
        <v>162.27000000000001</v>
      </c>
      <c r="R788" s="14" t="str">
        <f t="shared" si="85"/>
        <v>3/15/2012</v>
      </c>
      <c r="S788" s="14" t="str">
        <f t="shared" si="86"/>
        <v>5/11/2012</v>
      </c>
      <c r="T788" s="9">
        <f t="shared" si="87"/>
        <v>3</v>
      </c>
      <c r="U788">
        <f t="shared" si="88"/>
        <v>2012</v>
      </c>
      <c r="V788" s="9">
        <f t="shared" si="89"/>
        <v>5</v>
      </c>
      <c r="W788">
        <f t="shared" si="90"/>
        <v>2012</v>
      </c>
    </row>
    <row r="789" spans="1:23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3">
        <v>41579.627615740741</v>
      </c>
      <c r="J789" s="13">
        <v>41549.627615740741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 s="3">
        <f>ROUND(E789/D789*100,0)</f>
        <v>114</v>
      </c>
      <c r="Q789">
        <f t="shared" si="84"/>
        <v>80.59</v>
      </c>
      <c r="R789" s="14" t="str">
        <f t="shared" si="85"/>
        <v>10/2/2013</v>
      </c>
      <c r="S789" s="14" t="str">
        <f t="shared" si="86"/>
        <v>11/1/2013</v>
      </c>
      <c r="T789" s="9">
        <f t="shared" si="87"/>
        <v>10</v>
      </c>
      <c r="U789">
        <f t="shared" si="88"/>
        <v>2013</v>
      </c>
      <c r="V789" s="9">
        <f t="shared" si="89"/>
        <v>11</v>
      </c>
      <c r="W789">
        <f t="shared" si="90"/>
        <v>2013</v>
      </c>
    </row>
    <row r="790" spans="1:23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3">
        <v>41097.165972222225</v>
      </c>
      <c r="J790" s="13">
        <v>41059.006805555553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 s="3">
        <f>ROUND(E790/D790*100,0)</f>
        <v>204</v>
      </c>
      <c r="Q790">
        <f t="shared" si="84"/>
        <v>59.85</v>
      </c>
      <c r="R790" s="14" t="str">
        <f t="shared" si="85"/>
        <v>5/30/2012</v>
      </c>
      <c r="S790" s="14" t="str">
        <f t="shared" si="86"/>
        <v>7/7/2012</v>
      </c>
      <c r="T790" s="9">
        <f t="shared" si="87"/>
        <v>5</v>
      </c>
      <c r="U790">
        <f t="shared" si="88"/>
        <v>2012</v>
      </c>
      <c r="V790" s="9">
        <f t="shared" si="89"/>
        <v>7</v>
      </c>
      <c r="W790">
        <f t="shared" si="90"/>
        <v>2012</v>
      </c>
    </row>
    <row r="791" spans="1:23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3">
        <v>41295.332638888889</v>
      </c>
      <c r="J791" s="13">
        <v>41277.186111111114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 s="3">
        <f>ROUND(E791/D791*100,0)</f>
        <v>109</v>
      </c>
      <c r="Q791">
        <f t="shared" si="84"/>
        <v>132.86000000000001</v>
      </c>
      <c r="R791" s="14" t="str">
        <f t="shared" si="85"/>
        <v>1/3/2013</v>
      </c>
      <c r="S791" s="14" t="str">
        <f t="shared" si="86"/>
        <v>1/21/2013</v>
      </c>
      <c r="T791" s="9">
        <f t="shared" si="87"/>
        <v>1</v>
      </c>
      <c r="U791">
        <f t="shared" si="88"/>
        <v>2013</v>
      </c>
      <c r="V791" s="9">
        <f t="shared" si="89"/>
        <v>1</v>
      </c>
      <c r="W791">
        <f t="shared" si="90"/>
        <v>2013</v>
      </c>
    </row>
    <row r="792" spans="1:23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3">
        <v>41306.047905092593</v>
      </c>
      <c r="J792" s="13">
        <v>41276.047905092593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 s="3">
        <f>ROUND(E792/D792*100,0)</f>
        <v>144</v>
      </c>
      <c r="Q792">
        <f t="shared" si="84"/>
        <v>92.55</v>
      </c>
      <c r="R792" s="14" t="str">
        <f t="shared" si="85"/>
        <v>1/2/2013</v>
      </c>
      <c r="S792" s="14" t="str">
        <f t="shared" si="86"/>
        <v>2/1/2013</v>
      </c>
      <c r="T792" s="9">
        <f t="shared" si="87"/>
        <v>1</v>
      </c>
      <c r="U792">
        <f t="shared" si="88"/>
        <v>2013</v>
      </c>
      <c r="V792" s="9">
        <f t="shared" si="89"/>
        <v>2</v>
      </c>
      <c r="W792">
        <f t="shared" si="90"/>
        <v>2013</v>
      </c>
    </row>
    <row r="793" spans="1:23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3">
        <v>41591.249305555553</v>
      </c>
      <c r="J793" s="13">
        <v>41557.780624999999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 s="3">
        <f>ROUND(E793/D793*100,0)</f>
        <v>104</v>
      </c>
      <c r="Q793">
        <f t="shared" si="84"/>
        <v>60.86</v>
      </c>
      <c r="R793" s="14" t="str">
        <f t="shared" si="85"/>
        <v>10/10/2013</v>
      </c>
      <c r="S793" s="14" t="str">
        <f t="shared" si="86"/>
        <v>11/13/2013</v>
      </c>
      <c r="T793" s="9">
        <f t="shared" si="87"/>
        <v>10</v>
      </c>
      <c r="U793">
        <f t="shared" si="88"/>
        <v>2013</v>
      </c>
      <c r="V793" s="9">
        <f t="shared" si="89"/>
        <v>11</v>
      </c>
      <c r="W793">
        <f t="shared" si="90"/>
        <v>2013</v>
      </c>
    </row>
    <row r="794" spans="1:23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3">
        <v>41585.915312500001</v>
      </c>
      <c r="J794" s="13">
        <v>41555.873645833337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 s="3">
        <f>ROUND(E794/D794*100,0)</f>
        <v>100</v>
      </c>
      <c r="Q794">
        <f t="shared" si="84"/>
        <v>41.85</v>
      </c>
      <c r="R794" s="14" t="str">
        <f t="shared" si="85"/>
        <v>10/8/2013</v>
      </c>
      <c r="S794" s="14" t="str">
        <f t="shared" si="86"/>
        <v>11/7/2013</v>
      </c>
      <c r="T794" s="9">
        <f t="shared" si="87"/>
        <v>10</v>
      </c>
      <c r="U794">
        <f t="shared" si="88"/>
        <v>2013</v>
      </c>
      <c r="V794" s="9">
        <f t="shared" si="89"/>
        <v>11</v>
      </c>
      <c r="W794">
        <f t="shared" si="90"/>
        <v>2013</v>
      </c>
    </row>
    <row r="795" spans="1:23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3">
        <v>41458.207638888889</v>
      </c>
      <c r="J795" s="13">
        <v>41442.741249999999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 s="3">
        <f>ROUND(E795/D795*100,0)</f>
        <v>103</v>
      </c>
      <c r="Q795">
        <f t="shared" si="84"/>
        <v>88.33</v>
      </c>
      <c r="R795" s="14" t="str">
        <f t="shared" si="85"/>
        <v>6/17/2013</v>
      </c>
      <c r="S795" s="14" t="str">
        <f t="shared" si="86"/>
        <v>7/3/2013</v>
      </c>
      <c r="T795" s="9">
        <f t="shared" si="87"/>
        <v>6</v>
      </c>
      <c r="U795">
        <f t="shared" si="88"/>
        <v>2013</v>
      </c>
      <c r="V795" s="9">
        <f t="shared" si="89"/>
        <v>7</v>
      </c>
      <c r="W795">
        <f t="shared" si="90"/>
        <v>2013</v>
      </c>
    </row>
    <row r="796" spans="1:23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3">
        <v>40791.712500000001</v>
      </c>
      <c r="J796" s="13">
        <v>40736.115011574075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 s="3">
        <f>ROUND(E796/D796*100,0)</f>
        <v>105</v>
      </c>
      <c r="Q796">
        <f t="shared" si="84"/>
        <v>158.96</v>
      </c>
      <c r="R796" s="14" t="str">
        <f t="shared" si="85"/>
        <v>7/12/2011</v>
      </c>
      <c r="S796" s="14" t="str">
        <f t="shared" si="86"/>
        <v>9/5/2011</v>
      </c>
      <c r="T796" s="9">
        <f t="shared" si="87"/>
        <v>7</v>
      </c>
      <c r="U796">
        <f t="shared" si="88"/>
        <v>2011</v>
      </c>
      <c r="V796" s="9">
        <f t="shared" si="89"/>
        <v>9</v>
      </c>
      <c r="W796">
        <f t="shared" si="90"/>
        <v>2011</v>
      </c>
    </row>
    <row r="797" spans="1:23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3">
        <v>41006.207638888889</v>
      </c>
      <c r="J797" s="13">
        <v>40963.613032407404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 s="3">
        <f>ROUND(E797/D797*100,0)</f>
        <v>112</v>
      </c>
      <c r="Q797">
        <f t="shared" si="84"/>
        <v>85.05</v>
      </c>
      <c r="R797" s="14" t="str">
        <f t="shared" si="85"/>
        <v>2/24/2012</v>
      </c>
      <c r="S797" s="14" t="str">
        <f t="shared" si="86"/>
        <v>4/7/2012</v>
      </c>
      <c r="T797" s="9">
        <f t="shared" si="87"/>
        <v>2</v>
      </c>
      <c r="U797">
        <f t="shared" si="88"/>
        <v>2012</v>
      </c>
      <c r="V797" s="9">
        <f t="shared" si="89"/>
        <v>4</v>
      </c>
      <c r="W797">
        <f t="shared" si="90"/>
        <v>2012</v>
      </c>
    </row>
    <row r="798" spans="1:23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3">
        <v>41532.881944444445</v>
      </c>
      <c r="J798" s="13">
        <v>41502.882928240739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 s="3">
        <f>ROUND(E798/D798*100,0)</f>
        <v>101</v>
      </c>
      <c r="Q798">
        <f t="shared" si="84"/>
        <v>112.61</v>
      </c>
      <c r="R798" s="14" t="str">
        <f t="shared" si="85"/>
        <v>8/16/2013</v>
      </c>
      <c r="S798" s="14" t="str">
        <f t="shared" si="86"/>
        <v>9/15/2013</v>
      </c>
      <c r="T798" s="9">
        <f t="shared" si="87"/>
        <v>8</v>
      </c>
      <c r="U798">
        <f t="shared" si="88"/>
        <v>2013</v>
      </c>
      <c r="V798" s="9">
        <f t="shared" si="89"/>
        <v>9</v>
      </c>
      <c r="W798">
        <f t="shared" si="90"/>
        <v>2013</v>
      </c>
    </row>
    <row r="799" spans="1:23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3">
        <v>41028.166666666664</v>
      </c>
      <c r="J799" s="13">
        <v>40996.994074074071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 s="3">
        <f>ROUND(E799/D799*100,0)</f>
        <v>108</v>
      </c>
      <c r="Q799">
        <f t="shared" si="84"/>
        <v>45.44</v>
      </c>
      <c r="R799" s="14" t="str">
        <f t="shared" si="85"/>
        <v>3/28/2012</v>
      </c>
      <c r="S799" s="14" t="str">
        <f t="shared" si="86"/>
        <v>4/29/2012</v>
      </c>
      <c r="T799" s="9">
        <f t="shared" si="87"/>
        <v>3</v>
      </c>
      <c r="U799">
        <f t="shared" si="88"/>
        <v>2012</v>
      </c>
      <c r="V799" s="9">
        <f t="shared" si="89"/>
        <v>4</v>
      </c>
      <c r="W799">
        <f t="shared" si="90"/>
        <v>2012</v>
      </c>
    </row>
    <row r="800" spans="1:23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3">
        <v>41912.590127314812</v>
      </c>
      <c r="J800" s="13">
        <v>41882.590127314812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 s="3">
        <f>ROUND(E800/D800*100,0)</f>
        <v>115</v>
      </c>
      <c r="Q800">
        <f t="shared" si="84"/>
        <v>46.22</v>
      </c>
      <c r="R800" s="14" t="str">
        <f t="shared" si="85"/>
        <v>8/31/2014</v>
      </c>
      <c r="S800" s="14" t="str">
        <f t="shared" si="86"/>
        <v>9/30/2014</v>
      </c>
      <c r="T800" s="9">
        <f t="shared" si="87"/>
        <v>8</v>
      </c>
      <c r="U800">
        <f t="shared" si="88"/>
        <v>2014</v>
      </c>
      <c r="V800" s="9">
        <f t="shared" si="89"/>
        <v>9</v>
      </c>
      <c r="W800">
        <f t="shared" si="90"/>
        <v>2014</v>
      </c>
    </row>
    <row r="801" spans="1:23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3">
        <v>41026.667199074072</v>
      </c>
      <c r="J801" s="13">
        <v>40996.667199074072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 s="3">
        <f>ROUND(E801/D801*100,0)</f>
        <v>100</v>
      </c>
      <c r="Q801">
        <f t="shared" si="84"/>
        <v>178.61</v>
      </c>
      <c r="R801" s="14" t="str">
        <f t="shared" si="85"/>
        <v>3/28/2012</v>
      </c>
      <c r="S801" s="14" t="str">
        <f t="shared" si="86"/>
        <v>4/27/2012</v>
      </c>
      <c r="T801" s="9">
        <f t="shared" si="87"/>
        <v>3</v>
      </c>
      <c r="U801">
        <f t="shared" si="88"/>
        <v>2012</v>
      </c>
      <c r="V801" s="9">
        <f t="shared" si="89"/>
        <v>4</v>
      </c>
      <c r="W801">
        <f t="shared" si="90"/>
        <v>2012</v>
      </c>
    </row>
    <row r="802" spans="1:23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3">
        <v>41893.433495370373</v>
      </c>
      <c r="J802" s="13">
        <v>41863.433495370373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 s="3">
        <f>ROUND(E802/D802*100,0)</f>
        <v>152</v>
      </c>
      <c r="Q802">
        <f t="shared" si="84"/>
        <v>40.75</v>
      </c>
      <c r="R802" s="14" t="str">
        <f t="shared" si="85"/>
        <v>8/12/2014</v>
      </c>
      <c r="S802" s="14" t="str">
        <f t="shared" si="86"/>
        <v>9/11/2014</v>
      </c>
      <c r="T802" s="9">
        <f t="shared" si="87"/>
        <v>8</v>
      </c>
      <c r="U802">
        <f t="shared" si="88"/>
        <v>2014</v>
      </c>
      <c r="V802" s="9">
        <f t="shared" si="89"/>
        <v>9</v>
      </c>
      <c r="W802">
        <f t="shared" si="90"/>
        <v>2014</v>
      </c>
    </row>
    <row r="803" spans="1:23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3">
        <v>40725.795370370368</v>
      </c>
      <c r="J803" s="13">
        <v>40695.795370370368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 s="3">
        <f>ROUND(E803/D803*100,0)</f>
        <v>112</v>
      </c>
      <c r="Q803">
        <f t="shared" si="84"/>
        <v>43.73</v>
      </c>
      <c r="R803" s="14" t="str">
        <f t="shared" si="85"/>
        <v>6/1/2011</v>
      </c>
      <c r="S803" s="14" t="str">
        <f t="shared" si="86"/>
        <v>7/1/2011</v>
      </c>
      <c r="T803" s="9">
        <f t="shared" si="87"/>
        <v>6</v>
      </c>
      <c r="U803">
        <f t="shared" si="88"/>
        <v>2011</v>
      </c>
      <c r="V803" s="9">
        <f t="shared" si="89"/>
        <v>7</v>
      </c>
      <c r="W803">
        <f t="shared" si="90"/>
        <v>2011</v>
      </c>
    </row>
    <row r="804" spans="1:23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3">
        <v>41169.170138888891</v>
      </c>
      <c r="J804" s="13">
        <v>41123.022268518522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 s="3">
        <f>ROUND(E804/D804*100,0)</f>
        <v>101</v>
      </c>
      <c r="Q804">
        <f t="shared" si="84"/>
        <v>81.069999999999993</v>
      </c>
      <c r="R804" s="14" t="str">
        <f t="shared" si="85"/>
        <v>8/2/2012</v>
      </c>
      <c r="S804" s="14" t="str">
        <f t="shared" si="86"/>
        <v>9/17/2012</v>
      </c>
      <c r="T804" s="9">
        <f t="shared" si="87"/>
        <v>8</v>
      </c>
      <c r="U804">
        <f t="shared" si="88"/>
        <v>2012</v>
      </c>
      <c r="V804" s="9">
        <f t="shared" si="89"/>
        <v>9</v>
      </c>
      <c r="W804">
        <f t="shared" si="90"/>
        <v>2012</v>
      </c>
    </row>
    <row r="805" spans="1:23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3">
        <v>40692.041666666664</v>
      </c>
      <c r="J805" s="13">
        <v>40665.949976851851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 s="3">
        <f>ROUND(E805/D805*100,0)</f>
        <v>123</v>
      </c>
      <c r="Q805">
        <f t="shared" si="84"/>
        <v>74.61</v>
      </c>
      <c r="R805" s="14" t="str">
        <f t="shared" si="85"/>
        <v>5/2/2011</v>
      </c>
      <c r="S805" s="14" t="str">
        <f t="shared" si="86"/>
        <v>5/29/2011</v>
      </c>
      <c r="T805" s="9">
        <f t="shared" si="87"/>
        <v>5</v>
      </c>
      <c r="U805">
        <f t="shared" si="88"/>
        <v>2011</v>
      </c>
      <c r="V805" s="9">
        <f t="shared" si="89"/>
        <v>5</v>
      </c>
      <c r="W805">
        <f t="shared" si="90"/>
        <v>2011</v>
      </c>
    </row>
    <row r="806" spans="1:23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3">
        <v>40747.165972222225</v>
      </c>
      <c r="J806" s="13">
        <v>40730.105624999997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 s="3">
        <f>ROUND(E806/D806*100,0)</f>
        <v>100</v>
      </c>
      <c r="Q806">
        <f t="shared" si="84"/>
        <v>305.56</v>
      </c>
      <c r="R806" s="14" t="str">
        <f t="shared" si="85"/>
        <v>7/6/2011</v>
      </c>
      <c r="S806" s="14" t="str">
        <f t="shared" si="86"/>
        <v>7/23/2011</v>
      </c>
      <c r="T806" s="9">
        <f t="shared" si="87"/>
        <v>7</v>
      </c>
      <c r="U806">
        <f t="shared" si="88"/>
        <v>2011</v>
      </c>
      <c r="V806" s="9">
        <f t="shared" si="89"/>
        <v>7</v>
      </c>
      <c r="W806">
        <f t="shared" si="90"/>
        <v>2011</v>
      </c>
    </row>
    <row r="807" spans="1:23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3">
        <v>40740.958333333336</v>
      </c>
      <c r="J807" s="13">
        <v>40690.823055555556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 s="3">
        <f>ROUND(E807/D807*100,0)</f>
        <v>105</v>
      </c>
      <c r="Q807">
        <f t="shared" si="84"/>
        <v>58.33</v>
      </c>
      <c r="R807" s="14" t="str">
        <f t="shared" si="85"/>
        <v>5/27/2011</v>
      </c>
      <c r="S807" s="14" t="str">
        <f t="shared" si="86"/>
        <v>7/16/2011</v>
      </c>
      <c r="T807" s="9">
        <f t="shared" si="87"/>
        <v>5</v>
      </c>
      <c r="U807">
        <f t="shared" si="88"/>
        <v>2011</v>
      </c>
      <c r="V807" s="9">
        <f t="shared" si="89"/>
        <v>7</v>
      </c>
      <c r="W807">
        <f t="shared" si="90"/>
        <v>2011</v>
      </c>
    </row>
    <row r="808" spans="1:23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3">
        <v>40793.691423611112</v>
      </c>
      <c r="J808" s="13">
        <v>40763.691423611112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 s="3">
        <f>ROUND(E808/D808*100,0)</f>
        <v>104</v>
      </c>
      <c r="Q808">
        <f t="shared" si="84"/>
        <v>117.68</v>
      </c>
      <c r="R808" s="14" t="str">
        <f t="shared" si="85"/>
        <v>8/8/2011</v>
      </c>
      <c r="S808" s="14" t="str">
        <f t="shared" si="86"/>
        <v>9/7/2011</v>
      </c>
      <c r="T808" s="9">
        <f t="shared" si="87"/>
        <v>8</v>
      </c>
      <c r="U808">
        <f t="shared" si="88"/>
        <v>2011</v>
      </c>
      <c r="V808" s="9">
        <f t="shared" si="89"/>
        <v>9</v>
      </c>
      <c r="W808">
        <f t="shared" si="90"/>
        <v>2011</v>
      </c>
    </row>
    <row r="809" spans="1:23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3">
        <v>42795.083333333336</v>
      </c>
      <c r="J809" s="13">
        <v>42759.628599537034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 s="3">
        <f>ROUND(E809/D809*100,0)</f>
        <v>105</v>
      </c>
      <c r="Q809">
        <f t="shared" si="84"/>
        <v>73.77</v>
      </c>
      <c r="R809" s="14" t="str">
        <f t="shared" si="85"/>
        <v>1/24/2017</v>
      </c>
      <c r="S809" s="14" t="str">
        <f t="shared" si="86"/>
        <v>3/1/2017</v>
      </c>
      <c r="T809" s="9">
        <f t="shared" si="87"/>
        <v>1</v>
      </c>
      <c r="U809">
        <f t="shared" si="88"/>
        <v>2017</v>
      </c>
      <c r="V809" s="9">
        <f t="shared" si="89"/>
        <v>3</v>
      </c>
      <c r="W809">
        <f t="shared" si="90"/>
        <v>2017</v>
      </c>
    </row>
    <row r="810" spans="1:23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3">
        <v>41995.207638888889</v>
      </c>
      <c r="J810" s="13">
        <v>41962.100532407407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 s="3">
        <f>ROUND(E810/D810*100,0)</f>
        <v>100</v>
      </c>
      <c r="Q810">
        <f t="shared" si="84"/>
        <v>104.65</v>
      </c>
      <c r="R810" s="14" t="str">
        <f t="shared" si="85"/>
        <v>11/19/2014</v>
      </c>
      <c r="S810" s="14" t="str">
        <f t="shared" si="86"/>
        <v>12/22/2014</v>
      </c>
      <c r="T810" s="9">
        <f t="shared" si="87"/>
        <v>11</v>
      </c>
      <c r="U810">
        <f t="shared" si="88"/>
        <v>2014</v>
      </c>
      <c r="V810" s="9">
        <f t="shared" si="89"/>
        <v>12</v>
      </c>
      <c r="W810">
        <f t="shared" si="90"/>
        <v>2014</v>
      </c>
    </row>
    <row r="811" spans="1:23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3">
        <v>41658.833680555559</v>
      </c>
      <c r="J811" s="13">
        <v>41628.833680555559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 s="3">
        <f>ROUND(E811/D811*100,0)</f>
        <v>104</v>
      </c>
      <c r="Q811">
        <f t="shared" si="84"/>
        <v>79.83</v>
      </c>
      <c r="R811" s="14" t="str">
        <f t="shared" si="85"/>
        <v>12/20/2013</v>
      </c>
      <c r="S811" s="14" t="str">
        <f t="shared" si="86"/>
        <v>1/19/2014</v>
      </c>
      <c r="T811" s="9">
        <f t="shared" si="87"/>
        <v>12</v>
      </c>
      <c r="U811">
        <f t="shared" si="88"/>
        <v>2013</v>
      </c>
      <c r="V811" s="9">
        <f t="shared" si="89"/>
        <v>1</v>
      </c>
      <c r="W811">
        <f t="shared" si="90"/>
        <v>2014</v>
      </c>
    </row>
    <row r="812" spans="1:23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3">
        <v>41153.056273148148</v>
      </c>
      <c r="J812" s="13">
        <v>41123.056273148148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 s="3">
        <f>ROUND(E812/D812*100,0)</f>
        <v>105</v>
      </c>
      <c r="Q812">
        <f t="shared" si="84"/>
        <v>58.33</v>
      </c>
      <c r="R812" s="14" t="str">
        <f t="shared" si="85"/>
        <v>8/2/2012</v>
      </c>
      <c r="S812" s="14" t="str">
        <f t="shared" si="86"/>
        <v>9/1/2012</v>
      </c>
      <c r="T812" s="9">
        <f t="shared" si="87"/>
        <v>8</v>
      </c>
      <c r="U812">
        <f t="shared" si="88"/>
        <v>2012</v>
      </c>
      <c r="V812" s="9">
        <f t="shared" si="89"/>
        <v>9</v>
      </c>
      <c r="W812">
        <f t="shared" si="90"/>
        <v>2012</v>
      </c>
    </row>
    <row r="813" spans="1:23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3">
        <v>41465.702777777777</v>
      </c>
      <c r="J813" s="13">
        <v>41443.643541666665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 s="3">
        <f>ROUND(E813/D813*100,0)</f>
        <v>104</v>
      </c>
      <c r="Q813">
        <f t="shared" si="84"/>
        <v>86.67</v>
      </c>
      <c r="R813" s="14" t="str">
        <f t="shared" si="85"/>
        <v>6/18/2013</v>
      </c>
      <c r="S813" s="14" t="str">
        <f t="shared" si="86"/>
        <v>7/10/2013</v>
      </c>
      <c r="T813" s="9">
        <f t="shared" si="87"/>
        <v>6</v>
      </c>
      <c r="U813">
        <f t="shared" si="88"/>
        <v>2013</v>
      </c>
      <c r="V813" s="9">
        <f t="shared" si="89"/>
        <v>7</v>
      </c>
      <c r="W813">
        <f t="shared" si="90"/>
        <v>2013</v>
      </c>
    </row>
    <row r="814" spans="1:23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3">
        <v>41334.581944444442</v>
      </c>
      <c r="J814" s="13">
        <v>41282.017962962964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 s="3">
        <f>ROUND(E814/D814*100,0)</f>
        <v>152</v>
      </c>
      <c r="Q814">
        <f t="shared" si="84"/>
        <v>27.61</v>
      </c>
      <c r="R814" s="14" t="str">
        <f t="shared" si="85"/>
        <v>1/8/2013</v>
      </c>
      <c r="S814" s="14" t="str">
        <f t="shared" si="86"/>
        <v>3/1/2013</v>
      </c>
      <c r="T814" s="9">
        <f t="shared" si="87"/>
        <v>1</v>
      </c>
      <c r="U814">
        <f t="shared" si="88"/>
        <v>2013</v>
      </c>
      <c r="V814" s="9">
        <f t="shared" si="89"/>
        <v>3</v>
      </c>
      <c r="W814">
        <f t="shared" si="90"/>
        <v>2013</v>
      </c>
    </row>
    <row r="815" spans="1:23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3">
        <v>41110.960243055553</v>
      </c>
      <c r="J815" s="13">
        <v>41080.960243055553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 s="3">
        <f>ROUND(E815/D815*100,0)</f>
        <v>160</v>
      </c>
      <c r="Q815">
        <f t="shared" si="84"/>
        <v>25</v>
      </c>
      <c r="R815" s="14" t="str">
        <f t="shared" si="85"/>
        <v>6/20/2012</v>
      </c>
      <c r="S815" s="14" t="str">
        <f t="shared" si="86"/>
        <v>7/20/2012</v>
      </c>
      <c r="T815" s="9">
        <f t="shared" si="87"/>
        <v>6</v>
      </c>
      <c r="U815">
        <f t="shared" si="88"/>
        <v>2012</v>
      </c>
      <c r="V815" s="9">
        <f t="shared" si="89"/>
        <v>7</v>
      </c>
      <c r="W815">
        <f t="shared" si="90"/>
        <v>2012</v>
      </c>
    </row>
    <row r="816" spans="1:23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3">
        <v>40694.75277777778</v>
      </c>
      <c r="J816" s="13">
        <v>40679.743067129632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 s="3">
        <f>ROUND(E816/D816*100,0)</f>
        <v>127</v>
      </c>
      <c r="Q816">
        <f t="shared" si="84"/>
        <v>45.46</v>
      </c>
      <c r="R816" s="14" t="str">
        <f t="shared" si="85"/>
        <v>5/16/2011</v>
      </c>
      <c r="S816" s="14" t="str">
        <f t="shared" si="86"/>
        <v>5/31/2011</v>
      </c>
      <c r="T816" s="9">
        <f t="shared" si="87"/>
        <v>5</v>
      </c>
      <c r="U816">
        <f t="shared" si="88"/>
        <v>2011</v>
      </c>
      <c r="V816" s="9">
        <f t="shared" si="89"/>
        <v>5</v>
      </c>
      <c r="W816">
        <f t="shared" si="90"/>
        <v>2011</v>
      </c>
    </row>
    <row r="817" spans="1:23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3">
        <v>41944.917858796296</v>
      </c>
      <c r="J817" s="13">
        <v>41914.917858796296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 s="3">
        <f>ROUND(E817/D817*100,0)</f>
        <v>107</v>
      </c>
      <c r="Q817">
        <f t="shared" si="84"/>
        <v>99.53</v>
      </c>
      <c r="R817" s="14" t="str">
        <f t="shared" si="85"/>
        <v>10/2/2014</v>
      </c>
      <c r="S817" s="14" t="str">
        <f t="shared" si="86"/>
        <v>11/1/2014</v>
      </c>
      <c r="T817" s="9">
        <f t="shared" si="87"/>
        <v>10</v>
      </c>
      <c r="U817">
        <f t="shared" si="88"/>
        <v>2014</v>
      </c>
      <c r="V817" s="9">
        <f t="shared" si="89"/>
        <v>11</v>
      </c>
      <c r="W817">
        <f t="shared" si="90"/>
        <v>2014</v>
      </c>
    </row>
    <row r="818" spans="1:23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3">
        <v>41373.270833333336</v>
      </c>
      <c r="J818" s="13">
        <v>41341.870868055557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 s="3">
        <f>ROUND(E818/D818*100,0)</f>
        <v>115</v>
      </c>
      <c r="Q818">
        <f t="shared" si="84"/>
        <v>39.31</v>
      </c>
      <c r="R818" s="14" t="str">
        <f t="shared" si="85"/>
        <v>3/8/2013</v>
      </c>
      <c r="S818" s="14" t="str">
        <f t="shared" si="86"/>
        <v>4/9/2013</v>
      </c>
      <c r="T818" s="9">
        <f t="shared" si="87"/>
        <v>3</v>
      </c>
      <c r="U818">
        <f t="shared" si="88"/>
        <v>2013</v>
      </c>
      <c r="V818" s="9">
        <f t="shared" si="89"/>
        <v>4</v>
      </c>
      <c r="W818">
        <f t="shared" si="90"/>
        <v>2013</v>
      </c>
    </row>
    <row r="819" spans="1:23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3">
        <v>40979.207638888889</v>
      </c>
      <c r="J819" s="13">
        <v>40925.599664351852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 s="3">
        <f>ROUND(E819/D819*100,0)</f>
        <v>137</v>
      </c>
      <c r="Q819">
        <f t="shared" si="84"/>
        <v>89.42</v>
      </c>
      <c r="R819" s="14" t="str">
        <f t="shared" si="85"/>
        <v>1/17/2012</v>
      </c>
      <c r="S819" s="14" t="str">
        <f t="shared" si="86"/>
        <v>3/11/2012</v>
      </c>
      <c r="T819" s="9">
        <f t="shared" si="87"/>
        <v>1</v>
      </c>
      <c r="U819">
        <f t="shared" si="88"/>
        <v>2012</v>
      </c>
      <c r="V819" s="9">
        <f t="shared" si="89"/>
        <v>3</v>
      </c>
      <c r="W819">
        <f t="shared" si="90"/>
        <v>2012</v>
      </c>
    </row>
    <row r="820" spans="1:23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3">
        <v>41128.709027777775</v>
      </c>
      <c r="J820" s="13">
        <v>41120.882881944446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 s="3">
        <f>ROUND(E820/D820*100,0)</f>
        <v>156</v>
      </c>
      <c r="Q820">
        <f t="shared" si="84"/>
        <v>28.68</v>
      </c>
      <c r="R820" s="14" t="str">
        <f t="shared" si="85"/>
        <v>7/30/2012</v>
      </c>
      <c r="S820" s="14" t="str">
        <f t="shared" si="86"/>
        <v>8/7/2012</v>
      </c>
      <c r="T820" s="9">
        <f t="shared" si="87"/>
        <v>7</v>
      </c>
      <c r="U820">
        <f t="shared" si="88"/>
        <v>2012</v>
      </c>
      <c r="V820" s="9">
        <f t="shared" si="89"/>
        <v>8</v>
      </c>
      <c r="W820">
        <f t="shared" si="90"/>
        <v>2012</v>
      </c>
    </row>
    <row r="821" spans="1:23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3">
        <v>41629.197222222225</v>
      </c>
      <c r="J821" s="13">
        <v>41619.998310185183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 s="3">
        <f>ROUND(E821/D821*100,0)</f>
        <v>109</v>
      </c>
      <c r="Q821">
        <f t="shared" si="84"/>
        <v>31.07</v>
      </c>
      <c r="R821" s="14" t="str">
        <f t="shared" si="85"/>
        <v>12/11/2013</v>
      </c>
      <c r="S821" s="14" t="str">
        <f t="shared" si="86"/>
        <v>12/21/2013</v>
      </c>
      <c r="T821" s="9">
        <f t="shared" si="87"/>
        <v>12</v>
      </c>
      <c r="U821">
        <f t="shared" si="88"/>
        <v>2013</v>
      </c>
      <c r="V821" s="9">
        <f t="shared" si="89"/>
        <v>12</v>
      </c>
      <c r="W821">
        <f t="shared" si="90"/>
        <v>2013</v>
      </c>
    </row>
    <row r="822" spans="1:23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3">
        <v>41799.208333333336</v>
      </c>
      <c r="J822" s="13">
        <v>41768.841921296298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 s="3">
        <f>ROUND(E822/D822*100,0)</f>
        <v>134</v>
      </c>
      <c r="Q822">
        <f t="shared" si="84"/>
        <v>70.55</v>
      </c>
      <c r="R822" s="14" t="str">
        <f t="shared" si="85"/>
        <v>5/9/2014</v>
      </c>
      <c r="S822" s="14" t="str">
        <f t="shared" si="86"/>
        <v>6/9/2014</v>
      </c>
      <c r="T822" s="9">
        <f t="shared" si="87"/>
        <v>5</v>
      </c>
      <c r="U822">
        <f t="shared" si="88"/>
        <v>2014</v>
      </c>
      <c r="V822" s="9">
        <f t="shared" si="89"/>
        <v>6</v>
      </c>
      <c r="W822">
        <f t="shared" si="90"/>
        <v>2014</v>
      </c>
    </row>
    <row r="823" spans="1:23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3">
        <v>42128.167361111111</v>
      </c>
      <c r="J823" s="13">
        <v>42093.922048611108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 s="3">
        <f>ROUND(E823/D823*100,0)</f>
        <v>100</v>
      </c>
      <c r="Q823">
        <f t="shared" si="84"/>
        <v>224.13</v>
      </c>
      <c r="R823" s="14" t="str">
        <f t="shared" si="85"/>
        <v>3/30/2015</v>
      </c>
      <c r="S823" s="14" t="str">
        <f t="shared" si="86"/>
        <v>5/4/2015</v>
      </c>
      <c r="T823" s="9">
        <f t="shared" si="87"/>
        <v>3</v>
      </c>
      <c r="U823">
        <f t="shared" si="88"/>
        <v>2015</v>
      </c>
      <c r="V823" s="9">
        <f t="shared" si="89"/>
        <v>5</v>
      </c>
      <c r="W823">
        <f t="shared" si="90"/>
        <v>2015</v>
      </c>
    </row>
    <row r="824" spans="1:23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3">
        <v>41187.947337962964</v>
      </c>
      <c r="J824" s="13">
        <v>41157.947337962964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 s="3">
        <f>ROUND(E824/D824*100,0)</f>
        <v>119</v>
      </c>
      <c r="Q824">
        <f t="shared" si="84"/>
        <v>51.81</v>
      </c>
      <c r="R824" s="14" t="str">
        <f t="shared" si="85"/>
        <v>9/5/2012</v>
      </c>
      <c r="S824" s="14" t="str">
        <f t="shared" si="86"/>
        <v>10/5/2012</v>
      </c>
      <c r="T824" s="9">
        <f t="shared" si="87"/>
        <v>9</v>
      </c>
      <c r="U824">
        <f t="shared" si="88"/>
        <v>2012</v>
      </c>
      <c r="V824" s="9">
        <f t="shared" si="89"/>
        <v>10</v>
      </c>
      <c r="W824">
        <f t="shared" si="90"/>
        <v>2012</v>
      </c>
    </row>
    <row r="825" spans="1:23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3">
        <v>42085.931157407409</v>
      </c>
      <c r="J825" s="13">
        <v>42055.972824074073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 s="3">
        <f>ROUND(E825/D825*100,0)</f>
        <v>180</v>
      </c>
      <c r="Q825">
        <f t="shared" si="84"/>
        <v>43.52</v>
      </c>
      <c r="R825" s="14" t="str">
        <f t="shared" si="85"/>
        <v>2/20/2015</v>
      </c>
      <c r="S825" s="14" t="str">
        <f t="shared" si="86"/>
        <v>3/22/2015</v>
      </c>
      <c r="T825" s="9">
        <f t="shared" si="87"/>
        <v>2</v>
      </c>
      <c r="U825">
        <f t="shared" si="88"/>
        <v>2015</v>
      </c>
      <c r="V825" s="9">
        <f t="shared" si="89"/>
        <v>3</v>
      </c>
      <c r="W825">
        <f t="shared" si="90"/>
        <v>2015</v>
      </c>
    </row>
    <row r="826" spans="1:23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3">
        <v>40286.290972222225</v>
      </c>
      <c r="J826" s="13">
        <v>40250.242106481484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 s="3">
        <f>ROUND(E826/D826*100,0)</f>
        <v>134</v>
      </c>
      <c r="Q826">
        <f t="shared" si="84"/>
        <v>39.82</v>
      </c>
      <c r="R826" s="14" t="str">
        <f t="shared" si="85"/>
        <v>3/13/2010</v>
      </c>
      <c r="S826" s="14" t="str">
        <f t="shared" si="86"/>
        <v>4/18/2010</v>
      </c>
      <c r="T826" s="9">
        <f t="shared" si="87"/>
        <v>3</v>
      </c>
      <c r="U826">
        <f t="shared" si="88"/>
        <v>2010</v>
      </c>
      <c r="V826" s="9">
        <f t="shared" si="89"/>
        <v>4</v>
      </c>
      <c r="W826">
        <f t="shared" si="90"/>
        <v>2010</v>
      </c>
    </row>
    <row r="827" spans="1:23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3">
        <v>41211.306527777779</v>
      </c>
      <c r="J827" s="13">
        <v>41186.306527777779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 s="3">
        <f>ROUND(E827/D827*100,0)</f>
        <v>100</v>
      </c>
      <c r="Q827">
        <f t="shared" si="84"/>
        <v>126.81</v>
      </c>
      <c r="R827" s="14" t="str">
        <f t="shared" si="85"/>
        <v>10/4/2012</v>
      </c>
      <c r="S827" s="14" t="str">
        <f t="shared" si="86"/>
        <v>10/29/2012</v>
      </c>
      <c r="T827" s="9">
        <f t="shared" si="87"/>
        <v>10</v>
      </c>
      <c r="U827">
        <f t="shared" si="88"/>
        <v>2012</v>
      </c>
      <c r="V827" s="9">
        <f t="shared" si="89"/>
        <v>10</v>
      </c>
      <c r="W827">
        <f t="shared" si="90"/>
        <v>2012</v>
      </c>
    </row>
    <row r="828" spans="1:23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3">
        <v>40993.996874999997</v>
      </c>
      <c r="J828" s="13">
        <v>40973.038541666669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 s="3">
        <f>ROUND(E828/D828*100,0)</f>
        <v>101</v>
      </c>
      <c r="Q828">
        <f t="shared" si="84"/>
        <v>113.88</v>
      </c>
      <c r="R828" s="14" t="str">
        <f t="shared" si="85"/>
        <v>3/5/2012</v>
      </c>
      <c r="S828" s="14" t="str">
        <f t="shared" si="86"/>
        <v>3/25/2012</v>
      </c>
      <c r="T828" s="9">
        <f t="shared" si="87"/>
        <v>3</v>
      </c>
      <c r="U828">
        <f t="shared" si="88"/>
        <v>2012</v>
      </c>
      <c r="V828" s="9">
        <f t="shared" si="89"/>
        <v>3</v>
      </c>
      <c r="W828">
        <f t="shared" si="90"/>
        <v>2012</v>
      </c>
    </row>
    <row r="829" spans="1:23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3">
        <v>40953.825694444444</v>
      </c>
      <c r="J829" s="13">
        <v>40927.473460648151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 s="3">
        <f>ROUND(E829/D829*100,0)</f>
        <v>103</v>
      </c>
      <c r="Q829">
        <f t="shared" si="84"/>
        <v>28.18</v>
      </c>
      <c r="R829" s="14" t="str">
        <f t="shared" si="85"/>
        <v>1/19/2012</v>
      </c>
      <c r="S829" s="14" t="str">
        <f t="shared" si="86"/>
        <v>2/14/2012</v>
      </c>
      <c r="T829" s="9">
        <f t="shared" si="87"/>
        <v>1</v>
      </c>
      <c r="U829">
        <f t="shared" si="88"/>
        <v>2012</v>
      </c>
      <c r="V829" s="9">
        <f t="shared" si="89"/>
        <v>2</v>
      </c>
      <c r="W829">
        <f t="shared" si="90"/>
        <v>2012</v>
      </c>
    </row>
    <row r="830" spans="1:23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3">
        <v>41085.683333333334</v>
      </c>
      <c r="J830" s="13">
        <v>41073.050717592596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 s="3">
        <f>ROUND(E830/D830*100,0)</f>
        <v>107</v>
      </c>
      <c r="Q830">
        <f t="shared" si="84"/>
        <v>36.61</v>
      </c>
      <c r="R830" s="14" t="str">
        <f t="shared" si="85"/>
        <v>6/13/2012</v>
      </c>
      <c r="S830" s="14" t="str">
        <f t="shared" si="86"/>
        <v>6/25/2012</v>
      </c>
      <c r="T830" s="9">
        <f t="shared" si="87"/>
        <v>6</v>
      </c>
      <c r="U830">
        <f t="shared" si="88"/>
        <v>2012</v>
      </c>
      <c r="V830" s="9">
        <f t="shared" si="89"/>
        <v>6</v>
      </c>
      <c r="W830">
        <f t="shared" si="90"/>
        <v>2012</v>
      </c>
    </row>
    <row r="831" spans="1:23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3">
        <v>42564.801388888889</v>
      </c>
      <c r="J831" s="13">
        <v>42504.801388888889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 s="3">
        <f>ROUND(E831/D831*100,0)</f>
        <v>104</v>
      </c>
      <c r="Q831">
        <f t="shared" si="84"/>
        <v>32.5</v>
      </c>
      <c r="R831" s="14" t="str">
        <f t="shared" si="85"/>
        <v>5/14/2016</v>
      </c>
      <c r="S831" s="14" t="str">
        <f t="shared" si="86"/>
        <v>7/13/2016</v>
      </c>
      <c r="T831" s="9">
        <f t="shared" si="87"/>
        <v>5</v>
      </c>
      <c r="U831">
        <f t="shared" si="88"/>
        <v>2016</v>
      </c>
      <c r="V831" s="9">
        <f t="shared" si="89"/>
        <v>7</v>
      </c>
      <c r="W831">
        <f t="shared" si="90"/>
        <v>2016</v>
      </c>
    </row>
    <row r="832" spans="1:23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3">
        <v>41355.484085648146</v>
      </c>
      <c r="J832" s="13">
        <v>41325.525752314818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 s="3">
        <f>ROUND(E832/D832*100,0)</f>
        <v>108</v>
      </c>
      <c r="Q832">
        <f t="shared" si="84"/>
        <v>60.66</v>
      </c>
      <c r="R832" s="14" t="str">
        <f t="shared" si="85"/>
        <v>2/20/2013</v>
      </c>
      <c r="S832" s="14" t="str">
        <f t="shared" si="86"/>
        <v>3/22/2013</v>
      </c>
      <c r="T832" s="9">
        <f t="shared" si="87"/>
        <v>2</v>
      </c>
      <c r="U832">
        <f t="shared" si="88"/>
        <v>2013</v>
      </c>
      <c r="V832" s="9">
        <f t="shared" si="89"/>
        <v>3</v>
      </c>
      <c r="W832">
        <f t="shared" si="90"/>
        <v>2013</v>
      </c>
    </row>
    <row r="833" spans="1:23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3">
        <v>41026.646921296298</v>
      </c>
      <c r="J833" s="13">
        <v>40996.646921296298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 s="3">
        <f>ROUND(E833/D833*100,0)</f>
        <v>233</v>
      </c>
      <c r="Q833">
        <f t="shared" si="84"/>
        <v>175</v>
      </c>
      <c r="R833" s="14" t="str">
        <f t="shared" si="85"/>
        <v>3/28/2012</v>
      </c>
      <c r="S833" s="14" t="str">
        <f t="shared" si="86"/>
        <v>4/27/2012</v>
      </c>
      <c r="T833" s="9">
        <f t="shared" si="87"/>
        <v>3</v>
      </c>
      <c r="U833">
        <f t="shared" si="88"/>
        <v>2012</v>
      </c>
      <c r="V833" s="9">
        <f t="shared" si="89"/>
        <v>4</v>
      </c>
      <c r="W833">
        <f t="shared" si="90"/>
        <v>2012</v>
      </c>
    </row>
    <row r="834" spans="1:23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3">
        <v>40929.342361111114</v>
      </c>
      <c r="J834" s="13">
        <v>40869.675173611111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 s="3">
        <f>ROUND(E834/D834*100,0)</f>
        <v>101</v>
      </c>
      <c r="Q834">
        <f t="shared" si="84"/>
        <v>97.99</v>
      </c>
      <c r="R834" s="14" t="str">
        <f t="shared" si="85"/>
        <v>11/22/2011</v>
      </c>
      <c r="S834" s="14" t="str">
        <f t="shared" si="86"/>
        <v>1/21/2012</v>
      </c>
      <c r="T834" s="9">
        <f t="shared" si="87"/>
        <v>11</v>
      </c>
      <c r="U834">
        <f t="shared" si="88"/>
        <v>2011</v>
      </c>
      <c r="V834" s="9">
        <f t="shared" si="89"/>
        <v>1</v>
      </c>
      <c r="W834">
        <f t="shared" si="90"/>
        <v>2012</v>
      </c>
    </row>
    <row r="835" spans="1:23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3">
        <v>41748.878182870372</v>
      </c>
      <c r="J835" s="13">
        <v>41718.878182870372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 s="3">
        <f>ROUND(E835/D835*100,0)</f>
        <v>102</v>
      </c>
      <c r="Q835">
        <f t="shared" ref="Q835:Q898" si="91">IFERROR(ROUND(E835/L835,2),0)</f>
        <v>148.78</v>
      </c>
      <c r="R835" s="14" t="str">
        <f t="shared" ref="R835:R898" si="92">_xlfn.CONCAT(MONTH(J835),"/",DAY(J835),"/",YEAR(J835))</f>
        <v>3/20/2014</v>
      </c>
      <c r="S835" s="14" t="str">
        <f t="shared" ref="S835:S898" si="93">_xlfn.CONCAT(MONTH(I835),"/",DAY(I835),"/",YEAR(I835))</f>
        <v>4/19/2014</v>
      </c>
      <c r="T835" s="9">
        <f t="shared" ref="T835:T898" si="94">MONTH(R835)</f>
        <v>3</v>
      </c>
      <c r="U835">
        <f t="shared" ref="U835:U898" si="95">YEAR(R835)</f>
        <v>2014</v>
      </c>
      <c r="V835" s="9">
        <f t="shared" ref="V835:V898" si="96">MONTH(S835)</f>
        <v>4</v>
      </c>
      <c r="W835">
        <f t="shared" ref="W835:W898" si="97">YEAR(S835)</f>
        <v>2014</v>
      </c>
    </row>
    <row r="836" spans="1:23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3">
        <v>41456.165972222225</v>
      </c>
      <c r="J836" s="13">
        <v>41422.822824074072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 s="3">
        <f>ROUND(E836/D836*100,0)</f>
        <v>131</v>
      </c>
      <c r="Q836">
        <f t="shared" si="91"/>
        <v>96.08</v>
      </c>
      <c r="R836" s="14" t="str">
        <f t="shared" si="92"/>
        <v>5/28/2013</v>
      </c>
      <c r="S836" s="14" t="str">
        <f t="shared" si="93"/>
        <v>7/1/2013</v>
      </c>
      <c r="T836" s="9">
        <f t="shared" si="94"/>
        <v>5</v>
      </c>
      <c r="U836">
        <f t="shared" si="95"/>
        <v>2013</v>
      </c>
      <c r="V836" s="9">
        <f t="shared" si="96"/>
        <v>7</v>
      </c>
      <c r="W836">
        <f t="shared" si="97"/>
        <v>2013</v>
      </c>
    </row>
    <row r="837" spans="1:23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3">
        <v>41048.125</v>
      </c>
      <c r="J837" s="13">
        <v>41005.45784722222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 s="3">
        <f>ROUND(E837/D837*100,0)</f>
        <v>117</v>
      </c>
      <c r="Q837">
        <f t="shared" si="91"/>
        <v>58.63</v>
      </c>
      <c r="R837" s="14" t="str">
        <f t="shared" si="92"/>
        <v>4/6/2012</v>
      </c>
      <c r="S837" s="14" t="str">
        <f t="shared" si="93"/>
        <v>5/19/2012</v>
      </c>
      <c r="T837" s="9">
        <f t="shared" si="94"/>
        <v>4</v>
      </c>
      <c r="U837">
        <f t="shared" si="95"/>
        <v>2012</v>
      </c>
      <c r="V837" s="9">
        <f t="shared" si="96"/>
        <v>5</v>
      </c>
      <c r="W837">
        <f t="shared" si="97"/>
        <v>2012</v>
      </c>
    </row>
    <row r="838" spans="1:23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3">
        <v>41554.056921296295</v>
      </c>
      <c r="J838" s="13">
        <v>41524.056921296295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 s="3">
        <f>ROUND(E838/D838*100,0)</f>
        <v>101</v>
      </c>
      <c r="Q838">
        <f t="shared" si="91"/>
        <v>109.71</v>
      </c>
      <c r="R838" s="14" t="str">
        <f t="shared" si="92"/>
        <v>9/7/2013</v>
      </c>
      <c r="S838" s="14" t="str">
        <f t="shared" si="93"/>
        <v>10/7/2013</v>
      </c>
      <c r="T838" s="9">
        <f t="shared" si="94"/>
        <v>9</v>
      </c>
      <c r="U838">
        <f t="shared" si="95"/>
        <v>2013</v>
      </c>
      <c r="V838" s="9">
        <f t="shared" si="96"/>
        <v>10</v>
      </c>
      <c r="W838">
        <f t="shared" si="97"/>
        <v>2013</v>
      </c>
    </row>
    <row r="839" spans="1:23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3">
        <v>41760.998402777775</v>
      </c>
      <c r="J839" s="13">
        <v>41730.998402777775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 s="3">
        <f>ROUND(E839/D839*100,0)</f>
        <v>122</v>
      </c>
      <c r="Q839">
        <f t="shared" si="91"/>
        <v>49.11</v>
      </c>
      <c r="R839" s="14" t="str">
        <f t="shared" si="92"/>
        <v>4/1/2014</v>
      </c>
      <c r="S839" s="14" t="str">
        <f t="shared" si="93"/>
        <v>5/1/2014</v>
      </c>
      <c r="T839" s="9">
        <f t="shared" si="94"/>
        <v>4</v>
      </c>
      <c r="U839">
        <f t="shared" si="95"/>
        <v>2014</v>
      </c>
      <c r="V839" s="9">
        <f t="shared" si="96"/>
        <v>5</v>
      </c>
      <c r="W839">
        <f t="shared" si="97"/>
        <v>2014</v>
      </c>
    </row>
    <row r="840" spans="1:23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3">
        <v>40925.897974537038</v>
      </c>
      <c r="J840" s="13">
        <v>40895.897974537038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 s="3">
        <f>ROUND(E840/D840*100,0)</f>
        <v>145</v>
      </c>
      <c r="Q840">
        <f t="shared" si="91"/>
        <v>47.67</v>
      </c>
      <c r="R840" s="14" t="str">
        <f t="shared" si="92"/>
        <v>12/18/2011</v>
      </c>
      <c r="S840" s="14" t="str">
        <f t="shared" si="93"/>
        <v>1/17/2012</v>
      </c>
      <c r="T840" s="9">
        <f t="shared" si="94"/>
        <v>12</v>
      </c>
      <c r="U840">
        <f t="shared" si="95"/>
        <v>2011</v>
      </c>
      <c r="V840" s="9">
        <f t="shared" si="96"/>
        <v>1</v>
      </c>
      <c r="W840">
        <f t="shared" si="97"/>
        <v>2012</v>
      </c>
    </row>
    <row r="841" spans="1:23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3">
        <v>41174.763379629629</v>
      </c>
      <c r="J841" s="13">
        <v>41144.763379629629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 s="3">
        <f>ROUND(E841/D841*100,0)</f>
        <v>117</v>
      </c>
      <c r="Q841">
        <f t="shared" si="91"/>
        <v>60.74</v>
      </c>
      <c r="R841" s="14" t="str">
        <f t="shared" si="92"/>
        <v>8/23/2012</v>
      </c>
      <c r="S841" s="14" t="str">
        <f t="shared" si="93"/>
        <v>9/22/2012</v>
      </c>
      <c r="T841" s="9">
        <f t="shared" si="94"/>
        <v>8</v>
      </c>
      <c r="U841">
        <f t="shared" si="95"/>
        <v>2012</v>
      </c>
      <c r="V841" s="9">
        <f t="shared" si="96"/>
        <v>9</v>
      </c>
      <c r="W841">
        <f t="shared" si="97"/>
        <v>2012</v>
      </c>
    </row>
    <row r="842" spans="1:23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3">
        <v>42637.226701388892</v>
      </c>
      <c r="J842" s="13">
        <v>42607.226701388892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 s="3">
        <f>ROUND(E842/D842*100,0)</f>
        <v>120</v>
      </c>
      <c r="Q842">
        <f t="shared" si="91"/>
        <v>63.38</v>
      </c>
      <c r="R842" s="14" t="str">
        <f t="shared" si="92"/>
        <v>8/25/2016</v>
      </c>
      <c r="S842" s="14" t="str">
        <f t="shared" si="93"/>
        <v>9/24/2016</v>
      </c>
      <c r="T842" s="9">
        <f t="shared" si="94"/>
        <v>8</v>
      </c>
      <c r="U842">
        <f t="shared" si="95"/>
        <v>2016</v>
      </c>
      <c r="V842" s="9">
        <f t="shared" si="96"/>
        <v>9</v>
      </c>
      <c r="W842">
        <f t="shared" si="97"/>
        <v>2016</v>
      </c>
    </row>
    <row r="843" spans="1:23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3">
        <v>41953.880358796298</v>
      </c>
      <c r="J843" s="13">
        <v>41923.838692129626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 s="3">
        <f>ROUND(E843/D843*100,0)</f>
        <v>101</v>
      </c>
      <c r="Q843">
        <f t="shared" si="91"/>
        <v>53.89</v>
      </c>
      <c r="R843" s="14" t="str">
        <f t="shared" si="92"/>
        <v>10/11/2014</v>
      </c>
      <c r="S843" s="14" t="str">
        <f t="shared" si="93"/>
        <v>11/10/2014</v>
      </c>
      <c r="T843" s="9">
        <f t="shared" si="94"/>
        <v>10</v>
      </c>
      <c r="U843">
        <f t="shared" si="95"/>
        <v>2014</v>
      </c>
      <c r="V843" s="9">
        <f t="shared" si="96"/>
        <v>11</v>
      </c>
      <c r="W843">
        <f t="shared" si="97"/>
        <v>2014</v>
      </c>
    </row>
    <row r="844" spans="1:23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3">
        <v>41561.165972222225</v>
      </c>
      <c r="J844" s="13">
        <v>41526.592395833337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 s="3">
        <f>ROUND(E844/D844*100,0)</f>
        <v>104</v>
      </c>
      <c r="Q844">
        <f t="shared" si="91"/>
        <v>66.87</v>
      </c>
      <c r="R844" s="14" t="str">
        <f t="shared" si="92"/>
        <v>9/9/2013</v>
      </c>
      <c r="S844" s="14" t="str">
        <f t="shared" si="93"/>
        <v>10/14/2013</v>
      </c>
      <c r="T844" s="9">
        <f t="shared" si="94"/>
        <v>9</v>
      </c>
      <c r="U844">
        <f t="shared" si="95"/>
        <v>2013</v>
      </c>
      <c r="V844" s="9">
        <f t="shared" si="96"/>
        <v>10</v>
      </c>
      <c r="W844">
        <f t="shared" si="97"/>
        <v>2013</v>
      </c>
    </row>
    <row r="845" spans="1:23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3">
        <v>42712.333333333336</v>
      </c>
      <c r="J845" s="13">
        <v>42695.257870370369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 s="3">
        <f>ROUND(E845/D845*100,0)</f>
        <v>267</v>
      </c>
      <c r="Q845">
        <f t="shared" si="91"/>
        <v>63.1</v>
      </c>
      <c r="R845" s="14" t="str">
        <f t="shared" si="92"/>
        <v>11/21/2016</v>
      </c>
      <c r="S845" s="14" t="str">
        <f t="shared" si="93"/>
        <v>12/8/2016</v>
      </c>
      <c r="T845" s="9">
        <f t="shared" si="94"/>
        <v>11</v>
      </c>
      <c r="U845">
        <f t="shared" si="95"/>
        <v>2016</v>
      </c>
      <c r="V845" s="9">
        <f t="shared" si="96"/>
        <v>12</v>
      </c>
      <c r="W845">
        <f t="shared" si="97"/>
        <v>2016</v>
      </c>
    </row>
    <row r="846" spans="1:23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3">
        <v>41944.207638888889</v>
      </c>
      <c r="J846" s="13">
        <v>41905.684629629628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 s="3">
        <f>ROUND(E846/D846*100,0)</f>
        <v>194</v>
      </c>
      <c r="Q846">
        <f t="shared" si="91"/>
        <v>36.630000000000003</v>
      </c>
      <c r="R846" s="14" t="str">
        <f t="shared" si="92"/>
        <v>9/23/2014</v>
      </c>
      <c r="S846" s="14" t="str">
        <f t="shared" si="93"/>
        <v>11/1/2014</v>
      </c>
      <c r="T846" s="9">
        <f t="shared" si="94"/>
        <v>9</v>
      </c>
      <c r="U846">
        <f t="shared" si="95"/>
        <v>2014</v>
      </c>
      <c r="V846" s="9">
        <f t="shared" si="96"/>
        <v>11</v>
      </c>
      <c r="W846">
        <f t="shared" si="97"/>
        <v>2014</v>
      </c>
    </row>
    <row r="847" spans="1:23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3">
        <v>42618.165972222225</v>
      </c>
      <c r="J847" s="13">
        <v>42578.205972222226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 s="3">
        <f>ROUND(E847/D847*100,0)</f>
        <v>120</v>
      </c>
      <c r="Q847">
        <f t="shared" si="91"/>
        <v>34.01</v>
      </c>
      <c r="R847" s="14" t="str">
        <f t="shared" si="92"/>
        <v>7/27/2016</v>
      </c>
      <c r="S847" s="14" t="str">
        <f t="shared" si="93"/>
        <v>9/5/2016</v>
      </c>
      <c r="T847" s="9">
        <f t="shared" si="94"/>
        <v>7</v>
      </c>
      <c r="U847">
        <f t="shared" si="95"/>
        <v>2016</v>
      </c>
      <c r="V847" s="9">
        <f t="shared" si="96"/>
        <v>9</v>
      </c>
      <c r="W847">
        <f t="shared" si="97"/>
        <v>2016</v>
      </c>
    </row>
    <row r="848" spans="1:23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3">
        <v>41708.583333333336</v>
      </c>
      <c r="J848" s="13">
        <v>41694.391840277778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 s="3">
        <f>ROUND(E848/D848*100,0)</f>
        <v>122</v>
      </c>
      <c r="Q848">
        <f t="shared" si="91"/>
        <v>28.55</v>
      </c>
      <c r="R848" s="14" t="str">
        <f t="shared" si="92"/>
        <v>2/24/2014</v>
      </c>
      <c r="S848" s="14" t="str">
        <f t="shared" si="93"/>
        <v>3/10/2014</v>
      </c>
      <c r="T848" s="9">
        <f t="shared" si="94"/>
        <v>2</v>
      </c>
      <c r="U848">
        <f t="shared" si="95"/>
        <v>2014</v>
      </c>
      <c r="V848" s="9">
        <f t="shared" si="96"/>
        <v>3</v>
      </c>
      <c r="W848">
        <f t="shared" si="97"/>
        <v>2014</v>
      </c>
    </row>
    <row r="849" spans="1:23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3">
        <v>42195.798333333332</v>
      </c>
      <c r="J849" s="13">
        <v>42165.798333333332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 s="3">
        <f>ROUND(E849/D849*100,0)</f>
        <v>100</v>
      </c>
      <c r="Q849">
        <f t="shared" si="91"/>
        <v>10</v>
      </c>
      <c r="R849" s="14" t="str">
        <f t="shared" si="92"/>
        <v>6/10/2015</v>
      </c>
      <c r="S849" s="14" t="str">
        <f t="shared" si="93"/>
        <v>7/10/2015</v>
      </c>
      <c r="T849" s="9">
        <f t="shared" si="94"/>
        <v>6</v>
      </c>
      <c r="U849">
        <f t="shared" si="95"/>
        <v>2015</v>
      </c>
      <c r="V849" s="9">
        <f t="shared" si="96"/>
        <v>7</v>
      </c>
      <c r="W849">
        <f t="shared" si="97"/>
        <v>2015</v>
      </c>
    </row>
    <row r="850" spans="1:23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3">
        <v>42108.792048611111</v>
      </c>
      <c r="J850" s="13">
        <v>42078.792048611111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 s="3">
        <f>ROUND(E850/D850*100,0)</f>
        <v>100</v>
      </c>
      <c r="Q850">
        <f t="shared" si="91"/>
        <v>18.75</v>
      </c>
      <c r="R850" s="14" t="str">
        <f t="shared" si="92"/>
        <v>3/15/2015</v>
      </c>
      <c r="S850" s="14" t="str">
        <f t="shared" si="93"/>
        <v>4/14/2015</v>
      </c>
      <c r="T850" s="9">
        <f t="shared" si="94"/>
        <v>3</v>
      </c>
      <c r="U850">
        <f t="shared" si="95"/>
        <v>2015</v>
      </c>
      <c r="V850" s="9">
        <f t="shared" si="96"/>
        <v>4</v>
      </c>
      <c r="W850">
        <f t="shared" si="97"/>
        <v>2015</v>
      </c>
    </row>
    <row r="851" spans="1:23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3">
        <v>42079.107222222221</v>
      </c>
      <c r="J851" s="13">
        <v>42051.148888888885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 s="3">
        <f>ROUND(E851/D851*100,0)</f>
        <v>120</v>
      </c>
      <c r="Q851">
        <f t="shared" si="91"/>
        <v>41.7</v>
      </c>
      <c r="R851" s="14" t="str">
        <f t="shared" si="92"/>
        <v>2/16/2015</v>
      </c>
      <c r="S851" s="14" t="str">
        <f t="shared" si="93"/>
        <v>3/16/2015</v>
      </c>
      <c r="T851" s="9">
        <f t="shared" si="94"/>
        <v>2</v>
      </c>
      <c r="U851">
        <f t="shared" si="95"/>
        <v>2015</v>
      </c>
      <c r="V851" s="9">
        <f t="shared" si="96"/>
        <v>3</v>
      </c>
      <c r="W851">
        <f t="shared" si="97"/>
        <v>2015</v>
      </c>
    </row>
    <row r="852" spans="1:23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3">
        <v>42485.207638888889</v>
      </c>
      <c r="J852" s="13">
        <v>42452.827743055554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 s="3">
        <f>ROUND(E852/D852*100,0)</f>
        <v>155</v>
      </c>
      <c r="Q852">
        <f t="shared" si="91"/>
        <v>46.67</v>
      </c>
      <c r="R852" s="14" t="str">
        <f t="shared" si="92"/>
        <v>3/23/2016</v>
      </c>
      <c r="S852" s="14" t="str">
        <f t="shared" si="93"/>
        <v>4/25/2016</v>
      </c>
      <c r="T852" s="9">
        <f t="shared" si="94"/>
        <v>3</v>
      </c>
      <c r="U852">
        <f t="shared" si="95"/>
        <v>2016</v>
      </c>
      <c r="V852" s="9">
        <f t="shared" si="96"/>
        <v>4</v>
      </c>
      <c r="W852">
        <f t="shared" si="97"/>
        <v>2016</v>
      </c>
    </row>
    <row r="853" spans="1:23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3">
        <v>42582.822916666664</v>
      </c>
      <c r="J853" s="13">
        <v>42522.880243055559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 s="3">
        <f>ROUND(E853/D853*100,0)</f>
        <v>130</v>
      </c>
      <c r="Q853">
        <f t="shared" si="91"/>
        <v>37.270000000000003</v>
      </c>
      <c r="R853" s="14" t="str">
        <f t="shared" si="92"/>
        <v>6/1/2016</v>
      </c>
      <c r="S853" s="14" t="str">
        <f t="shared" si="93"/>
        <v>7/31/2016</v>
      </c>
      <c r="T853" s="9">
        <f t="shared" si="94"/>
        <v>6</v>
      </c>
      <c r="U853">
        <f t="shared" si="95"/>
        <v>2016</v>
      </c>
      <c r="V853" s="9">
        <f t="shared" si="96"/>
        <v>7</v>
      </c>
      <c r="W853">
        <f t="shared" si="97"/>
        <v>2016</v>
      </c>
    </row>
    <row r="854" spans="1:23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3">
        <v>42667.875</v>
      </c>
      <c r="J854" s="13">
        <v>42656.805497685185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 s="3">
        <f>ROUND(E854/D854*100,0)</f>
        <v>105</v>
      </c>
      <c r="Q854">
        <f t="shared" si="91"/>
        <v>59.26</v>
      </c>
      <c r="R854" s="14" t="str">
        <f t="shared" si="92"/>
        <v>10/13/2016</v>
      </c>
      <c r="S854" s="14" t="str">
        <f t="shared" si="93"/>
        <v>10/24/2016</v>
      </c>
      <c r="T854" s="9">
        <f t="shared" si="94"/>
        <v>10</v>
      </c>
      <c r="U854">
        <f t="shared" si="95"/>
        <v>2016</v>
      </c>
      <c r="V854" s="9">
        <f t="shared" si="96"/>
        <v>10</v>
      </c>
      <c r="W854">
        <f t="shared" si="97"/>
        <v>2016</v>
      </c>
    </row>
    <row r="855" spans="1:23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3">
        <v>42051.832280092596</v>
      </c>
      <c r="J855" s="13">
        <v>42021.832280092596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 s="3">
        <f>ROUND(E855/D855*100,0)</f>
        <v>100</v>
      </c>
      <c r="Q855">
        <f t="shared" si="91"/>
        <v>30</v>
      </c>
      <c r="R855" s="14" t="str">
        <f t="shared" si="92"/>
        <v>1/17/2015</v>
      </c>
      <c r="S855" s="14" t="str">
        <f t="shared" si="93"/>
        <v>2/16/2015</v>
      </c>
      <c r="T855" s="9">
        <f t="shared" si="94"/>
        <v>1</v>
      </c>
      <c r="U855">
        <f t="shared" si="95"/>
        <v>2015</v>
      </c>
      <c r="V855" s="9">
        <f t="shared" si="96"/>
        <v>2</v>
      </c>
      <c r="W855">
        <f t="shared" si="97"/>
        <v>2015</v>
      </c>
    </row>
    <row r="856" spans="1:23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3">
        <v>42732.212337962963</v>
      </c>
      <c r="J856" s="13">
        <v>42702.212337962963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 s="3">
        <f>ROUND(E856/D856*100,0)</f>
        <v>118</v>
      </c>
      <c r="Q856">
        <f t="shared" si="91"/>
        <v>65.86</v>
      </c>
      <c r="R856" s="14" t="str">
        <f t="shared" si="92"/>
        <v>11/28/2016</v>
      </c>
      <c r="S856" s="14" t="str">
        <f t="shared" si="93"/>
        <v>12/28/2016</v>
      </c>
      <c r="T856" s="9">
        <f t="shared" si="94"/>
        <v>11</v>
      </c>
      <c r="U856">
        <f t="shared" si="95"/>
        <v>2016</v>
      </c>
      <c r="V856" s="9">
        <f t="shared" si="96"/>
        <v>12</v>
      </c>
      <c r="W856">
        <f t="shared" si="97"/>
        <v>2016</v>
      </c>
    </row>
    <row r="857" spans="1:23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3">
        <v>42575.125196759262</v>
      </c>
      <c r="J857" s="13">
        <v>42545.125196759262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 s="3">
        <f>ROUND(E857/D857*100,0)</f>
        <v>103</v>
      </c>
      <c r="Q857">
        <f t="shared" si="91"/>
        <v>31.91</v>
      </c>
      <c r="R857" s="14" t="str">
        <f t="shared" si="92"/>
        <v>6/24/2016</v>
      </c>
      <c r="S857" s="14" t="str">
        <f t="shared" si="93"/>
        <v>7/24/2016</v>
      </c>
      <c r="T857" s="9">
        <f t="shared" si="94"/>
        <v>6</v>
      </c>
      <c r="U857">
        <f t="shared" si="95"/>
        <v>2016</v>
      </c>
      <c r="V857" s="9">
        <f t="shared" si="96"/>
        <v>7</v>
      </c>
      <c r="W857">
        <f t="shared" si="97"/>
        <v>2016</v>
      </c>
    </row>
    <row r="858" spans="1:23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3">
        <v>42668.791666666664</v>
      </c>
      <c r="J858" s="13">
        <v>42609.311990740738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 s="3">
        <f>ROUND(E858/D858*100,0)</f>
        <v>218</v>
      </c>
      <c r="Q858">
        <f t="shared" si="91"/>
        <v>19.46</v>
      </c>
      <c r="R858" s="14" t="str">
        <f t="shared" si="92"/>
        <v>8/27/2016</v>
      </c>
      <c r="S858" s="14" t="str">
        <f t="shared" si="93"/>
        <v>10/25/2016</v>
      </c>
      <c r="T858" s="9">
        <f t="shared" si="94"/>
        <v>8</v>
      </c>
      <c r="U858">
        <f t="shared" si="95"/>
        <v>2016</v>
      </c>
      <c r="V858" s="9">
        <f t="shared" si="96"/>
        <v>10</v>
      </c>
      <c r="W858">
        <f t="shared" si="97"/>
        <v>2016</v>
      </c>
    </row>
    <row r="859" spans="1:23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3">
        <v>42333.623043981483</v>
      </c>
      <c r="J859" s="13">
        <v>42291.581377314818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 s="3">
        <f>ROUND(E859/D859*100,0)</f>
        <v>100</v>
      </c>
      <c r="Q859">
        <f t="shared" si="91"/>
        <v>50</v>
      </c>
      <c r="R859" s="14" t="str">
        <f t="shared" si="92"/>
        <v>10/14/2015</v>
      </c>
      <c r="S859" s="14" t="str">
        <f t="shared" si="93"/>
        <v>11/25/2015</v>
      </c>
      <c r="T859" s="9">
        <f t="shared" si="94"/>
        <v>10</v>
      </c>
      <c r="U859">
        <f t="shared" si="95"/>
        <v>2015</v>
      </c>
      <c r="V859" s="9">
        <f t="shared" si="96"/>
        <v>11</v>
      </c>
      <c r="W859">
        <f t="shared" si="97"/>
        <v>2015</v>
      </c>
    </row>
    <row r="860" spans="1:23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3">
        <v>42109.957638888889</v>
      </c>
      <c r="J860" s="13">
        <v>42079.745578703703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 s="3">
        <f>ROUND(E860/D860*100,0)</f>
        <v>144</v>
      </c>
      <c r="Q860">
        <f t="shared" si="91"/>
        <v>22.74</v>
      </c>
      <c r="R860" s="14" t="str">
        <f t="shared" si="92"/>
        <v>3/16/2015</v>
      </c>
      <c r="S860" s="14" t="str">
        <f t="shared" si="93"/>
        <v>4/15/2015</v>
      </c>
      <c r="T860" s="9">
        <f t="shared" si="94"/>
        <v>3</v>
      </c>
      <c r="U860">
        <f t="shared" si="95"/>
        <v>2015</v>
      </c>
      <c r="V860" s="9">
        <f t="shared" si="96"/>
        <v>4</v>
      </c>
      <c r="W860">
        <f t="shared" si="97"/>
        <v>2015</v>
      </c>
    </row>
    <row r="861" spans="1:23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3">
        <v>42159</v>
      </c>
      <c r="J861" s="13">
        <v>42128.820231481484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 s="3">
        <f>ROUND(E861/D861*100,0)</f>
        <v>105</v>
      </c>
      <c r="Q861">
        <f t="shared" si="91"/>
        <v>42.72</v>
      </c>
      <c r="R861" s="14" t="str">
        <f t="shared" si="92"/>
        <v>5/4/2015</v>
      </c>
      <c r="S861" s="14" t="str">
        <f t="shared" si="93"/>
        <v>6/4/2015</v>
      </c>
      <c r="T861" s="9">
        <f t="shared" si="94"/>
        <v>5</v>
      </c>
      <c r="U861">
        <f t="shared" si="95"/>
        <v>2015</v>
      </c>
      <c r="V861" s="9">
        <f t="shared" si="96"/>
        <v>6</v>
      </c>
      <c r="W861">
        <f t="shared" si="97"/>
        <v>2015</v>
      </c>
    </row>
    <row r="862" spans="1:23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3">
        <v>41600.524456018517</v>
      </c>
      <c r="J862" s="13">
        <v>41570.482789351852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 s="3">
        <f>ROUND(E862/D862*100,0)</f>
        <v>18</v>
      </c>
      <c r="Q862">
        <f t="shared" si="91"/>
        <v>52.92</v>
      </c>
      <c r="R862" s="14" t="str">
        <f t="shared" si="92"/>
        <v>10/23/2013</v>
      </c>
      <c r="S862" s="14" t="str">
        <f t="shared" si="93"/>
        <v>11/22/2013</v>
      </c>
      <c r="T862" s="9">
        <f t="shared" si="94"/>
        <v>10</v>
      </c>
      <c r="U862">
        <f t="shared" si="95"/>
        <v>2013</v>
      </c>
      <c r="V862" s="9">
        <f t="shared" si="96"/>
        <v>11</v>
      </c>
      <c r="W862">
        <f t="shared" si="97"/>
        <v>2013</v>
      </c>
    </row>
    <row r="863" spans="1:23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3">
        <v>42629.965324074074</v>
      </c>
      <c r="J863" s="13">
        <v>42599.965324074074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 s="3">
        <f>ROUND(E863/D863*100,0)</f>
        <v>2</v>
      </c>
      <c r="Q863">
        <f t="shared" si="91"/>
        <v>50.5</v>
      </c>
      <c r="R863" s="14" t="str">
        <f t="shared" si="92"/>
        <v>8/17/2016</v>
      </c>
      <c r="S863" s="14" t="str">
        <f t="shared" si="93"/>
        <v>9/16/2016</v>
      </c>
      <c r="T863" s="9">
        <f t="shared" si="94"/>
        <v>8</v>
      </c>
      <c r="U863">
        <f t="shared" si="95"/>
        <v>2016</v>
      </c>
      <c r="V863" s="9">
        <f t="shared" si="96"/>
        <v>9</v>
      </c>
      <c r="W863">
        <f t="shared" si="97"/>
        <v>2016</v>
      </c>
    </row>
    <row r="864" spans="1:23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3">
        <v>41589.596620370372</v>
      </c>
      <c r="J864" s="13">
        <v>41559.5549537037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 s="3">
        <f>ROUND(E864/D864*100,0)</f>
        <v>0</v>
      </c>
      <c r="Q864">
        <f t="shared" si="91"/>
        <v>42.5</v>
      </c>
      <c r="R864" s="14" t="str">
        <f t="shared" si="92"/>
        <v>10/12/2013</v>
      </c>
      <c r="S864" s="14" t="str">
        <f t="shared" si="93"/>
        <v>11/11/2013</v>
      </c>
      <c r="T864" s="9">
        <f t="shared" si="94"/>
        <v>10</v>
      </c>
      <c r="U864">
        <f t="shared" si="95"/>
        <v>2013</v>
      </c>
      <c r="V864" s="9">
        <f t="shared" si="96"/>
        <v>11</v>
      </c>
      <c r="W864">
        <f t="shared" si="97"/>
        <v>2013</v>
      </c>
    </row>
    <row r="865" spans="1:23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3">
        <v>40951.117662037039</v>
      </c>
      <c r="J865" s="13">
        <v>40921.117662037039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 s="3">
        <f>ROUND(E865/D865*100,0)</f>
        <v>5</v>
      </c>
      <c r="Q865">
        <f t="shared" si="91"/>
        <v>18</v>
      </c>
      <c r="R865" s="14" t="str">
        <f t="shared" si="92"/>
        <v>1/13/2012</v>
      </c>
      <c r="S865" s="14" t="str">
        <f t="shared" si="93"/>
        <v>2/12/2012</v>
      </c>
      <c r="T865" s="9">
        <f t="shared" si="94"/>
        <v>1</v>
      </c>
      <c r="U865">
        <f t="shared" si="95"/>
        <v>2012</v>
      </c>
      <c r="V865" s="9">
        <f t="shared" si="96"/>
        <v>2</v>
      </c>
      <c r="W865">
        <f t="shared" si="97"/>
        <v>2012</v>
      </c>
    </row>
    <row r="866" spans="1:23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3">
        <v>41563.415972222225</v>
      </c>
      <c r="J866" s="13">
        <v>41541.106921296298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 s="3">
        <f>ROUND(E866/D866*100,0)</f>
        <v>42</v>
      </c>
      <c r="Q866">
        <f t="shared" si="91"/>
        <v>34.18</v>
      </c>
      <c r="R866" s="14" t="str">
        <f t="shared" si="92"/>
        <v>9/24/2013</v>
      </c>
      <c r="S866" s="14" t="str">
        <f t="shared" si="93"/>
        <v>10/16/2013</v>
      </c>
      <c r="T866" s="9">
        <f t="shared" si="94"/>
        <v>9</v>
      </c>
      <c r="U866">
        <f t="shared" si="95"/>
        <v>2013</v>
      </c>
      <c r="V866" s="9">
        <f t="shared" si="96"/>
        <v>10</v>
      </c>
      <c r="W866">
        <f t="shared" si="97"/>
        <v>2013</v>
      </c>
    </row>
    <row r="867" spans="1:23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3">
        <v>41290.773113425923</v>
      </c>
      <c r="J867" s="13">
        <v>41230.773113425923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 s="3">
        <f>ROUND(E867/D867*100,0)</f>
        <v>2</v>
      </c>
      <c r="Q867">
        <f t="shared" si="91"/>
        <v>22.5</v>
      </c>
      <c r="R867" s="14" t="str">
        <f t="shared" si="92"/>
        <v>11/17/2012</v>
      </c>
      <c r="S867" s="14" t="str">
        <f t="shared" si="93"/>
        <v>1/16/2013</v>
      </c>
      <c r="T867" s="9">
        <f t="shared" si="94"/>
        <v>11</v>
      </c>
      <c r="U867">
        <f t="shared" si="95"/>
        <v>2012</v>
      </c>
      <c r="V867" s="9">
        <f t="shared" si="96"/>
        <v>1</v>
      </c>
      <c r="W867">
        <f t="shared" si="97"/>
        <v>2013</v>
      </c>
    </row>
    <row r="868" spans="1:23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3">
        <v>42063.631944444445</v>
      </c>
      <c r="J868" s="13">
        <v>42025.637939814813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 s="3">
        <f>ROUND(E868/D868*100,0)</f>
        <v>18</v>
      </c>
      <c r="Q868">
        <f t="shared" si="91"/>
        <v>58.18</v>
      </c>
      <c r="R868" s="14" t="str">
        <f t="shared" si="92"/>
        <v>1/21/2015</v>
      </c>
      <c r="S868" s="14" t="str">
        <f t="shared" si="93"/>
        <v>2/28/2015</v>
      </c>
      <c r="T868" s="9">
        <f t="shared" si="94"/>
        <v>1</v>
      </c>
      <c r="U868">
        <f t="shared" si="95"/>
        <v>2015</v>
      </c>
      <c r="V868" s="9">
        <f t="shared" si="96"/>
        <v>2</v>
      </c>
      <c r="W868">
        <f t="shared" si="97"/>
        <v>2015</v>
      </c>
    </row>
    <row r="869" spans="1:23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3">
        <v>40148.207638888889</v>
      </c>
      <c r="J869" s="13">
        <v>40088.105393518519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 s="3">
        <f>ROUND(E869/D869*100,0)</f>
        <v>24</v>
      </c>
      <c r="Q869">
        <f t="shared" si="91"/>
        <v>109.18</v>
      </c>
      <c r="R869" s="14" t="str">
        <f t="shared" si="92"/>
        <v>10/2/2009</v>
      </c>
      <c r="S869" s="14" t="str">
        <f t="shared" si="93"/>
        <v>12/1/2009</v>
      </c>
      <c r="T869" s="9">
        <f t="shared" si="94"/>
        <v>10</v>
      </c>
      <c r="U869">
        <f t="shared" si="95"/>
        <v>2009</v>
      </c>
      <c r="V869" s="9">
        <f t="shared" si="96"/>
        <v>12</v>
      </c>
      <c r="W869">
        <f t="shared" si="97"/>
        <v>2009</v>
      </c>
    </row>
    <row r="870" spans="1:23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3">
        <v>41646.027754629627</v>
      </c>
      <c r="J870" s="13">
        <v>41616.027754629627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 s="3">
        <f>ROUND(E870/D870*100,0)</f>
        <v>0</v>
      </c>
      <c r="Q870">
        <f t="shared" si="91"/>
        <v>50</v>
      </c>
      <c r="R870" s="14" t="str">
        <f t="shared" si="92"/>
        <v>12/8/2013</v>
      </c>
      <c r="S870" s="14" t="str">
        <f t="shared" si="93"/>
        <v>1/7/2014</v>
      </c>
      <c r="T870" s="9">
        <f t="shared" si="94"/>
        <v>12</v>
      </c>
      <c r="U870">
        <f t="shared" si="95"/>
        <v>2013</v>
      </c>
      <c r="V870" s="9">
        <f t="shared" si="96"/>
        <v>1</v>
      </c>
      <c r="W870">
        <f t="shared" si="97"/>
        <v>2014</v>
      </c>
    </row>
    <row r="871" spans="1:23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3">
        <v>41372.803900462961</v>
      </c>
      <c r="J871" s="13">
        <v>41342.845567129632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 s="3">
        <f>ROUND(E871/D871*100,0)</f>
        <v>12</v>
      </c>
      <c r="Q871">
        <f t="shared" si="91"/>
        <v>346.67</v>
      </c>
      <c r="R871" s="14" t="str">
        <f t="shared" si="92"/>
        <v>3/9/2013</v>
      </c>
      <c r="S871" s="14" t="str">
        <f t="shared" si="93"/>
        <v>4/8/2013</v>
      </c>
      <c r="T871" s="9">
        <f t="shared" si="94"/>
        <v>3</v>
      </c>
      <c r="U871">
        <f t="shared" si="95"/>
        <v>2013</v>
      </c>
      <c r="V871" s="9">
        <f t="shared" si="96"/>
        <v>4</v>
      </c>
      <c r="W871">
        <f t="shared" si="97"/>
        <v>2013</v>
      </c>
    </row>
    <row r="872" spans="1:23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3">
        <v>41518.022256944445</v>
      </c>
      <c r="J872" s="13">
        <v>41488.022256944445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 s="3">
        <f>ROUND(E872/D872*100,0)</f>
        <v>0</v>
      </c>
      <c r="Q872">
        <f t="shared" si="91"/>
        <v>12.4</v>
      </c>
      <c r="R872" s="14" t="str">
        <f t="shared" si="92"/>
        <v>8/2/2013</v>
      </c>
      <c r="S872" s="14" t="str">
        <f t="shared" si="93"/>
        <v>9/1/2013</v>
      </c>
      <c r="T872" s="9">
        <f t="shared" si="94"/>
        <v>8</v>
      </c>
      <c r="U872">
        <f t="shared" si="95"/>
        <v>2013</v>
      </c>
      <c r="V872" s="9">
        <f t="shared" si="96"/>
        <v>9</v>
      </c>
      <c r="W872">
        <f t="shared" si="97"/>
        <v>2013</v>
      </c>
    </row>
    <row r="873" spans="1:23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3">
        <v>41607.602951388886</v>
      </c>
      <c r="J873" s="13">
        <v>41577.561284722222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 s="3">
        <f>ROUND(E873/D873*100,0)</f>
        <v>5</v>
      </c>
      <c r="Q873">
        <f t="shared" si="91"/>
        <v>27.08</v>
      </c>
      <c r="R873" s="14" t="str">
        <f t="shared" si="92"/>
        <v>10/30/2013</v>
      </c>
      <c r="S873" s="14" t="str">
        <f t="shared" si="93"/>
        <v>11/29/2013</v>
      </c>
      <c r="T873" s="9">
        <f t="shared" si="94"/>
        <v>10</v>
      </c>
      <c r="U873">
        <f t="shared" si="95"/>
        <v>2013</v>
      </c>
      <c r="V873" s="9">
        <f t="shared" si="96"/>
        <v>11</v>
      </c>
      <c r="W873">
        <f t="shared" si="97"/>
        <v>2013</v>
      </c>
    </row>
    <row r="874" spans="1:23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3">
        <v>40612.825543981482</v>
      </c>
      <c r="J874" s="13">
        <v>40567.825543981482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 s="3">
        <f>ROUND(E874/D874*100,0)</f>
        <v>1</v>
      </c>
      <c r="Q874">
        <f t="shared" si="91"/>
        <v>32.5</v>
      </c>
      <c r="R874" s="14" t="str">
        <f t="shared" si="92"/>
        <v>1/24/2011</v>
      </c>
      <c r="S874" s="14" t="str">
        <f t="shared" si="93"/>
        <v>3/10/2011</v>
      </c>
      <c r="T874" s="9">
        <f t="shared" si="94"/>
        <v>1</v>
      </c>
      <c r="U874">
        <f t="shared" si="95"/>
        <v>2011</v>
      </c>
      <c r="V874" s="9">
        <f t="shared" si="96"/>
        <v>3</v>
      </c>
      <c r="W874">
        <f t="shared" si="97"/>
        <v>2011</v>
      </c>
    </row>
    <row r="875" spans="1:23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3">
        <v>41224.208796296298</v>
      </c>
      <c r="J875" s="13">
        <v>41184.167129629626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 s="3">
        <f>ROUND(E875/D875*100,0)</f>
        <v>1</v>
      </c>
      <c r="Q875">
        <f t="shared" si="91"/>
        <v>9</v>
      </c>
      <c r="R875" s="14" t="str">
        <f t="shared" si="92"/>
        <v>10/2/2012</v>
      </c>
      <c r="S875" s="14" t="str">
        <f t="shared" si="93"/>
        <v>11/11/2012</v>
      </c>
      <c r="T875" s="9">
        <f t="shared" si="94"/>
        <v>10</v>
      </c>
      <c r="U875">
        <f t="shared" si="95"/>
        <v>2012</v>
      </c>
      <c r="V875" s="9">
        <f t="shared" si="96"/>
        <v>11</v>
      </c>
      <c r="W875">
        <f t="shared" si="97"/>
        <v>2012</v>
      </c>
    </row>
    <row r="876" spans="1:23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3">
        <v>41398.583726851852</v>
      </c>
      <c r="J876" s="13">
        <v>41368.583726851852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 s="3">
        <f>ROUND(E876/D876*100,0)</f>
        <v>24</v>
      </c>
      <c r="Q876">
        <f t="shared" si="91"/>
        <v>34.76</v>
      </c>
      <c r="R876" s="14" t="str">
        <f t="shared" si="92"/>
        <v>4/4/2013</v>
      </c>
      <c r="S876" s="14" t="str">
        <f t="shared" si="93"/>
        <v>5/4/2013</v>
      </c>
      <c r="T876" s="9">
        <f t="shared" si="94"/>
        <v>4</v>
      </c>
      <c r="U876">
        <f t="shared" si="95"/>
        <v>2013</v>
      </c>
      <c r="V876" s="9">
        <f t="shared" si="96"/>
        <v>5</v>
      </c>
      <c r="W876">
        <f t="shared" si="97"/>
        <v>2013</v>
      </c>
    </row>
    <row r="877" spans="1:23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3">
        <v>42268.723738425928</v>
      </c>
      <c r="J877" s="13">
        <v>42248.723738425928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 s="3">
        <f>ROUND(E877/D877*100,0)</f>
        <v>0</v>
      </c>
      <c r="Q877">
        <f t="shared" si="91"/>
        <v>0</v>
      </c>
      <c r="R877" s="14" t="str">
        <f t="shared" si="92"/>
        <v>9/1/2015</v>
      </c>
      <c r="S877" s="14" t="str">
        <f t="shared" si="93"/>
        <v>9/21/2015</v>
      </c>
      <c r="T877" s="9">
        <f t="shared" si="94"/>
        <v>9</v>
      </c>
      <c r="U877">
        <f t="shared" si="95"/>
        <v>2015</v>
      </c>
      <c r="V877" s="9">
        <f t="shared" si="96"/>
        <v>9</v>
      </c>
      <c r="W877">
        <f t="shared" si="97"/>
        <v>2015</v>
      </c>
    </row>
    <row r="878" spans="1:23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3">
        <v>41309.496840277781</v>
      </c>
      <c r="J878" s="13">
        <v>41276.496840277781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 s="3">
        <f>ROUND(E878/D878*100,0)</f>
        <v>41</v>
      </c>
      <c r="Q878">
        <f t="shared" si="91"/>
        <v>28.58</v>
      </c>
      <c r="R878" s="14" t="str">
        <f t="shared" si="92"/>
        <v>1/2/2013</v>
      </c>
      <c r="S878" s="14" t="str">
        <f t="shared" si="93"/>
        <v>2/4/2013</v>
      </c>
      <c r="T878" s="9">
        <f t="shared" si="94"/>
        <v>1</v>
      </c>
      <c r="U878">
        <f t="shared" si="95"/>
        <v>2013</v>
      </c>
      <c r="V878" s="9">
        <f t="shared" si="96"/>
        <v>2</v>
      </c>
      <c r="W878">
        <f t="shared" si="97"/>
        <v>2013</v>
      </c>
    </row>
    <row r="879" spans="1:23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3">
        <v>41627.788888888892</v>
      </c>
      <c r="J879" s="13">
        <v>41597.788888888892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 s="3">
        <f>ROUND(E879/D879*100,0)</f>
        <v>68</v>
      </c>
      <c r="Q879">
        <f t="shared" si="91"/>
        <v>46.59</v>
      </c>
      <c r="R879" s="14" t="str">
        <f t="shared" si="92"/>
        <v>11/19/2013</v>
      </c>
      <c r="S879" s="14" t="str">
        <f t="shared" si="93"/>
        <v>12/19/2013</v>
      </c>
      <c r="T879" s="9">
        <f t="shared" si="94"/>
        <v>11</v>
      </c>
      <c r="U879">
        <f t="shared" si="95"/>
        <v>2013</v>
      </c>
      <c r="V879" s="9">
        <f t="shared" si="96"/>
        <v>12</v>
      </c>
      <c r="W879">
        <f t="shared" si="97"/>
        <v>2013</v>
      </c>
    </row>
    <row r="880" spans="1:23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3">
        <v>40535.232916666668</v>
      </c>
      <c r="J880" s="13">
        <v>40505.232916666668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 s="3">
        <f>ROUND(E880/D880*100,0)</f>
        <v>1</v>
      </c>
      <c r="Q880">
        <f t="shared" si="91"/>
        <v>32.5</v>
      </c>
      <c r="R880" s="14" t="str">
        <f t="shared" si="92"/>
        <v>11/23/2010</v>
      </c>
      <c r="S880" s="14" t="str">
        <f t="shared" si="93"/>
        <v>12/23/2010</v>
      </c>
      <c r="T880" s="9">
        <f t="shared" si="94"/>
        <v>11</v>
      </c>
      <c r="U880">
        <f t="shared" si="95"/>
        <v>2010</v>
      </c>
      <c r="V880" s="9">
        <f t="shared" si="96"/>
        <v>12</v>
      </c>
      <c r="W880">
        <f t="shared" si="97"/>
        <v>2010</v>
      </c>
    </row>
    <row r="881" spans="1:23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3">
        <v>41058.829918981479</v>
      </c>
      <c r="J881" s="13">
        <v>41037.829918981479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 s="3">
        <f>ROUND(E881/D881*100,0)</f>
        <v>31</v>
      </c>
      <c r="Q881">
        <f t="shared" si="91"/>
        <v>21.47</v>
      </c>
      <c r="R881" s="14" t="str">
        <f t="shared" si="92"/>
        <v>5/8/2012</v>
      </c>
      <c r="S881" s="14" t="str">
        <f t="shared" si="93"/>
        <v>5/29/2012</v>
      </c>
      <c r="T881" s="9">
        <f t="shared" si="94"/>
        <v>5</v>
      </c>
      <c r="U881">
        <f t="shared" si="95"/>
        <v>2012</v>
      </c>
      <c r="V881" s="9">
        <f t="shared" si="96"/>
        <v>5</v>
      </c>
      <c r="W881">
        <f t="shared" si="97"/>
        <v>2012</v>
      </c>
    </row>
    <row r="882" spans="1:23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3">
        <v>41212.32104166667</v>
      </c>
      <c r="J882" s="13">
        <v>41179.32104166667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 s="3">
        <f>ROUND(E882/D882*100,0)</f>
        <v>3</v>
      </c>
      <c r="Q882">
        <f t="shared" si="91"/>
        <v>14.13</v>
      </c>
      <c r="R882" s="14" t="str">
        <f t="shared" si="92"/>
        <v>9/27/2012</v>
      </c>
      <c r="S882" s="14" t="str">
        <f t="shared" si="93"/>
        <v>10/30/2012</v>
      </c>
      <c r="T882" s="9">
        <f t="shared" si="94"/>
        <v>9</v>
      </c>
      <c r="U882">
        <f t="shared" si="95"/>
        <v>2012</v>
      </c>
      <c r="V882" s="9">
        <f t="shared" si="96"/>
        <v>10</v>
      </c>
      <c r="W882">
        <f t="shared" si="97"/>
        <v>2012</v>
      </c>
    </row>
    <row r="883" spans="1:23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3">
        <v>40922.25099537037</v>
      </c>
      <c r="J883" s="13">
        <v>40877.25099537037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 s="3">
        <f>ROUND(E883/D883*100,0)</f>
        <v>1</v>
      </c>
      <c r="Q883">
        <f t="shared" si="91"/>
        <v>30</v>
      </c>
      <c r="R883" s="14" t="str">
        <f t="shared" si="92"/>
        <v>11/30/2011</v>
      </c>
      <c r="S883" s="14" t="str">
        <f t="shared" si="93"/>
        <v>1/14/2012</v>
      </c>
      <c r="T883" s="9">
        <f t="shared" si="94"/>
        <v>11</v>
      </c>
      <c r="U883">
        <f t="shared" si="95"/>
        <v>2011</v>
      </c>
      <c r="V883" s="9">
        <f t="shared" si="96"/>
        <v>1</v>
      </c>
      <c r="W883">
        <f t="shared" si="97"/>
        <v>2012</v>
      </c>
    </row>
    <row r="884" spans="1:23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3">
        <v>40792.860532407409</v>
      </c>
      <c r="J884" s="13">
        <v>40759.860532407409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 s="3">
        <f>ROUND(E884/D884*100,0)</f>
        <v>20</v>
      </c>
      <c r="Q884">
        <f t="shared" si="91"/>
        <v>21.57</v>
      </c>
      <c r="R884" s="14" t="str">
        <f t="shared" si="92"/>
        <v>8/4/2011</v>
      </c>
      <c r="S884" s="14" t="str">
        <f t="shared" si="93"/>
        <v>9/6/2011</v>
      </c>
      <c r="T884" s="9">
        <f t="shared" si="94"/>
        <v>8</v>
      </c>
      <c r="U884">
        <f t="shared" si="95"/>
        <v>2011</v>
      </c>
      <c r="V884" s="9">
        <f t="shared" si="96"/>
        <v>9</v>
      </c>
      <c r="W884">
        <f t="shared" si="97"/>
        <v>2011</v>
      </c>
    </row>
    <row r="885" spans="1:23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3">
        <v>42431.935590277775</v>
      </c>
      <c r="J885" s="13">
        <v>42371.935590277775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 s="3">
        <f>ROUND(E885/D885*100,0)</f>
        <v>40</v>
      </c>
      <c r="Q885">
        <f t="shared" si="91"/>
        <v>83.38</v>
      </c>
      <c r="R885" s="14" t="str">
        <f t="shared" si="92"/>
        <v>1/2/2016</v>
      </c>
      <c r="S885" s="14" t="str">
        <f t="shared" si="93"/>
        <v>3/2/2016</v>
      </c>
      <c r="T885" s="9">
        <f t="shared" si="94"/>
        <v>1</v>
      </c>
      <c r="U885">
        <f t="shared" si="95"/>
        <v>2016</v>
      </c>
      <c r="V885" s="9">
        <f t="shared" si="96"/>
        <v>3</v>
      </c>
      <c r="W885">
        <f t="shared" si="97"/>
        <v>2016</v>
      </c>
    </row>
    <row r="886" spans="1:23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3">
        <v>41041.104861111111</v>
      </c>
      <c r="J886" s="13">
        <v>40981.802615740744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 s="3">
        <f>ROUND(E886/D886*100,0)</f>
        <v>1</v>
      </c>
      <c r="Q886">
        <f t="shared" si="91"/>
        <v>10</v>
      </c>
      <c r="R886" s="14" t="str">
        <f t="shared" si="92"/>
        <v>3/13/2012</v>
      </c>
      <c r="S886" s="14" t="str">
        <f t="shared" si="93"/>
        <v>5/12/2012</v>
      </c>
      <c r="T886" s="9">
        <f t="shared" si="94"/>
        <v>3</v>
      </c>
      <c r="U886">
        <f t="shared" si="95"/>
        <v>2012</v>
      </c>
      <c r="V886" s="9">
        <f t="shared" si="96"/>
        <v>5</v>
      </c>
      <c r="W886">
        <f t="shared" si="97"/>
        <v>2012</v>
      </c>
    </row>
    <row r="887" spans="1:23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3">
        <v>42734.941099537034</v>
      </c>
      <c r="J887" s="13">
        <v>42713.941099537034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 s="3">
        <f>ROUND(E887/D887*100,0)</f>
        <v>75</v>
      </c>
      <c r="Q887">
        <f t="shared" si="91"/>
        <v>35.71</v>
      </c>
      <c r="R887" s="14" t="str">
        <f t="shared" si="92"/>
        <v>12/9/2016</v>
      </c>
      <c r="S887" s="14" t="str">
        <f t="shared" si="93"/>
        <v>12/30/2016</v>
      </c>
      <c r="T887" s="9">
        <f t="shared" si="94"/>
        <v>12</v>
      </c>
      <c r="U887">
        <f t="shared" si="95"/>
        <v>2016</v>
      </c>
      <c r="V887" s="9">
        <f t="shared" si="96"/>
        <v>12</v>
      </c>
      <c r="W887">
        <f t="shared" si="97"/>
        <v>2016</v>
      </c>
    </row>
    <row r="888" spans="1:23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3">
        <v>42628.870520833334</v>
      </c>
      <c r="J888" s="13">
        <v>42603.870520833334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 s="3">
        <f>ROUND(E888/D888*100,0)</f>
        <v>41</v>
      </c>
      <c r="Q888">
        <f t="shared" si="91"/>
        <v>29.29</v>
      </c>
      <c r="R888" s="14" t="str">
        <f t="shared" si="92"/>
        <v>8/21/2016</v>
      </c>
      <c r="S888" s="14" t="str">
        <f t="shared" si="93"/>
        <v>9/15/2016</v>
      </c>
      <c r="T888" s="9">
        <f t="shared" si="94"/>
        <v>8</v>
      </c>
      <c r="U888">
        <f t="shared" si="95"/>
        <v>2016</v>
      </c>
      <c r="V888" s="9">
        <f t="shared" si="96"/>
        <v>9</v>
      </c>
      <c r="W888">
        <f t="shared" si="97"/>
        <v>2016</v>
      </c>
    </row>
    <row r="889" spans="1:23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3">
        <v>41056.958969907406</v>
      </c>
      <c r="J889" s="13">
        <v>41026.958969907406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 s="3">
        <f>ROUND(E889/D889*100,0)</f>
        <v>0</v>
      </c>
      <c r="Q889">
        <f t="shared" si="91"/>
        <v>0</v>
      </c>
      <c r="R889" s="14" t="str">
        <f t="shared" si="92"/>
        <v>4/27/2012</v>
      </c>
      <c r="S889" s="14" t="str">
        <f t="shared" si="93"/>
        <v>5/27/2012</v>
      </c>
      <c r="T889" s="9">
        <f t="shared" si="94"/>
        <v>4</v>
      </c>
      <c r="U889">
        <f t="shared" si="95"/>
        <v>2012</v>
      </c>
      <c r="V889" s="9">
        <f t="shared" si="96"/>
        <v>5</v>
      </c>
      <c r="W889">
        <f t="shared" si="97"/>
        <v>2012</v>
      </c>
    </row>
    <row r="890" spans="1:23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3">
        <v>40787.25</v>
      </c>
      <c r="J890" s="13">
        <v>40751.753298611111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 s="3">
        <f>ROUND(E890/D890*100,0)</f>
        <v>7</v>
      </c>
      <c r="Q890">
        <f t="shared" si="91"/>
        <v>18</v>
      </c>
      <c r="R890" s="14" t="str">
        <f t="shared" si="92"/>
        <v>7/27/2011</v>
      </c>
      <c r="S890" s="14" t="str">
        <f t="shared" si="93"/>
        <v>9/1/2011</v>
      </c>
      <c r="T890" s="9">
        <f t="shared" si="94"/>
        <v>7</v>
      </c>
      <c r="U890">
        <f t="shared" si="95"/>
        <v>2011</v>
      </c>
      <c r="V890" s="9">
        <f t="shared" si="96"/>
        <v>9</v>
      </c>
      <c r="W890">
        <f t="shared" si="97"/>
        <v>2011</v>
      </c>
    </row>
    <row r="891" spans="1:23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3">
        <v>41917.784062500003</v>
      </c>
      <c r="J891" s="13">
        <v>41887.784062500003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 s="3">
        <f>ROUND(E891/D891*100,0)</f>
        <v>9</v>
      </c>
      <c r="Q891">
        <f t="shared" si="91"/>
        <v>73.760000000000005</v>
      </c>
      <c r="R891" s="14" t="str">
        <f t="shared" si="92"/>
        <v>9/5/2014</v>
      </c>
      <c r="S891" s="14" t="str">
        <f t="shared" si="93"/>
        <v>10/5/2014</v>
      </c>
      <c r="T891" s="9">
        <f t="shared" si="94"/>
        <v>9</v>
      </c>
      <c r="U891">
        <f t="shared" si="95"/>
        <v>2014</v>
      </c>
      <c r="V891" s="9">
        <f t="shared" si="96"/>
        <v>10</v>
      </c>
      <c r="W891">
        <f t="shared" si="97"/>
        <v>2014</v>
      </c>
    </row>
    <row r="892" spans="1:23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3">
        <v>41599.740497685183</v>
      </c>
      <c r="J892" s="13">
        <v>41569.698831018519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 s="3">
        <f>ROUND(E892/D892*100,0)</f>
        <v>4</v>
      </c>
      <c r="Q892">
        <f t="shared" si="91"/>
        <v>31.25</v>
      </c>
      <c r="R892" s="14" t="str">
        <f t="shared" si="92"/>
        <v>10/22/2013</v>
      </c>
      <c r="S892" s="14" t="str">
        <f t="shared" si="93"/>
        <v>11/21/2013</v>
      </c>
      <c r="T892" s="9">
        <f t="shared" si="94"/>
        <v>10</v>
      </c>
      <c r="U892">
        <f t="shared" si="95"/>
        <v>2013</v>
      </c>
      <c r="V892" s="9">
        <f t="shared" si="96"/>
        <v>11</v>
      </c>
      <c r="W892">
        <f t="shared" si="97"/>
        <v>2013</v>
      </c>
    </row>
    <row r="893" spans="1:23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3">
        <v>41872.031597222223</v>
      </c>
      <c r="J893" s="13">
        <v>41842.031597222223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 s="3">
        <f>ROUND(E893/D893*100,0)</f>
        <v>3</v>
      </c>
      <c r="Q893">
        <f t="shared" si="91"/>
        <v>28.89</v>
      </c>
      <c r="R893" s="14" t="str">
        <f t="shared" si="92"/>
        <v>7/22/2014</v>
      </c>
      <c r="S893" s="14" t="str">
        <f t="shared" si="93"/>
        <v>8/21/2014</v>
      </c>
      <c r="T893" s="9">
        <f t="shared" si="94"/>
        <v>7</v>
      </c>
      <c r="U893">
        <f t="shared" si="95"/>
        <v>2014</v>
      </c>
      <c r="V893" s="9">
        <f t="shared" si="96"/>
        <v>8</v>
      </c>
      <c r="W893">
        <f t="shared" si="97"/>
        <v>2014</v>
      </c>
    </row>
    <row r="894" spans="1:23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3">
        <v>40391.166666666664</v>
      </c>
      <c r="J894" s="13">
        <v>40304.20003472222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 s="3">
        <f>ROUND(E894/D894*100,0)</f>
        <v>41</v>
      </c>
      <c r="Q894">
        <f t="shared" si="91"/>
        <v>143.82</v>
      </c>
      <c r="R894" s="14" t="str">
        <f t="shared" si="92"/>
        <v>5/6/2010</v>
      </c>
      <c r="S894" s="14" t="str">
        <f t="shared" si="93"/>
        <v>8/1/2010</v>
      </c>
      <c r="T894" s="9">
        <f t="shared" si="94"/>
        <v>5</v>
      </c>
      <c r="U894">
        <f t="shared" si="95"/>
        <v>2010</v>
      </c>
      <c r="V894" s="9">
        <f t="shared" si="96"/>
        <v>8</v>
      </c>
      <c r="W894">
        <f t="shared" si="97"/>
        <v>2010</v>
      </c>
    </row>
    <row r="895" spans="1:23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3">
        <v>42095.856053240743</v>
      </c>
      <c r="J895" s="13">
        <v>42065.897719907407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 s="3">
        <f>ROUND(E895/D895*100,0)</f>
        <v>10</v>
      </c>
      <c r="Q895">
        <f t="shared" si="91"/>
        <v>40</v>
      </c>
      <c r="R895" s="14" t="str">
        <f t="shared" si="92"/>
        <v>3/2/2015</v>
      </c>
      <c r="S895" s="14" t="str">
        <f t="shared" si="93"/>
        <v>4/1/2015</v>
      </c>
      <c r="T895" s="9">
        <f t="shared" si="94"/>
        <v>3</v>
      </c>
      <c r="U895">
        <f t="shared" si="95"/>
        <v>2015</v>
      </c>
      <c r="V895" s="9">
        <f t="shared" si="96"/>
        <v>4</v>
      </c>
      <c r="W895">
        <f t="shared" si="97"/>
        <v>2015</v>
      </c>
    </row>
    <row r="896" spans="1:23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3">
        <v>42526.98159722222</v>
      </c>
      <c r="J896" s="13">
        <v>42496.98159722222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 s="3">
        <f>ROUND(E896/D896*100,0)</f>
        <v>39</v>
      </c>
      <c r="Q896">
        <f t="shared" si="91"/>
        <v>147.81</v>
      </c>
      <c r="R896" s="14" t="str">
        <f t="shared" si="92"/>
        <v>5/6/2016</v>
      </c>
      <c r="S896" s="14" t="str">
        <f t="shared" si="93"/>
        <v>6/5/2016</v>
      </c>
      <c r="T896" s="9">
        <f t="shared" si="94"/>
        <v>5</v>
      </c>
      <c r="U896">
        <f t="shared" si="95"/>
        <v>2016</v>
      </c>
      <c r="V896" s="9">
        <f t="shared" si="96"/>
        <v>6</v>
      </c>
      <c r="W896">
        <f t="shared" si="97"/>
        <v>2016</v>
      </c>
    </row>
    <row r="897" spans="1:23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3">
        <v>40476.127650462964</v>
      </c>
      <c r="J897" s="13">
        <v>40431.127650462964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 s="3">
        <f>ROUND(E897/D897*100,0)</f>
        <v>2</v>
      </c>
      <c r="Q897">
        <f t="shared" si="91"/>
        <v>27.86</v>
      </c>
      <c r="R897" s="14" t="str">
        <f t="shared" si="92"/>
        <v>9/10/2010</v>
      </c>
      <c r="S897" s="14" t="str">
        <f t="shared" si="93"/>
        <v>10/25/2010</v>
      </c>
      <c r="T897" s="9">
        <f t="shared" si="94"/>
        <v>9</v>
      </c>
      <c r="U897">
        <f t="shared" si="95"/>
        <v>2010</v>
      </c>
      <c r="V897" s="9">
        <f t="shared" si="96"/>
        <v>10</v>
      </c>
      <c r="W897">
        <f t="shared" si="97"/>
        <v>2010</v>
      </c>
    </row>
    <row r="898" spans="1:23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3">
        <v>42244.166666666664</v>
      </c>
      <c r="J898" s="13">
        <v>42218.872986111113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 s="3">
        <f>ROUND(E898/D898*100,0)</f>
        <v>40</v>
      </c>
      <c r="Q898">
        <f t="shared" si="91"/>
        <v>44.44</v>
      </c>
      <c r="R898" s="14" t="str">
        <f t="shared" si="92"/>
        <v>8/2/2015</v>
      </c>
      <c r="S898" s="14" t="str">
        <f t="shared" si="93"/>
        <v>8/28/2015</v>
      </c>
      <c r="T898" s="9">
        <f t="shared" si="94"/>
        <v>8</v>
      </c>
      <c r="U898">
        <f t="shared" si="95"/>
        <v>2015</v>
      </c>
      <c r="V898" s="9">
        <f t="shared" si="96"/>
        <v>8</v>
      </c>
      <c r="W898">
        <f t="shared" si="97"/>
        <v>2015</v>
      </c>
    </row>
    <row r="899" spans="1:23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3">
        <v>41241.730416666665</v>
      </c>
      <c r="J899" s="13">
        <v>41211.688750000001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 s="3">
        <f>ROUND(E899/D899*100,0)</f>
        <v>0</v>
      </c>
      <c r="Q899">
        <f t="shared" ref="Q899:Q962" si="98">IFERROR(ROUND(E899/L899,2),0)</f>
        <v>0</v>
      </c>
      <c r="R899" s="14" t="str">
        <f t="shared" ref="R899:R962" si="99">_xlfn.CONCAT(MONTH(J899),"/",DAY(J899),"/",YEAR(J899))</f>
        <v>10/29/2012</v>
      </c>
      <c r="S899" s="14" t="str">
        <f t="shared" ref="S899:S962" si="100">_xlfn.CONCAT(MONTH(I899),"/",DAY(I899),"/",YEAR(I899))</f>
        <v>11/28/2012</v>
      </c>
      <c r="T899" s="9">
        <f t="shared" ref="T899:T962" si="101">MONTH(R899)</f>
        <v>10</v>
      </c>
      <c r="U899">
        <f t="shared" ref="U899:U962" si="102">YEAR(R899)</f>
        <v>2012</v>
      </c>
      <c r="V899" s="9">
        <f t="shared" ref="V899:V962" si="103">MONTH(S899)</f>
        <v>11</v>
      </c>
      <c r="W899">
        <f t="shared" ref="W899:W962" si="104">YEAR(S899)</f>
        <v>2012</v>
      </c>
    </row>
    <row r="900" spans="1:23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3">
        <v>40923.758217592593</v>
      </c>
      <c r="J900" s="13">
        <v>40878.758217592593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 s="3">
        <f>ROUND(E900/D900*100,0)</f>
        <v>3</v>
      </c>
      <c r="Q900">
        <f t="shared" si="98"/>
        <v>35</v>
      </c>
      <c r="R900" s="14" t="str">
        <f t="shared" si="99"/>
        <v>12/1/2011</v>
      </c>
      <c r="S900" s="14" t="str">
        <f t="shared" si="100"/>
        <v>1/15/2012</v>
      </c>
      <c r="T900" s="9">
        <f t="shared" si="101"/>
        <v>12</v>
      </c>
      <c r="U900">
        <f t="shared" si="102"/>
        <v>2011</v>
      </c>
      <c r="V900" s="9">
        <f t="shared" si="103"/>
        <v>1</v>
      </c>
      <c r="W900">
        <f t="shared" si="104"/>
        <v>2012</v>
      </c>
    </row>
    <row r="901" spans="1:23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3">
        <v>40691.099097222221</v>
      </c>
      <c r="J901" s="13">
        <v>40646.099097222221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 s="3">
        <f>ROUND(E901/D901*100,0)</f>
        <v>37</v>
      </c>
      <c r="Q901">
        <f t="shared" si="98"/>
        <v>35</v>
      </c>
      <c r="R901" s="14" t="str">
        <f t="shared" si="99"/>
        <v>4/13/2011</v>
      </c>
      <c r="S901" s="14" t="str">
        <f t="shared" si="100"/>
        <v>5/28/2011</v>
      </c>
      <c r="T901" s="9">
        <f t="shared" si="101"/>
        <v>4</v>
      </c>
      <c r="U901">
        <f t="shared" si="102"/>
        <v>2011</v>
      </c>
      <c r="V901" s="9">
        <f t="shared" si="103"/>
        <v>5</v>
      </c>
      <c r="W901">
        <f t="shared" si="104"/>
        <v>2011</v>
      </c>
    </row>
    <row r="902" spans="1:23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3">
        <v>42459.807893518519</v>
      </c>
      <c r="J902" s="13">
        <v>42429.849560185183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 s="3">
        <f>ROUND(E902/D902*100,0)</f>
        <v>0</v>
      </c>
      <c r="Q902">
        <f t="shared" si="98"/>
        <v>10.5</v>
      </c>
      <c r="R902" s="14" t="str">
        <f t="shared" si="99"/>
        <v>2/29/2016</v>
      </c>
      <c r="S902" s="14" t="str">
        <f t="shared" si="100"/>
        <v>3/30/2016</v>
      </c>
      <c r="T902" s="9">
        <f t="shared" si="101"/>
        <v>2</v>
      </c>
      <c r="U902">
        <f t="shared" si="102"/>
        <v>2016</v>
      </c>
      <c r="V902" s="9">
        <f t="shared" si="103"/>
        <v>3</v>
      </c>
      <c r="W902">
        <f t="shared" si="104"/>
        <v>2016</v>
      </c>
    </row>
    <row r="903" spans="1:23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3">
        <v>40337.799305555556</v>
      </c>
      <c r="J903" s="13">
        <v>40291.81150462963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 s="3">
        <f>ROUND(E903/D903*100,0)</f>
        <v>0</v>
      </c>
      <c r="Q903">
        <f t="shared" si="98"/>
        <v>0</v>
      </c>
      <c r="R903" s="14" t="str">
        <f t="shared" si="99"/>
        <v>4/23/2010</v>
      </c>
      <c r="S903" s="14" t="str">
        <f t="shared" si="100"/>
        <v>6/8/2010</v>
      </c>
      <c r="T903" s="9">
        <f t="shared" si="101"/>
        <v>4</v>
      </c>
      <c r="U903">
        <f t="shared" si="102"/>
        <v>2010</v>
      </c>
      <c r="V903" s="9">
        <f t="shared" si="103"/>
        <v>6</v>
      </c>
      <c r="W903">
        <f t="shared" si="104"/>
        <v>2010</v>
      </c>
    </row>
    <row r="904" spans="1:23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3">
        <v>41881.645833333336</v>
      </c>
      <c r="J904" s="13">
        <v>41829.965532407405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 s="3">
        <f>ROUND(E904/D904*100,0)</f>
        <v>0</v>
      </c>
      <c r="Q904">
        <f t="shared" si="98"/>
        <v>30</v>
      </c>
      <c r="R904" s="14" t="str">
        <f t="shared" si="99"/>
        <v>7/9/2014</v>
      </c>
      <c r="S904" s="14" t="str">
        <f t="shared" si="100"/>
        <v>8/30/2014</v>
      </c>
      <c r="T904" s="9">
        <f t="shared" si="101"/>
        <v>7</v>
      </c>
      <c r="U904">
        <f t="shared" si="102"/>
        <v>2014</v>
      </c>
      <c r="V904" s="9">
        <f t="shared" si="103"/>
        <v>8</v>
      </c>
      <c r="W904">
        <f t="shared" si="104"/>
        <v>2014</v>
      </c>
    </row>
    <row r="905" spans="1:23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3">
        <v>41175.100694444445</v>
      </c>
      <c r="J905" s="13">
        <v>41149.796064814815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 s="3">
        <f>ROUND(E905/D905*100,0)</f>
        <v>3</v>
      </c>
      <c r="Q905">
        <f t="shared" si="98"/>
        <v>40</v>
      </c>
      <c r="R905" s="14" t="str">
        <f t="shared" si="99"/>
        <v>8/28/2012</v>
      </c>
      <c r="S905" s="14" t="str">
        <f t="shared" si="100"/>
        <v>9/23/2012</v>
      </c>
      <c r="T905" s="9">
        <f t="shared" si="101"/>
        <v>8</v>
      </c>
      <c r="U905">
        <f t="shared" si="102"/>
        <v>2012</v>
      </c>
      <c r="V905" s="9">
        <f t="shared" si="103"/>
        <v>9</v>
      </c>
      <c r="W905">
        <f t="shared" si="104"/>
        <v>2012</v>
      </c>
    </row>
    <row r="906" spans="1:23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3">
        <v>42372.080289351848</v>
      </c>
      <c r="J906" s="13">
        <v>42342.080289351848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 s="3">
        <f>ROUND(E906/D906*100,0)</f>
        <v>0</v>
      </c>
      <c r="Q906">
        <f t="shared" si="98"/>
        <v>50.33</v>
      </c>
      <c r="R906" s="14" t="str">
        <f t="shared" si="99"/>
        <v>12/4/2015</v>
      </c>
      <c r="S906" s="14" t="str">
        <f t="shared" si="100"/>
        <v>1/3/2016</v>
      </c>
      <c r="T906" s="9">
        <f t="shared" si="101"/>
        <v>12</v>
      </c>
      <c r="U906">
        <f t="shared" si="102"/>
        <v>2015</v>
      </c>
      <c r="V906" s="9">
        <f t="shared" si="103"/>
        <v>1</v>
      </c>
      <c r="W906">
        <f t="shared" si="104"/>
        <v>2016</v>
      </c>
    </row>
    <row r="907" spans="1:23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3">
        <v>40567.239884259259</v>
      </c>
      <c r="J907" s="13">
        <v>40507.239884259259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 s="3">
        <f>ROUND(E907/D907*100,0)</f>
        <v>3</v>
      </c>
      <c r="Q907">
        <f t="shared" si="98"/>
        <v>32.67</v>
      </c>
      <c r="R907" s="14" t="str">
        <f t="shared" si="99"/>
        <v>11/25/2010</v>
      </c>
      <c r="S907" s="14" t="str">
        <f t="shared" si="100"/>
        <v>1/24/2011</v>
      </c>
      <c r="T907" s="9">
        <f t="shared" si="101"/>
        <v>11</v>
      </c>
      <c r="U907">
        <f t="shared" si="102"/>
        <v>2010</v>
      </c>
      <c r="V907" s="9">
        <f t="shared" si="103"/>
        <v>1</v>
      </c>
      <c r="W907">
        <f t="shared" si="104"/>
        <v>2011</v>
      </c>
    </row>
    <row r="908" spans="1:23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3">
        <v>41711.148032407407</v>
      </c>
      <c r="J908" s="13">
        <v>41681.189699074072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 s="3">
        <f>ROUND(E908/D908*100,0)</f>
        <v>0</v>
      </c>
      <c r="Q908">
        <f t="shared" si="98"/>
        <v>0</v>
      </c>
      <c r="R908" s="14" t="str">
        <f t="shared" si="99"/>
        <v>2/11/2014</v>
      </c>
      <c r="S908" s="14" t="str">
        <f t="shared" si="100"/>
        <v>3/13/2014</v>
      </c>
      <c r="T908" s="9">
        <f t="shared" si="101"/>
        <v>2</v>
      </c>
      <c r="U908">
        <f t="shared" si="102"/>
        <v>2014</v>
      </c>
      <c r="V908" s="9">
        <f t="shared" si="103"/>
        <v>3</v>
      </c>
      <c r="W908">
        <f t="shared" si="104"/>
        <v>2014</v>
      </c>
    </row>
    <row r="909" spans="1:23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3">
        <v>40797.192395833335</v>
      </c>
      <c r="J909" s="13">
        <v>40767.192395833335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 s="3">
        <f>ROUND(E909/D909*100,0)</f>
        <v>0</v>
      </c>
      <c r="Q909">
        <f t="shared" si="98"/>
        <v>0</v>
      </c>
      <c r="R909" s="14" t="str">
        <f t="shared" si="99"/>
        <v>8/12/2011</v>
      </c>
      <c r="S909" s="14" t="str">
        <f t="shared" si="100"/>
        <v>9/11/2011</v>
      </c>
      <c r="T909" s="9">
        <f t="shared" si="101"/>
        <v>8</v>
      </c>
      <c r="U909">
        <f t="shared" si="102"/>
        <v>2011</v>
      </c>
      <c r="V909" s="9">
        <f t="shared" si="103"/>
        <v>9</v>
      </c>
      <c r="W909">
        <f t="shared" si="104"/>
        <v>2011</v>
      </c>
    </row>
    <row r="910" spans="1:23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3">
        <v>40386.207638888889</v>
      </c>
      <c r="J910" s="13">
        <v>40340.801562499997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 s="3">
        <f>ROUND(E910/D910*100,0)</f>
        <v>0</v>
      </c>
      <c r="Q910">
        <f t="shared" si="98"/>
        <v>0</v>
      </c>
      <c r="R910" s="14" t="str">
        <f t="shared" si="99"/>
        <v>6/11/2010</v>
      </c>
      <c r="S910" s="14" t="str">
        <f t="shared" si="100"/>
        <v>7/27/2010</v>
      </c>
      <c r="T910" s="9">
        <f t="shared" si="101"/>
        <v>6</v>
      </c>
      <c r="U910">
        <f t="shared" si="102"/>
        <v>2010</v>
      </c>
      <c r="V910" s="9">
        <f t="shared" si="103"/>
        <v>7</v>
      </c>
      <c r="W910">
        <f t="shared" si="104"/>
        <v>2010</v>
      </c>
    </row>
    <row r="911" spans="1:23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3">
        <v>41113.166666666664</v>
      </c>
      <c r="J911" s="13">
        <v>41081.69027777778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 s="3">
        <f>ROUND(E911/D911*100,0)</f>
        <v>3</v>
      </c>
      <c r="Q911">
        <f t="shared" si="98"/>
        <v>65</v>
      </c>
      <c r="R911" s="14" t="str">
        <f t="shared" si="99"/>
        <v>6/21/2012</v>
      </c>
      <c r="S911" s="14" t="str">
        <f t="shared" si="100"/>
        <v>7/23/2012</v>
      </c>
      <c r="T911" s="9">
        <f t="shared" si="101"/>
        <v>6</v>
      </c>
      <c r="U911">
        <f t="shared" si="102"/>
        <v>2012</v>
      </c>
      <c r="V911" s="9">
        <f t="shared" si="103"/>
        <v>7</v>
      </c>
      <c r="W911">
        <f t="shared" si="104"/>
        <v>2012</v>
      </c>
    </row>
    <row r="912" spans="1:23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3">
        <v>42797.545358796298</v>
      </c>
      <c r="J912" s="13">
        <v>42737.545358796298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 s="3">
        <f>ROUND(E912/D912*100,0)</f>
        <v>22</v>
      </c>
      <c r="Q912">
        <f t="shared" si="98"/>
        <v>24.6</v>
      </c>
      <c r="R912" s="14" t="str">
        <f t="shared" si="99"/>
        <v>1/2/2017</v>
      </c>
      <c r="S912" s="14" t="str">
        <f t="shared" si="100"/>
        <v>3/3/2017</v>
      </c>
      <c r="T912" s="9">
        <f t="shared" si="101"/>
        <v>1</v>
      </c>
      <c r="U912">
        <f t="shared" si="102"/>
        <v>2017</v>
      </c>
      <c r="V912" s="9">
        <f t="shared" si="103"/>
        <v>3</v>
      </c>
      <c r="W912">
        <f t="shared" si="104"/>
        <v>2017</v>
      </c>
    </row>
    <row r="913" spans="1:23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3">
        <v>41663.005150462966</v>
      </c>
      <c r="J913" s="13">
        <v>41642.005150462966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 s="3">
        <f>ROUND(E913/D913*100,0)</f>
        <v>0</v>
      </c>
      <c r="Q913">
        <f t="shared" si="98"/>
        <v>0</v>
      </c>
      <c r="R913" s="14" t="str">
        <f t="shared" si="99"/>
        <v>1/3/2014</v>
      </c>
      <c r="S913" s="14" t="str">
        <f t="shared" si="100"/>
        <v>1/24/2014</v>
      </c>
      <c r="T913" s="9">
        <f t="shared" si="101"/>
        <v>1</v>
      </c>
      <c r="U913">
        <f t="shared" si="102"/>
        <v>2014</v>
      </c>
      <c r="V913" s="9">
        <f t="shared" si="103"/>
        <v>1</v>
      </c>
      <c r="W913">
        <f t="shared" si="104"/>
        <v>2014</v>
      </c>
    </row>
    <row r="914" spans="1:23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3">
        <v>41254.151006944441</v>
      </c>
      <c r="J914" s="13">
        <v>41194.109340277777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 s="3">
        <f>ROUND(E914/D914*100,0)</f>
        <v>1</v>
      </c>
      <c r="Q914">
        <f t="shared" si="98"/>
        <v>15</v>
      </c>
      <c r="R914" s="14" t="str">
        <f t="shared" si="99"/>
        <v>10/12/2012</v>
      </c>
      <c r="S914" s="14" t="str">
        <f t="shared" si="100"/>
        <v>12/11/2012</v>
      </c>
      <c r="T914" s="9">
        <f t="shared" si="101"/>
        <v>10</v>
      </c>
      <c r="U914">
        <f t="shared" si="102"/>
        <v>2012</v>
      </c>
      <c r="V914" s="9">
        <f t="shared" si="103"/>
        <v>12</v>
      </c>
      <c r="W914">
        <f t="shared" si="104"/>
        <v>2012</v>
      </c>
    </row>
    <row r="915" spans="1:23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3">
        <v>41034.139108796298</v>
      </c>
      <c r="J915" s="13">
        <v>41004.139108796298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 s="3">
        <f>ROUND(E915/D915*100,0)</f>
        <v>7</v>
      </c>
      <c r="Q915">
        <f t="shared" si="98"/>
        <v>82.58</v>
      </c>
      <c r="R915" s="14" t="str">
        <f t="shared" si="99"/>
        <v>4/5/2012</v>
      </c>
      <c r="S915" s="14" t="str">
        <f t="shared" si="100"/>
        <v>5/5/2012</v>
      </c>
      <c r="T915" s="9">
        <f t="shared" si="101"/>
        <v>4</v>
      </c>
      <c r="U915">
        <f t="shared" si="102"/>
        <v>2012</v>
      </c>
      <c r="V915" s="9">
        <f t="shared" si="103"/>
        <v>5</v>
      </c>
      <c r="W915">
        <f t="shared" si="104"/>
        <v>2012</v>
      </c>
    </row>
    <row r="916" spans="1:23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3">
        <v>41146.763275462959</v>
      </c>
      <c r="J916" s="13">
        <v>41116.763275462959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 s="3">
        <f>ROUND(E916/D916*100,0)</f>
        <v>0</v>
      </c>
      <c r="Q916">
        <f t="shared" si="98"/>
        <v>0</v>
      </c>
      <c r="R916" s="14" t="str">
        <f t="shared" si="99"/>
        <v>7/26/2012</v>
      </c>
      <c r="S916" s="14" t="str">
        <f t="shared" si="100"/>
        <v>8/25/2012</v>
      </c>
      <c r="T916" s="9">
        <f t="shared" si="101"/>
        <v>7</v>
      </c>
      <c r="U916">
        <f t="shared" si="102"/>
        <v>2012</v>
      </c>
      <c r="V916" s="9">
        <f t="shared" si="103"/>
        <v>8</v>
      </c>
      <c r="W916">
        <f t="shared" si="104"/>
        <v>2012</v>
      </c>
    </row>
    <row r="917" spans="1:23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3">
        <v>40969.207638888889</v>
      </c>
      <c r="J917" s="13">
        <v>40937.679560185185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 s="3">
        <f>ROUND(E917/D917*100,0)</f>
        <v>6</v>
      </c>
      <c r="Q917">
        <f t="shared" si="98"/>
        <v>41.67</v>
      </c>
      <c r="R917" s="14" t="str">
        <f t="shared" si="99"/>
        <v>1/29/2012</v>
      </c>
      <c r="S917" s="14" t="str">
        <f t="shared" si="100"/>
        <v>3/1/2012</v>
      </c>
      <c r="T917" s="9">
        <f t="shared" si="101"/>
        <v>1</v>
      </c>
      <c r="U917">
        <f t="shared" si="102"/>
        <v>2012</v>
      </c>
      <c r="V917" s="9">
        <f t="shared" si="103"/>
        <v>3</v>
      </c>
      <c r="W917">
        <f t="shared" si="104"/>
        <v>2012</v>
      </c>
    </row>
    <row r="918" spans="1:23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3">
        <v>40473.208333333336</v>
      </c>
      <c r="J918" s="13">
        <v>40434.853402777779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 s="3">
        <f>ROUND(E918/D918*100,0)</f>
        <v>0</v>
      </c>
      <c r="Q918">
        <f t="shared" si="98"/>
        <v>0</v>
      </c>
      <c r="R918" s="14" t="str">
        <f t="shared" si="99"/>
        <v>9/13/2010</v>
      </c>
      <c r="S918" s="14" t="str">
        <f t="shared" si="100"/>
        <v>10/22/2010</v>
      </c>
      <c r="T918" s="9">
        <f t="shared" si="101"/>
        <v>9</v>
      </c>
      <c r="U918">
        <f t="shared" si="102"/>
        <v>2010</v>
      </c>
      <c r="V918" s="9">
        <f t="shared" si="103"/>
        <v>10</v>
      </c>
      <c r="W918">
        <f t="shared" si="104"/>
        <v>2010</v>
      </c>
    </row>
    <row r="919" spans="1:23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3">
        <v>41834.104166666664</v>
      </c>
      <c r="J919" s="13">
        <v>41802.94363425926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 s="3">
        <f>ROUND(E919/D919*100,0)</f>
        <v>1</v>
      </c>
      <c r="Q919">
        <f t="shared" si="98"/>
        <v>30</v>
      </c>
      <c r="R919" s="14" t="str">
        <f t="shared" si="99"/>
        <v>6/12/2014</v>
      </c>
      <c r="S919" s="14" t="str">
        <f t="shared" si="100"/>
        <v>7/14/2014</v>
      </c>
      <c r="T919" s="9">
        <f t="shared" si="101"/>
        <v>6</v>
      </c>
      <c r="U919">
        <f t="shared" si="102"/>
        <v>2014</v>
      </c>
      <c r="V919" s="9">
        <f t="shared" si="103"/>
        <v>7</v>
      </c>
      <c r="W919">
        <f t="shared" si="104"/>
        <v>2014</v>
      </c>
    </row>
    <row r="920" spans="1:23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3">
        <v>41974.957881944443</v>
      </c>
      <c r="J920" s="13">
        <v>41944.916215277779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 s="3">
        <f>ROUND(E920/D920*100,0)</f>
        <v>5</v>
      </c>
      <c r="Q920">
        <f t="shared" si="98"/>
        <v>19.600000000000001</v>
      </c>
      <c r="R920" s="14" t="str">
        <f t="shared" si="99"/>
        <v>11/1/2014</v>
      </c>
      <c r="S920" s="14" t="str">
        <f t="shared" si="100"/>
        <v>12/1/2014</v>
      </c>
      <c r="T920" s="9">
        <f t="shared" si="101"/>
        <v>11</v>
      </c>
      <c r="U920">
        <f t="shared" si="102"/>
        <v>2014</v>
      </c>
      <c r="V920" s="9">
        <f t="shared" si="103"/>
        <v>12</v>
      </c>
      <c r="W920">
        <f t="shared" si="104"/>
        <v>2014</v>
      </c>
    </row>
    <row r="921" spans="1:23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3">
        <v>41262.641724537039</v>
      </c>
      <c r="J921" s="13">
        <v>41227.641724537039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 s="3">
        <f>ROUND(E921/D921*100,0)</f>
        <v>1</v>
      </c>
      <c r="Q921">
        <f t="shared" si="98"/>
        <v>100</v>
      </c>
      <c r="R921" s="14" t="str">
        <f t="shared" si="99"/>
        <v>11/14/2012</v>
      </c>
      <c r="S921" s="14" t="str">
        <f t="shared" si="100"/>
        <v>12/19/2012</v>
      </c>
      <c r="T921" s="9">
        <f t="shared" si="101"/>
        <v>11</v>
      </c>
      <c r="U921">
        <f t="shared" si="102"/>
        <v>2012</v>
      </c>
      <c r="V921" s="9">
        <f t="shared" si="103"/>
        <v>12</v>
      </c>
      <c r="W921">
        <f t="shared" si="104"/>
        <v>2012</v>
      </c>
    </row>
    <row r="922" spans="1:23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3">
        <v>41592.713217592594</v>
      </c>
      <c r="J922" s="13">
        <v>41562.671550925923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 s="3">
        <f>ROUND(E922/D922*100,0)</f>
        <v>0</v>
      </c>
      <c r="Q922">
        <f t="shared" si="98"/>
        <v>0</v>
      </c>
      <c r="R922" s="14" t="str">
        <f t="shared" si="99"/>
        <v>10/15/2013</v>
      </c>
      <c r="S922" s="14" t="str">
        <f t="shared" si="100"/>
        <v>11/14/2013</v>
      </c>
      <c r="T922" s="9">
        <f t="shared" si="101"/>
        <v>10</v>
      </c>
      <c r="U922">
        <f t="shared" si="102"/>
        <v>2013</v>
      </c>
      <c r="V922" s="9">
        <f t="shared" si="103"/>
        <v>11</v>
      </c>
      <c r="W922">
        <f t="shared" si="104"/>
        <v>2013</v>
      </c>
    </row>
    <row r="923" spans="1:23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3">
        <v>40889.212685185186</v>
      </c>
      <c r="J923" s="13">
        <v>40847.171018518522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 s="3">
        <f>ROUND(E923/D923*100,0)</f>
        <v>31</v>
      </c>
      <c r="Q923">
        <f t="shared" si="98"/>
        <v>231.75</v>
      </c>
      <c r="R923" s="14" t="str">
        <f t="shared" si="99"/>
        <v>10/31/2011</v>
      </c>
      <c r="S923" s="14" t="str">
        <f t="shared" si="100"/>
        <v>12/12/2011</v>
      </c>
      <c r="T923" s="9">
        <f t="shared" si="101"/>
        <v>10</v>
      </c>
      <c r="U923">
        <f t="shared" si="102"/>
        <v>2011</v>
      </c>
      <c r="V923" s="9">
        <f t="shared" si="103"/>
        <v>12</v>
      </c>
      <c r="W923">
        <f t="shared" si="104"/>
        <v>2011</v>
      </c>
    </row>
    <row r="924" spans="1:23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3">
        <v>41913.530011574076</v>
      </c>
      <c r="J924" s="13">
        <v>41878.530011574076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 s="3">
        <f>ROUND(E924/D924*100,0)</f>
        <v>21</v>
      </c>
      <c r="Q924">
        <f t="shared" si="98"/>
        <v>189.33</v>
      </c>
      <c r="R924" s="14" t="str">
        <f t="shared" si="99"/>
        <v>8/27/2014</v>
      </c>
      <c r="S924" s="14" t="str">
        <f t="shared" si="100"/>
        <v>10/1/2014</v>
      </c>
      <c r="T924" s="9">
        <f t="shared" si="101"/>
        <v>8</v>
      </c>
      <c r="U924">
        <f t="shared" si="102"/>
        <v>2014</v>
      </c>
      <c r="V924" s="9">
        <f t="shared" si="103"/>
        <v>10</v>
      </c>
      <c r="W924">
        <f t="shared" si="104"/>
        <v>2014</v>
      </c>
    </row>
    <row r="925" spans="1:23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3">
        <v>41965.001423611109</v>
      </c>
      <c r="J925" s="13">
        <v>41934.959756944445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 s="3">
        <f>ROUND(E925/D925*100,0)</f>
        <v>2</v>
      </c>
      <c r="Q925">
        <f t="shared" si="98"/>
        <v>55</v>
      </c>
      <c r="R925" s="14" t="str">
        <f t="shared" si="99"/>
        <v>10/22/2014</v>
      </c>
      <c r="S925" s="14" t="str">
        <f t="shared" si="100"/>
        <v>11/22/2014</v>
      </c>
      <c r="T925" s="9">
        <f t="shared" si="101"/>
        <v>10</v>
      </c>
      <c r="U925">
        <f t="shared" si="102"/>
        <v>2014</v>
      </c>
      <c r="V925" s="9">
        <f t="shared" si="103"/>
        <v>11</v>
      </c>
      <c r="W925">
        <f t="shared" si="104"/>
        <v>2014</v>
      </c>
    </row>
    <row r="926" spans="1:23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3">
        <v>41318.942928240744</v>
      </c>
      <c r="J926" s="13">
        <v>41288.942928240744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 s="3">
        <f>ROUND(E926/D926*100,0)</f>
        <v>11</v>
      </c>
      <c r="Q926">
        <f t="shared" si="98"/>
        <v>21.8</v>
      </c>
      <c r="R926" s="14" t="str">
        <f t="shared" si="99"/>
        <v>1/14/2013</v>
      </c>
      <c r="S926" s="14" t="str">
        <f t="shared" si="100"/>
        <v>2/13/2013</v>
      </c>
      <c r="T926" s="9">
        <f t="shared" si="101"/>
        <v>1</v>
      </c>
      <c r="U926">
        <f t="shared" si="102"/>
        <v>2013</v>
      </c>
      <c r="V926" s="9">
        <f t="shared" si="103"/>
        <v>2</v>
      </c>
      <c r="W926">
        <f t="shared" si="104"/>
        <v>2013</v>
      </c>
    </row>
    <row r="927" spans="1:23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3">
        <v>41605.922581018516</v>
      </c>
      <c r="J927" s="13">
        <v>41575.880914351852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 s="3">
        <f>ROUND(E927/D927*100,0)</f>
        <v>3</v>
      </c>
      <c r="Q927">
        <f t="shared" si="98"/>
        <v>32</v>
      </c>
      <c r="R927" s="14" t="str">
        <f t="shared" si="99"/>
        <v>10/28/2013</v>
      </c>
      <c r="S927" s="14" t="str">
        <f t="shared" si="100"/>
        <v>11/27/2013</v>
      </c>
      <c r="T927" s="9">
        <f t="shared" si="101"/>
        <v>10</v>
      </c>
      <c r="U927">
        <f t="shared" si="102"/>
        <v>2013</v>
      </c>
      <c r="V927" s="9">
        <f t="shared" si="103"/>
        <v>11</v>
      </c>
      <c r="W927">
        <f t="shared" si="104"/>
        <v>2013</v>
      </c>
    </row>
    <row r="928" spans="1:23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3">
        <v>40367.944444444445</v>
      </c>
      <c r="J928" s="13">
        <v>40338.02002314815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 s="3">
        <f>ROUND(E928/D928*100,0)</f>
        <v>0</v>
      </c>
      <c r="Q928">
        <f t="shared" si="98"/>
        <v>0</v>
      </c>
      <c r="R928" s="14" t="str">
        <f t="shared" si="99"/>
        <v>6/9/2010</v>
      </c>
      <c r="S928" s="14" t="str">
        <f t="shared" si="100"/>
        <v>7/8/2010</v>
      </c>
      <c r="T928" s="9">
        <f t="shared" si="101"/>
        <v>6</v>
      </c>
      <c r="U928">
        <f t="shared" si="102"/>
        <v>2010</v>
      </c>
      <c r="V928" s="9">
        <f t="shared" si="103"/>
        <v>7</v>
      </c>
      <c r="W928">
        <f t="shared" si="104"/>
        <v>2010</v>
      </c>
    </row>
    <row r="929" spans="1:23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3">
        <v>41043.822858796295</v>
      </c>
      <c r="J929" s="13">
        <v>41013.822858796295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 s="3">
        <f>ROUND(E929/D929*100,0)</f>
        <v>0</v>
      </c>
      <c r="Q929">
        <f t="shared" si="98"/>
        <v>0</v>
      </c>
      <c r="R929" s="14" t="str">
        <f t="shared" si="99"/>
        <v>4/14/2012</v>
      </c>
      <c r="S929" s="14" t="str">
        <f t="shared" si="100"/>
        <v>5/14/2012</v>
      </c>
      <c r="T929" s="9">
        <f t="shared" si="101"/>
        <v>4</v>
      </c>
      <c r="U929">
        <f t="shared" si="102"/>
        <v>2012</v>
      </c>
      <c r="V929" s="9">
        <f t="shared" si="103"/>
        <v>5</v>
      </c>
      <c r="W929">
        <f t="shared" si="104"/>
        <v>2012</v>
      </c>
    </row>
    <row r="930" spans="1:23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3">
        <v>41231</v>
      </c>
      <c r="J930" s="13">
        <v>41180.86241898148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 s="3">
        <f>ROUND(E930/D930*100,0)</f>
        <v>11</v>
      </c>
      <c r="Q930">
        <f t="shared" si="98"/>
        <v>56.25</v>
      </c>
      <c r="R930" s="14" t="str">
        <f t="shared" si="99"/>
        <v>9/28/2012</v>
      </c>
      <c r="S930" s="14" t="str">
        <f t="shared" si="100"/>
        <v>11/18/2012</v>
      </c>
      <c r="T930" s="9">
        <f t="shared" si="101"/>
        <v>9</v>
      </c>
      <c r="U930">
        <f t="shared" si="102"/>
        <v>2012</v>
      </c>
      <c r="V930" s="9">
        <f t="shared" si="103"/>
        <v>11</v>
      </c>
      <c r="W930">
        <f t="shared" si="104"/>
        <v>2012</v>
      </c>
    </row>
    <row r="931" spans="1:23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3">
        <v>41008.196400462963</v>
      </c>
      <c r="J931" s="13">
        <v>40978.238067129627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 s="3">
        <f>ROUND(E931/D931*100,0)</f>
        <v>0</v>
      </c>
      <c r="Q931">
        <f t="shared" si="98"/>
        <v>0</v>
      </c>
      <c r="R931" s="14" t="str">
        <f t="shared" si="99"/>
        <v>3/10/2012</v>
      </c>
      <c r="S931" s="14" t="str">
        <f t="shared" si="100"/>
        <v>4/9/2012</v>
      </c>
      <c r="T931" s="9">
        <f t="shared" si="101"/>
        <v>3</v>
      </c>
      <c r="U931">
        <f t="shared" si="102"/>
        <v>2012</v>
      </c>
      <c r="V931" s="9">
        <f t="shared" si="103"/>
        <v>4</v>
      </c>
      <c r="W931">
        <f t="shared" si="104"/>
        <v>2012</v>
      </c>
    </row>
    <row r="932" spans="1:23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3">
        <v>40354.897222222222</v>
      </c>
      <c r="J932" s="13">
        <v>40312.915578703702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 s="3">
        <f>ROUND(E932/D932*100,0)</f>
        <v>38</v>
      </c>
      <c r="Q932">
        <f t="shared" si="98"/>
        <v>69</v>
      </c>
      <c r="R932" s="14" t="str">
        <f t="shared" si="99"/>
        <v>5/14/2010</v>
      </c>
      <c r="S932" s="14" t="str">
        <f t="shared" si="100"/>
        <v>6/25/2010</v>
      </c>
      <c r="T932" s="9">
        <f t="shared" si="101"/>
        <v>5</v>
      </c>
      <c r="U932">
        <f t="shared" si="102"/>
        <v>2010</v>
      </c>
      <c r="V932" s="9">
        <f t="shared" si="103"/>
        <v>6</v>
      </c>
      <c r="W932">
        <f t="shared" si="104"/>
        <v>2010</v>
      </c>
    </row>
    <row r="933" spans="1:23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3">
        <v>41714.916666666664</v>
      </c>
      <c r="J933" s="13">
        <v>41680.359976851854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 s="3">
        <f>ROUND(E933/D933*100,0)</f>
        <v>7</v>
      </c>
      <c r="Q933">
        <f t="shared" si="98"/>
        <v>18.71</v>
      </c>
      <c r="R933" s="14" t="str">
        <f t="shared" si="99"/>
        <v>2/10/2014</v>
      </c>
      <c r="S933" s="14" t="str">
        <f t="shared" si="100"/>
        <v>3/16/2014</v>
      </c>
      <c r="T933" s="9">
        <f t="shared" si="101"/>
        <v>2</v>
      </c>
      <c r="U933">
        <f t="shared" si="102"/>
        <v>2014</v>
      </c>
      <c r="V933" s="9">
        <f t="shared" si="103"/>
        <v>3</v>
      </c>
      <c r="W933">
        <f t="shared" si="104"/>
        <v>2014</v>
      </c>
    </row>
    <row r="934" spans="1:23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3">
        <v>41355.927604166667</v>
      </c>
      <c r="J934" s="13">
        <v>41310.969270833331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 s="3">
        <f>ROUND(E934/D934*100,0)</f>
        <v>15</v>
      </c>
      <c r="Q934">
        <f t="shared" si="98"/>
        <v>46.03</v>
      </c>
      <c r="R934" s="14" t="str">
        <f t="shared" si="99"/>
        <v>2/5/2013</v>
      </c>
      <c r="S934" s="14" t="str">
        <f t="shared" si="100"/>
        <v>3/22/2013</v>
      </c>
      <c r="T934" s="9">
        <f t="shared" si="101"/>
        <v>2</v>
      </c>
      <c r="U934">
        <f t="shared" si="102"/>
        <v>2013</v>
      </c>
      <c r="V934" s="9">
        <f t="shared" si="103"/>
        <v>3</v>
      </c>
      <c r="W934">
        <f t="shared" si="104"/>
        <v>2013</v>
      </c>
    </row>
    <row r="935" spans="1:23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3">
        <v>41771.169085648151</v>
      </c>
      <c r="J935" s="13">
        <v>41711.169085648151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 s="3">
        <f>ROUND(E935/D935*100,0)</f>
        <v>6</v>
      </c>
      <c r="Q935">
        <f t="shared" si="98"/>
        <v>60</v>
      </c>
      <c r="R935" s="14" t="str">
        <f t="shared" si="99"/>
        <v>3/13/2014</v>
      </c>
      <c r="S935" s="14" t="str">
        <f t="shared" si="100"/>
        <v>5/12/2014</v>
      </c>
      <c r="T935" s="9">
        <f t="shared" si="101"/>
        <v>3</v>
      </c>
      <c r="U935">
        <f t="shared" si="102"/>
        <v>2014</v>
      </c>
      <c r="V935" s="9">
        <f t="shared" si="103"/>
        <v>5</v>
      </c>
      <c r="W935">
        <f t="shared" si="104"/>
        <v>2014</v>
      </c>
    </row>
    <row r="936" spans="1:23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3">
        <v>41763.25</v>
      </c>
      <c r="J936" s="13">
        <v>41733.737083333333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 s="3">
        <f>ROUND(E936/D936*100,0)</f>
        <v>30</v>
      </c>
      <c r="Q936">
        <f t="shared" si="98"/>
        <v>50.67</v>
      </c>
      <c r="R936" s="14" t="str">
        <f t="shared" si="99"/>
        <v>4/4/2014</v>
      </c>
      <c r="S936" s="14" t="str">
        <f t="shared" si="100"/>
        <v>5/4/2014</v>
      </c>
      <c r="T936" s="9">
        <f t="shared" si="101"/>
        <v>4</v>
      </c>
      <c r="U936">
        <f t="shared" si="102"/>
        <v>2014</v>
      </c>
      <c r="V936" s="9">
        <f t="shared" si="103"/>
        <v>5</v>
      </c>
      <c r="W936">
        <f t="shared" si="104"/>
        <v>2014</v>
      </c>
    </row>
    <row r="937" spans="1:23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3">
        <v>42398.333668981482</v>
      </c>
      <c r="J937" s="13">
        <v>42368.333668981482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 s="3">
        <f>ROUND(E937/D937*100,0)</f>
        <v>1</v>
      </c>
      <c r="Q937">
        <f t="shared" si="98"/>
        <v>25</v>
      </c>
      <c r="R937" s="14" t="str">
        <f t="shared" si="99"/>
        <v>12/30/2015</v>
      </c>
      <c r="S937" s="14" t="str">
        <f t="shared" si="100"/>
        <v>1/29/2016</v>
      </c>
      <c r="T937" s="9">
        <f t="shared" si="101"/>
        <v>12</v>
      </c>
      <c r="U937">
        <f t="shared" si="102"/>
        <v>2015</v>
      </c>
      <c r="V937" s="9">
        <f t="shared" si="103"/>
        <v>1</v>
      </c>
      <c r="W937">
        <f t="shared" si="104"/>
        <v>2016</v>
      </c>
    </row>
    <row r="938" spans="1:23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3">
        <v>40926.833333333336</v>
      </c>
      <c r="J938" s="13">
        <v>40883.024178240739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 s="3">
        <f>ROUND(E938/D938*100,0)</f>
        <v>0</v>
      </c>
      <c r="Q938">
        <f t="shared" si="98"/>
        <v>0</v>
      </c>
      <c r="R938" s="14" t="str">
        <f t="shared" si="99"/>
        <v>12/6/2011</v>
      </c>
      <c r="S938" s="14" t="str">
        <f t="shared" si="100"/>
        <v>1/18/2012</v>
      </c>
      <c r="T938" s="9">
        <f t="shared" si="101"/>
        <v>12</v>
      </c>
      <c r="U938">
        <f t="shared" si="102"/>
        <v>2011</v>
      </c>
      <c r="V938" s="9">
        <f t="shared" si="103"/>
        <v>1</v>
      </c>
      <c r="W938">
        <f t="shared" si="104"/>
        <v>2012</v>
      </c>
    </row>
    <row r="939" spans="1:23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3">
        <v>41581.839780092596</v>
      </c>
      <c r="J939" s="13">
        <v>41551.798113425924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 s="3">
        <f>ROUND(E939/D939*100,0)</f>
        <v>1</v>
      </c>
      <c r="Q939">
        <f t="shared" si="98"/>
        <v>20</v>
      </c>
      <c r="R939" s="14" t="str">
        <f t="shared" si="99"/>
        <v>10/4/2013</v>
      </c>
      <c r="S939" s="14" t="str">
        <f t="shared" si="100"/>
        <v>11/3/2013</v>
      </c>
      <c r="T939" s="9">
        <f t="shared" si="101"/>
        <v>10</v>
      </c>
      <c r="U939">
        <f t="shared" si="102"/>
        <v>2013</v>
      </c>
      <c r="V939" s="9">
        <f t="shared" si="103"/>
        <v>11</v>
      </c>
      <c r="W939">
        <f t="shared" si="104"/>
        <v>2013</v>
      </c>
    </row>
    <row r="940" spans="1:23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3">
        <v>41154.479722222219</v>
      </c>
      <c r="J940" s="13">
        <v>41124.479722222219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 s="3">
        <f>ROUND(E940/D940*100,0)</f>
        <v>0</v>
      </c>
      <c r="Q940">
        <f t="shared" si="98"/>
        <v>25</v>
      </c>
      <c r="R940" s="14" t="str">
        <f t="shared" si="99"/>
        <v>8/3/2012</v>
      </c>
      <c r="S940" s="14" t="str">
        <f t="shared" si="100"/>
        <v>9/2/2012</v>
      </c>
      <c r="T940" s="9">
        <f t="shared" si="101"/>
        <v>8</v>
      </c>
      <c r="U940">
        <f t="shared" si="102"/>
        <v>2012</v>
      </c>
      <c r="V940" s="9">
        <f t="shared" si="103"/>
        <v>9</v>
      </c>
      <c r="W940">
        <f t="shared" si="104"/>
        <v>2012</v>
      </c>
    </row>
    <row r="941" spans="1:23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3">
        <v>41455.831944444442</v>
      </c>
      <c r="J941" s="13">
        <v>41416.763171296298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 s="3">
        <f>ROUND(E941/D941*100,0)</f>
        <v>1</v>
      </c>
      <c r="Q941">
        <f t="shared" si="98"/>
        <v>20</v>
      </c>
      <c r="R941" s="14" t="str">
        <f t="shared" si="99"/>
        <v>5/22/2013</v>
      </c>
      <c r="S941" s="14" t="str">
        <f t="shared" si="100"/>
        <v>6/30/2013</v>
      </c>
      <c r="T941" s="9">
        <f t="shared" si="101"/>
        <v>5</v>
      </c>
      <c r="U941">
        <f t="shared" si="102"/>
        <v>2013</v>
      </c>
      <c r="V941" s="9">
        <f t="shared" si="103"/>
        <v>6</v>
      </c>
      <c r="W941">
        <f t="shared" si="104"/>
        <v>2013</v>
      </c>
    </row>
    <row r="942" spans="1:23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3">
        <v>42227.008402777778</v>
      </c>
      <c r="J942" s="13">
        <v>42182.008402777778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 s="3">
        <f>ROUND(E942/D942*100,0)</f>
        <v>17</v>
      </c>
      <c r="Q942">
        <f t="shared" si="98"/>
        <v>110.29</v>
      </c>
      <c r="R942" s="14" t="str">
        <f t="shared" si="99"/>
        <v>6/27/2015</v>
      </c>
      <c r="S942" s="14" t="str">
        <f t="shared" si="100"/>
        <v>8/11/2015</v>
      </c>
      <c r="T942" s="9">
        <f t="shared" si="101"/>
        <v>6</v>
      </c>
      <c r="U942">
        <f t="shared" si="102"/>
        <v>2015</v>
      </c>
      <c r="V942" s="9">
        <f t="shared" si="103"/>
        <v>8</v>
      </c>
      <c r="W942">
        <f t="shared" si="104"/>
        <v>2015</v>
      </c>
    </row>
    <row r="943" spans="1:23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3">
        <v>42776.096585648149</v>
      </c>
      <c r="J943" s="13">
        <v>42746.096585648149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 s="3">
        <f>ROUND(E943/D943*100,0)</f>
        <v>2</v>
      </c>
      <c r="Q943">
        <f t="shared" si="98"/>
        <v>37.450000000000003</v>
      </c>
      <c r="R943" s="14" t="str">
        <f t="shared" si="99"/>
        <v>1/11/2017</v>
      </c>
      <c r="S943" s="14" t="str">
        <f t="shared" si="100"/>
        <v>2/10/2017</v>
      </c>
      <c r="T943" s="9">
        <f t="shared" si="101"/>
        <v>1</v>
      </c>
      <c r="U943">
        <f t="shared" si="102"/>
        <v>2017</v>
      </c>
      <c r="V943" s="9">
        <f t="shared" si="103"/>
        <v>2</v>
      </c>
      <c r="W943">
        <f t="shared" si="104"/>
        <v>2017</v>
      </c>
    </row>
    <row r="944" spans="1:23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3">
        <v>42418.843287037038</v>
      </c>
      <c r="J944" s="13">
        <v>42382.843287037038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 s="3">
        <f>ROUND(E944/D944*100,0)</f>
        <v>9</v>
      </c>
      <c r="Q944">
        <f t="shared" si="98"/>
        <v>41.75</v>
      </c>
      <c r="R944" s="14" t="str">
        <f t="shared" si="99"/>
        <v>1/13/2016</v>
      </c>
      <c r="S944" s="14" t="str">
        <f t="shared" si="100"/>
        <v>2/18/2016</v>
      </c>
      <c r="T944" s="9">
        <f t="shared" si="101"/>
        <v>1</v>
      </c>
      <c r="U944">
        <f t="shared" si="102"/>
        <v>2016</v>
      </c>
      <c r="V944" s="9">
        <f t="shared" si="103"/>
        <v>2</v>
      </c>
      <c r="W944">
        <f t="shared" si="104"/>
        <v>2016</v>
      </c>
    </row>
    <row r="945" spans="1:23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3">
        <v>42703.709548611114</v>
      </c>
      <c r="J945" s="13">
        <v>42673.667881944442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 s="3">
        <f>ROUND(E945/D945*100,0)</f>
        <v>10</v>
      </c>
      <c r="Q945">
        <f t="shared" si="98"/>
        <v>24.08</v>
      </c>
      <c r="R945" s="14" t="str">
        <f t="shared" si="99"/>
        <v>10/30/2016</v>
      </c>
      <c r="S945" s="14" t="str">
        <f t="shared" si="100"/>
        <v>11/29/2016</v>
      </c>
      <c r="T945" s="9">
        <f t="shared" si="101"/>
        <v>10</v>
      </c>
      <c r="U945">
        <f t="shared" si="102"/>
        <v>2016</v>
      </c>
      <c r="V945" s="9">
        <f t="shared" si="103"/>
        <v>11</v>
      </c>
      <c r="W945">
        <f t="shared" si="104"/>
        <v>2016</v>
      </c>
    </row>
    <row r="946" spans="1:23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3">
        <v>42478.583333333336</v>
      </c>
      <c r="J946" s="13">
        <v>42444.583912037036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 s="3">
        <f>ROUND(E946/D946*100,0)</f>
        <v>13</v>
      </c>
      <c r="Q946">
        <f t="shared" si="98"/>
        <v>69.41</v>
      </c>
      <c r="R946" s="14" t="str">
        <f t="shared" si="99"/>
        <v>3/15/2016</v>
      </c>
      <c r="S946" s="14" t="str">
        <f t="shared" si="100"/>
        <v>4/18/2016</v>
      </c>
      <c r="T946" s="9">
        <f t="shared" si="101"/>
        <v>3</v>
      </c>
      <c r="U946">
        <f t="shared" si="102"/>
        <v>2016</v>
      </c>
      <c r="V946" s="9">
        <f t="shared" si="103"/>
        <v>4</v>
      </c>
      <c r="W946">
        <f t="shared" si="104"/>
        <v>2016</v>
      </c>
    </row>
    <row r="947" spans="1:23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3">
        <v>42784.999305555553</v>
      </c>
      <c r="J947" s="13">
        <v>42732.872986111113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 s="3">
        <f>ROUND(E947/D947*100,0)</f>
        <v>2</v>
      </c>
      <c r="Q947">
        <f t="shared" si="98"/>
        <v>155.25</v>
      </c>
      <c r="R947" s="14" t="str">
        <f t="shared" si="99"/>
        <v>12/28/2016</v>
      </c>
      <c r="S947" s="14" t="str">
        <f t="shared" si="100"/>
        <v>2/18/2017</v>
      </c>
      <c r="T947" s="9">
        <f t="shared" si="101"/>
        <v>12</v>
      </c>
      <c r="U947">
        <f t="shared" si="102"/>
        <v>2016</v>
      </c>
      <c r="V947" s="9">
        <f t="shared" si="103"/>
        <v>2</v>
      </c>
      <c r="W947">
        <f t="shared" si="104"/>
        <v>2017</v>
      </c>
    </row>
    <row r="948" spans="1:23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3">
        <v>42622.750555555554</v>
      </c>
      <c r="J948" s="13">
        <v>42592.750555555554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 s="3">
        <f>ROUND(E948/D948*100,0)</f>
        <v>2</v>
      </c>
      <c r="Q948">
        <f t="shared" si="98"/>
        <v>57.2</v>
      </c>
      <c r="R948" s="14" t="str">
        <f t="shared" si="99"/>
        <v>8/10/2016</v>
      </c>
      <c r="S948" s="14" t="str">
        <f t="shared" si="100"/>
        <v>9/9/2016</v>
      </c>
      <c r="T948" s="9">
        <f t="shared" si="101"/>
        <v>8</v>
      </c>
      <c r="U948">
        <f t="shared" si="102"/>
        <v>2016</v>
      </c>
      <c r="V948" s="9">
        <f t="shared" si="103"/>
        <v>9</v>
      </c>
      <c r="W948">
        <f t="shared" si="104"/>
        <v>2016</v>
      </c>
    </row>
    <row r="949" spans="1:23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3">
        <v>42551.781319444446</v>
      </c>
      <c r="J949" s="13">
        <v>42491.781319444446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 s="3">
        <f>ROUND(E949/D949*100,0)</f>
        <v>0</v>
      </c>
      <c r="Q949">
        <f t="shared" si="98"/>
        <v>0</v>
      </c>
      <c r="R949" s="14" t="str">
        <f t="shared" si="99"/>
        <v>5/1/2016</v>
      </c>
      <c r="S949" s="14" t="str">
        <f t="shared" si="100"/>
        <v>6/30/2016</v>
      </c>
      <c r="T949" s="9">
        <f t="shared" si="101"/>
        <v>5</v>
      </c>
      <c r="U949">
        <f t="shared" si="102"/>
        <v>2016</v>
      </c>
      <c r="V949" s="9">
        <f t="shared" si="103"/>
        <v>6</v>
      </c>
      <c r="W949">
        <f t="shared" si="104"/>
        <v>2016</v>
      </c>
    </row>
    <row r="950" spans="1:23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3">
        <v>42441.828287037039</v>
      </c>
      <c r="J950" s="13">
        <v>42411.828287037039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 s="3">
        <f>ROUND(E950/D950*100,0)</f>
        <v>12</v>
      </c>
      <c r="Q950">
        <f t="shared" si="98"/>
        <v>60</v>
      </c>
      <c r="R950" s="14" t="str">
        <f t="shared" si="99"/>
        <v>2/11/2016</v>
      </c>
      <c r="S950" s="14" t="str">
        <f t="shared" si="100"/>
        <v>3/12/2016</v>
      </c>
      <c r="T950" s="9">
        <f t="shared" si="101"/>
        <v>2</v>
      </c>
      <c r="U950">
        <f t="shared" si="102"/>
        <v>2016</v>
      </c>
      <c r="V950" s="9">
        <f t="shared" si="103"/>
        <v>3</v>
      </c>
      <c r="W950">
        <f t="shared" si="104"/>
        <v>2016</v>
      </c>
    </row>
    <row r="951" spans="1:23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3">
        <v>42421.043703703705</v>
      </c>
      <c r="J951" s="13">
        <v>42361.043703703705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 s="3">
        <f>ROUND(E951/D951*100,0)</f>
        <v>1</v>
      </c>
      <c r="Q951">
        <f t="shared" si="98"/>
        <v>39</v>
      </c>
      <c r="R951" s="14" t="str">
        <f t="shared" si="99"/>
        <v>12/23/2015</v>
      </c>
      <c r="S951" s="14" t="str">
        <f t="shared" si="100"/>
        <v>2/21/2016</v>
      </c>
      <c r="T951" s="9">
        <f t="shared" si="101"/>
        <v>12</v>
      </c>
      <c r="U951">
        <f t="shared" si="102"/>
        <v>2015</v>
      </c>
      <c r="V951" s="9">
        <f t="shared" si="103"/>
        <v>2</v>
      </c>
      <c r="W951">
        <f t="shared" si="104"/>
        <v>2016</v>
      </c>
    </row>
    <row r="952" spans="1:23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3">
        <v>42386.750706018516</v>
      </c>
      <c r="J952" s="13">
        <v>42356.750706018516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 s="3">
        <f>ROUND(E952/D952*100,0)</f>
        <v>28</v>
      </c>
      <c r="Q952">
        <f t="shared" si="98"/>
        <v>58.42</v>
      </c>
      <c r="R952" s="14" t="str">
        <f t="shared" si="99"/>
        <v>12/18/2015</v>
      </c>
      <c r="S952" s="14" t="str">
        <f t="shared" si="100"/>
        <v>1/17/2016</v>
      </c>
      <c r="T952" s="9">
        <f t="shared" si="101"/>
        <v>12</v>
      </c>
      <c r="U952">
        <f t="shared" si="102"/>
        <v>2015</v>
      </c>
      <c r="V952" s="9">
        <f t="shared" si="103"/>
        <v>1</v>
      </c>
      <c r="W952">
        <f t="shared" si="104"/>
        <v>2016</v>
      </c>
    </row>
    <row r="953" spans="1:23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3">
        <v>42525.653611111113</v>
      </c>
      <c r="J953" s="13">
        <v>42480.653611111113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 s="3">
        <f>ROUND(E953/D953*100,0)</f>
        <v>38</v>
      </c>
      <c r="Q953">
        <f t="shared" si="98"/>
        <v>158.63999999999999</v>
      </c>
      <c r="R953" s="14" t="str">
        <f t="shared" si="99"/>
        <v>4/20/2016</v>
      </c>
      <c r="S953" s="14" t="str">
        <f t="shared" si="100"/>
        <v>6/4/2016</v>
      </c>
      <c r="T953" s="9">
        <f t="shared" si="101"/>
        <v>4</v>
      </c>
      <c r="U953">
        <f t="shared" si="102"/>
        <v>2016</v>
      </c>
      <c r="V953" s="9">
        <f t="shared" si="103"/>
        <v>6</v>
      </c>
      <c r="W953">
        <f t="shared" si="104"/>
        <v>2016</v>
      </c>
    </row>
    <row r="954" spans="1:23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3">
        <v>42692.655231481483</v>
      </c>
      <c r="J954" s="13">
        <v>42662.613564814812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 s="3">
        <f>ROUND(E954/D954*100,0)</f>
        <v>40</v>
      </c>
      <c r="Q954">
        <f t="shared" si="98"/>
        <v>99.86</v>
      </c>
      <c r="R954" s="14" t="str">
        <f t="shared" si="99"/>
        <v>10/19/2016</v>
      </c>
      <c r="S954" s="14" t="str">
        <f t="shared" si="100"/>
        <v>11/18/2016</v>
      </c>
      <c r="T954" s="9">
        <f t="shared" si="101"/>
        <v>10</v>
      </c>
      <c r="U954">
        <f t="shared" si="102"/>
        <v>2016</v>
      </c>
      <c r="V954" s="9">
        <f t="shared" si="103"/>
        <v>11</v>
      </c>
      <c r="W954">
        <f t="shared" si="104"/>
        <v>2016</v>
      </c>
    </row>
    <row r="955" spans="1:23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3">
        <v>42029.164340277777</v>
      </c>
      <c r="J955" s="13">
        <v>41999.164340277777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 s="3">
        <f>ROUND(E955/D955*100,0)</f>
        <v>1</v>
      </c>
      <c r="Q955">
        <f t="shared" si="98"/>
        <v>25.2</v>
      </c>
      <c r="R955" s="14" t="str">
        <f t="shared" si="99"/>
        <v>12/26/2014</v>
      </c>
      <c r="S955" s="14" t="str">
        <f t="shared" si="100"/>
        <v>1/25/2015</v>
      </c>
      <c r="T955" s="9">
        <f t="shared" si="101"/>
        <v>12</v>
      </c>
      <c r="U955">
        <f t="shared" si="102"/>
        <v>2014</v>
      </c>
      <c r="V955" s="9">
        <f t="shared" si="103"/>
        <v>1</v>
      </c>
      <c r="W955">
        <f t="shared" si="104"/>
        <v>2015</v>
      </c>
    </row>
    <row r="956" spans="1:23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3">
        <v>42236.833784722221</v>
      </c>
      <c r="J956" s="13">
        <v>42194.833784722221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 s="3">
        <f>ROUND(E956/D956*100,0)</f>
        <v>43</v>
      </c>
      <c r="Q956">
        <f t="shared" si="98"/>
        <v>89.19</v>
      </c>
      <c r="R956" s="14" t="str">
        <f t="shared" si="99"/>
        <v>7/9/2015</v>
      </c>
      <c r="S956" s="14" t="str">
        <f t="shared" si="100"/>
        <v>8/20/2015</v>
      </c>
      <c r="T956" s="9">
        <f t="shared" si="101"/>
        <v>7</v>
      </c>
      <c r="U956">
        <f t="shared" si="102"/>
        <v>2015</v>
      </c>
      <c r="V956" s="9">
        <f t="shared" si="103"/>
        <v>8</v>
      </c>
      <c r="W956">
        <f t="shared" si="104"/>
        <v>2015</v>
      </c>
    </row>
    <row r="957" spans="1:23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3">
        <v>42626.295138888891</v>
      </c>
      <c r="J957" s="13">
        <v>42586.295138888891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 s="3">
        <f>ROUND(E957/D957*100,0)</f>
        <v>6</v>
      </c>
      <c r="Q957">
        <f t="shared" si="98"/>
        <v>182.62</v>
      </c>
      <c r="R957" s="14" t="str">
        <f t="shared" si="99"/>
        <v>8/4/2016</v>
      </c>
      <c r="S957" s="14" t="str">
        <f t="shared" si="100"/>
        <v>9/13/2016</v>
      </c>
      <c r="T957" s="9">
        <f t="shared" si="101"/>
        <v>8</v>
      </c>
      <c r="U957">
        <f t="shared" si="102"/>
        <v>2016</v>
      </c>
      <c r="V957" s="9">
        <f t="shared" si="103"/>
        <v>9</v>
      </c>
      <c r="W957">
        <f t="shared" si="104"/>
        <v>2016</v>
      </c>
    </row>
    <row r="958" spans="1:23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3">
        <v>42120.872210648151</v>
      </c>
      <c r="J958" s="13">
        <v>42060.913877314815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 s="3">
        <f>ROUND(E958/D958*100,0)</f>
        <v>2</v>
      </c>
      <c r="Q958">
        <f t="shared" si="98"/>
        <v>50.65</v>
      </c>
      <c r="R958" s="14" t="str">
        <f t="shared" si="99"/>
        <v>2/25/2015</v>
      </c>
      <c r="S958" s="14" t="str">
        <f t="shared" si="100"/>
        <v>4/26/2015</v>
      </c>
      <c r="T958" s="9">
        <f t="shared" si="101"/>
        <v>2</v>
      </c>
      <c r="U958">
        <f t="shared" si="102"/>
        <v>2015</v>
      </c>
      <c r="V958" s="9">
        <f t="shared" si="103"/>
        <v>4</v>
      </c>
      <c r="W958">
        <f t="shared" si="104"/>
        <v>2015</v>
      </c>
    </row>
    <row r="959" spans="1:23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3">
        <v>42691.594131944446</v>
      </c>
      <c r="J959" s="13">
        <v>42660.552465277775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 s="3">
        <f>ROUND(E959/D959*100,0)</f>
        <v>2</v>
      </c>
      <c r="Q959">
        <f t="shared" si="98"/>
        <v>33.29</v>
      </c>
      <c r="R959" s="14" t="str">
        <f t="shared" si="99"/>
        <v>10/17/2016</v>
      </c>
      <c r="S959" s="14" t="str">
        <f t="shared" si="100"/>
        <v>11/17/2016</v>
      </c>
      <c r="T959" s="9">
        <f t="shared" si="101"/>
        <v>10</v>
      </c>
      <c r="U959">
        <f t="shared" si="102"/>
        <v>2016</v>
      </c>
      <c r="V959" s="9">
        <f t="shared" si="103"/>
        <v>11</v>
      </c>
      <c r="W959">
        <f t="shared" si="104"/>
        <v>2016</v>
      </c>
    </row>
    <row r="960" spans="1:23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3">
        <v>42104.207638888889</v>
      </c>
      <c r="J960" s="13">
        <v>42082.802812499998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 s="3">
        <f>ROUND(E960/D960*100,0)</f>
        <v>11</v>
      </c>
      <c r="Q960">
        <f t="shared" si="98"/>
        <v>51.82</v>
      </c>
      <c r="R960" s="14" t="str">
        <f t="shared" si="99"/>
        <v>3/19/2015</v>
      </c>
      <c r="S960" s="14" t="str">
        <f t="shared" si="100"/>
        <v>4/10/2015</v>
      </c>
      <c r="T960" s="9">
        <f t="shared" si="101"/>
        <v>3</v>
      </c>
      <c r="U960">
        <f t="shared" si="102"/>
        <v>2015</v>
      </c>
      <c r="V960" s="9">
        <f t="shared" si="103"/>
        <v>4</v>
      </c>
      <c r="W960">
        <f t="shared" si="104"/>
        <v>2015</v>
      </c>
    </row>
    <row r="961" spans="1:23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3">
        <v>42023.174363425926</v>
      </c>
      <c r="J961" s="13">
        <v>41993.174363425926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 s="3">
        <f>ROUND(E961/D961*100,0)</f>
        <v>39</v>
      </c>
      <c r="Q961">
        <f t="shared" si="98"/>
        <v>113.63</v>
      </c>
      <c r="R961" s="14" t="str">
        <f t="shared" si="99"/>
        <v>12/20/2014</v>
      </c>
      <c r="S961" s="14" t="str">
        <f t="shared" si="100"/>
        <v>1/19/2015</v>
      </c>
      <c r="T961" s="9">
        <f t="shared" si="101"/>
        <v>12</v>
      </c>
      <c r="U961">
        <f t="shared" si="102"/>
        <v>2014</v>
      </c>
      <c r="V961" s="9">
        <f t="shared" si="103"/>
        <v>1</v>
      </c>
      <c r="W961">
        <f t="shared" si="104"/>
        <v>2015</v>
      </c>
    </row>
    <row r="962" spans="1:23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3">
        <v>42808.585127314815</v>
      </c>
      <c r="J962" s="13">
        <v>42766.626793981479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 s="3">
        <f>ROUND(E962/D962*100,0)</f>
        <v>46</v>
      </c>
      <c r="Q962">
        <f t="shared" si="98"/>
        <v>136.46</v>
      </c>
      <c r="R962" s="14" t="str">
        <f t="shared" si="99"/>
        <v>1/31/2017</v>
      </c>
      <c r="S962" s="14" t="str">
        <f t="shared" si="100"/>
        <v>3/14/2017</v>
      </c>
      <c r="T962" s="9">
        <f t="shared" si="101"/>
        <v>1</v>
      </c>
      <c r="U962">
        <f t="shared" si="102"/>
        <v>2017</v>
      </c>
      <c r="V962" s="9">
        <f t="shared" si="103"/>
        <v>3</v>
      </c>
      <c r="W962">
        <f t="shared" si="104"/>
        <v>2017</v>
      </c>
    </row>
    <row r="963" spans="1:23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3">
        <v>42786.791666666664</v>
      </c>
      <c r="J963" s="13">
        <v>42740.693692129629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 s="3">
        <f>ROUND(E963/D963*100,0)</f>
        <v>42</v>
      </c>
      <c r="Q963">
        <f t="shared" ref="Q963:Q1026" si="105">IFERROR(ROUND(E963/L963,2),0)</f>
        <v>364.35</v>
      </c>
      <c r="R963" s="14" t="str">
        <f t="shared" ref="R963:R1026" si="106">_xlfn.CONCAT(MONTH(J963),"/",DAY(J963),"/",YEAR(J963))</f>
        <v>1/5/2017</v>
      </c>
      <c r="S963" s="14" t="str">
        <f t="shared" ref="S963:S1026" si="107">_xlfn.CONCAT(MONTH(I963),"/",DAY(I963),"/",YEAR(I963))</f>
        <v>2/20/2017</v>
      </c>
      <c r="T963" s="9">
        <f t="shared" ref="T963:T1026" si="108">MONTH(R963)</f>
        <v>1</v>
      </c>
      <c r="U963">
        <f t="shared" ref="U963:U1026" si="109">YEAR(R963)</f>
        <v>2017</v>
      </c>
      <c r="V963" s="9">
        <f t="shared" ref="V963:V1026" si="110">MONTH(S963)</f>
        <v>2</v>
      </c>
      <c r="W963">
        <f t="shared" ref="W963:W1026" si="111">YEAR(S963)</f>
        <v>2017</v>
      </c>
    </row>
    <row r="964" spans="1:23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3">
        <v>42411.712418981479</v>
      </c>
      <c r="J964" s="13">
        <v>42373.712418981479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 s="3">
        <f>ROUND(E964/D964*100,0)</f>
        <v>28</v>
      </c>
      <c r="Q964">
        <f t="shared" si="105"/>
        <v>19.239999999999998</v>
      </c>
      <c r="R964" s="14" t="str">
        <f t="shared" si="106"/>
        <v>1/4/2016</v>
      </c>
      <c r="S964" s="14" t="str">
        <f t="shared" si="107"/>
        <v>2/11/2016</v>
      </c>
      <c r="T964" s="9">
        <f t="shared" si="108"/>
        <v>1</v>
      </c>
      <c r="U964">
        <f t="shared" si="109"/>
        <v>2016</v>
      </c>
      <c r="V964" s="9">
        <f t="shared" si="110"/>
        <v>2</v>
      </c>
      <c r="W964">
        <f t="shared" si="111"/>
        <v>2016</v>
      </c>
    </row>
    <row r="965" spans="1:23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3">
        <v>42660.635636574072</v>
      </c>
      <c r="J965" s="13">
        <v>42625.635636574072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 s="3">
        <f>ROUND(E965/D965*100,0)</f>
        <v>1</v>
      </c>
      <c r="Q965">
        <f t="shared" si="105"/>
        <v>41.89</v>
      </c>
      <c r="R965" s="14" t="str">
        <f t="shared" si="106"/>
        <v>9/12/2016</v>
      </c>
      <c r="S965" s="14" t="str">
        <f t="shared" si="107"/>
        <v>10/17/2016</v>
      </c>
      <c r="T965" s="9">
        <f t="shared" si="108"/>
        <v>9</v>
      </c>
      <c r="U965">
        <f t="shared" si="109"/>
        <v>2016</v>
      </c>
      <c r="V965" s="9">
        <f t="shared" si="110"/>
        <v>10</v>
      </c>
      <c r="W965">
        <f t="shared" si="111"/>
        <v>2016</v>
      </c>
    </row>
    <row r="966" spans="1:23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3">
        <v>42248.628692129627</v>
      </c>
      <c r="J966" s="13">
        <v>42208.628692129627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 s="3">
        <f>ROUND(E966/D966*100,0)</f>
        <v>1</v>
      </c>
      <c r="Q966">
        <f t="shared" si="105"/>
        <v>30.31</v>
      </c>
      <c r="R966" s="14" t="str">
        <f t="shared" si="106"/>
        <v>7/23/2015</v>
      </c>
      <c r="S966" s="14" t="str">
        <f t="shared" si="107"/>
        <v>9/1/2015</v>
      </c>
      <c r="T966" s="9">
        <f t="shared" si="108"/>
        <v>7</v>
      </c>
      <c r="U966">
        <f t="shared" si="109"/>
        <v>2015</v>
      </c>
      <c r="V966" s="9">
        <f t="shared" si="110"/>
        <v>9</v>
      </c>
      <c r="W966">
        <f t="shared" si="111"/>
        <v>2015</v>
      </c>
    </row>
    <row r="967" spans="1:23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3">
        <v>42669.165972222225</v>
      </c>
      <c r="J967" s="13">
        <v>42637.016736111109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 s="3">
        <f>ROUND(E967/D967*100,0)</f>
        <v>1</v>
      </c>
      <c r="Q967">
        <f t="shared" si="105"/>
        <v>49.67</v>
      </c>
      <c r="R967" s="14" t="str">
        <f t="shared" si="106"/>
        <v>9/24/2016</v>
      </c>
      <c r="S967" s="14" t="str">
        <f t="shared" si="107"/>
        <v>10/26/2016</v>
      </c>
      <c r="T967" s="9">
        <f t="shared" si="108"/>
        <v>9</v>
      </c>
      <c r="U967">
        <f t="shared" si="109"/>
        <v>2016</v>
      </c>
      <c r="V967" s="9">
        <f t="shared" si="110"/>
        <v>10</v>
      </c>
      <c r="W967">
        <f t="shared" si="111"/>
        <v>2016</v>
      </c>
    </row>
    <row r="968" spans="1:23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3">
        <v>42649.635787037034</v>
      </c>
      <c r="J968" s="13">
        <v>42619.635787037034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 s="3">
        <f>ROUND(E968/D968*100,0)</f>
        <v>15</v>
      </c>
      <c r="Q968">
        <f t="shared" si="105"/>
        <v>59.2</v>
      </c>
      <c r="R968" s="14" t="str">
        <f t="shared" si="106"/>
        <v>9/6/2016</v>
      </c>
      <c r="S968" s="14" t="str">
        <f t="shared" si="107"/>
        <v>10/6/2016</v>
      </c>
      <c r="T968" s="9">
        <f t="shared" si="108"/>
        <v>9</v>
      </c>
      <c r="U968">
        <f t="shared" si="109"/>
        <v>2016</v>
      </c>
      <c r="V968" s="9">
        <f t="shared" si="110"/>
        <v>10</v>
      </c>
      <c r="W968">
        <f t="shared" si="111"/>
        <v>2016</v>
      </c>
    </row>
    <row r="969" spans="1:23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3">
        <v>42482.21266203704</v>
      </c>
      <c r="J969" s="13">
        <v>42422.254328703704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 s="3">
        <f>ROUND(E969/D969*100,0)</f>
        <v>18</v>
      </c>
      <c r="Q969">
        <f t="shared" si="105"/>
        <v>43.98</v>
      </c>
      <c r="R969" s="14" t="str">
        <f t="shared" si="106"/>
        <v>2/22/2016</v>
      </c>
      <c r="S969" s="14" t="str">
        <f t="shared" si="107"/>
        <v>4/22/2016</v>
      </c>
      <c r="T969" s="9">
        <f t="shared" si="108"/>
        <v>2</v>
      </c>
      <c r="U969">
        <f t="shared" si="109"/>
        <v>2016</v>
      </c>
      <c r="V969" s="9">
        <f t="shared" si="110"/>
        <v>4</v>
      </c>
      <c r="W969">
        <f t="shared" si="111"/>
        <v>2016</v>
      </c>
    </row>
    <row r="970" spans="1:23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3">
        <v>41866.847615740742</v>
      </c>
      <c r="J970" s="13">
        <v>41836.847615740742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 s="3">
        <f>ROUND(E970/D970*100,0)</f>
        <v>1</v>
      </c>
      <c r="Q970">
        <f t="shared" si="105"/>
        <v>26.5</v>
      </c>
      <c r="R970" s="14" t="str">
        <f t="shared" si="106"/>
        <v>7/16/2014</v>
      </c>
      <c r="S970" s="14" t="str">
        <f t="shared" si="107"/>
        <v>8/15/2014</v>
      </c>
      <c r="T970" s="9">
        <f t="shared" si="108"/>
        <v>7</v>
      </c>
      <c r="U970">
        <f t="shared" si="109"/>
        <v>2014</v>
      </c>
      <c r="V970" s="9">
        <f t="shared" si="110"/>
        <v>8</v>
      </c>
      <c r="W970">
        <f t="shared" si="111"/>
        <v>2014</v>
      </c>
    </row>
    <row r="971" spans="1:23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3">
        <v>42775.30332175926</v>
      </c>
      <c r="J971" s="13">
        <v>42742.30332175926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 s="3">
        <f>ROUND(E971/D971*100,0)</f>
        <v>47</v>
      </c>
      <c r="Q971">
        <f t="shared" si="105"/>
        <v>1272.73</v>
      </c>
      <c r="R971" s="14" t="str">
        <f t="shared" si="106"/>
        <v>1/7/2017</v>
      </c>
      <c r="S971" s="14" t="str">
        <f t="shared" si="107"/>
        <v>2/9/2017</v>
      </c>
      <c r="T971" s="9">
        <f t="shared" si="108"/>
        <v>1</v>
      </c>
      <c r="U971">
        <f t="shared" si="109"/>
        <v>2017</v>
      </c>
      <c r="V971" s="9">
        <f t="shared" si="110"/>
        <v>2</v>
      </c>
      <c r="W971">
        <f t="shared" si="111"/>
        <v>2017</v>
      </c>
    </row>
    <row r="972" spans="1:23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3">
        <v>42758.207638888889</v>
      </c>
      <c r="J972" s="13">
        <v>42721.220520833333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 s="3">
        <f>ROUND(E972/D972*100,0)</f>
        <v>46</v>
      </c>
      <c r="Q972">
        <f t="shared" si="105"/>
        <v>164</v>
      </c>
      <c r="R972" s="14" t="str">
        <f t="shared" si="106"/>
        <v>12/17/2016</v>
      </c>
      <c r="S972" s="14" t="str">
        <f t="shared" si="107"/>
        <v>1/23/2017</v>
      </c>
      <c r="T972" s="9">
        <f t="shared" si="108"/>
        <v>12</v>
      </c>
      <c r="U972">
        <f t="shared" si="109"/>
        <v>2016</v>
      </c>
      <c r="V972" s="9">
        <f t="shared" si="110"/>
        <v>1</v>
      </c>
      <c r="W972">
        <f t="shared" si="111"/>
        <v>2017</v>
      </c>
    </row>
    <row r="973" spans="1:23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3">
        <v>42156.709027777775</v>
      </c>
      <c r="J973" s="13">
        <v>42111.709027777775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 s="3">
        <f>ROUND(E973/D973*100,0)</f>
        <v>0</v>
      </c>
      <c r="Q973">
        <f t="shared" si="105"/>
        <v>45.2</v>
      </c>
      <c r="R973" s="14" t="str">
        <f t="shared" si="106"/>
        <v>4/17/2015</v>
      </c>
      <c r="S973" s="14" t="str">
        <f t="shared" si="107"/>
        <v>6/1/2015</v>
      </c>
      <c r="T973" s="9">
        <f t="shared" si="108"/>
        <v>4</v>
      </c>
      <c r="U973">
        <f t="shared" si="109"/>
        <v>2015</v>
      </c>
      <c r="V973" s="9">
        <f t="shared" si="110"/>
        <v>6</v>
      </c>
      <c r="W973">
        <f t="shared" si="111"/>
        <v>2015</v>
      </c>
    </row>
    <row r="974" spans="1:23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3">
        <v>41886.290972222225</v>
      </c>
      <c r="J974" s="13">
        <v>41856.865717592591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 s="3">
        <f>ROUND(E974/D974*100,0)</f>
        <v>35</v>
      </c>
      <c r="Q974">
        <f t="shared" si="105"/>
        <v>153.88999999999999</v>
      </c>
      <c r="R974" s="14" t="str">
        <f t="shared" si="106"/>
        <v>8/5/2014</v>
      </c>
      <c r="S974" s="14" t="str">
        <f t="shared" si="107"/>
        <v>9/4/2014</v>
      </c>
      <c r="T974" s="9">
        <f t="shared" si="108"/>
        <v>8</v>
      </c>
      <c r="U974">
        <f t="shared" si="109"/>
        <v>2014</v>
      </c>
      <c r="V974" s="9">
        <f t="shared" si="110"/>
        <v>9</v>
      </c>
      <c r="W974">
        <f t="shared" si="111"/>
        <v>2014</v>
      </c>
    </row>
    <row r="975" spans="1:23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3">
        <v>42317.056631944448</v>
      </c>
      <c r="J975" s="13">
        <v>42257.014965277776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 s="3">
        <f>ROUND(E975/D975*100,0)</f>
        <v>2</v>
      </c>
      <c r="Q975">
        <f t="shared" si="105"/>
        <v>51.38</v>
      </c>
      <c r="R975" s="14" t="str">
        <f t="shared" si="106"/>
        <v>9/10/2015</v>
      </c>
      <c r="S975" s="14" t="str">
        <f t="shared" si="107"/>
        <v>11/9/2015</v>
      </c>
      <c r="T975" s="9">
        <f t="shared" si="108"/>
        <v>9</v>
      </c>
      <c r="U975">
        <f t="shared" si="109"/>
        <v>2015</v>
      </c>
      <c r="V975" s="9">
        <f t="shared" si="110"/>
        <v>11</v>
      </c>
      <c r="W975">
        <f t="shared" si="111"/>
        <v>2015</v>
      </c>
    </row>
    <row r="976" spans="1:23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3">
        <v>42454.707824074074</v>
      </c>
      <c r="J976" s="13">
        <v>42424.749490740738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 s="3">
        <f>ROUND(E976/D976*100,0)</f>
        <v>1</v>
      </c>
      <c r="Q976">
        <f t="shared" si="105"/>
        <v>93.33</v>
      </c>
      <c r="R976" s="14" t="str">
        <f t="shared" si="106"/>
        <v>2/24/2016</v>
      </c>
      <c r="S976" s="14" t="str">
        <f t="shared" si="107"/>
        <v>3/25/2016</v>
      </c>
      <c r="T976" s="9">
        <f t="shared" si="108"/>
        <v>2</v>
      </c>
      <c r="U976">
        <f t="shared" si="109"/>
        <v>2016</v>
      </c>
      <c r="V976" s="9">
        <f t="shared" si="110"/>
        <v>3</v>
      </c>
      <c r="W976">
        <f t="shared" si="111"/>
        <v>2016</v>
      </c>
    </row>
    <row r="977" spans="1:23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3">
        <v>42549.696585648147</v>
      </c>
      <c r="J977" s="13">
        <v>42489.696585648147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 s="3">
        <f>ROUND(E977/D977*100,0)</f>
        <v>3</v>
      </c>
      <c r="Q977">
        <f t="shared" si="105"/>
        <v>108.63</v>
      </c>
      <c r="R977" s="14" t="str">
        <f t="shared" si="106"/>
        <v>4/29/2016</v>
      </c>
      <c r="S977" s="14" t="str">
        <f t="shared" si="107"/>
        <v>6/28/2016</v>
      </c>
      <c r="T977" s="9">
        <f t="shared" si="108"/>
        <v>4</v>
      </c>
      <c r="U977">
        <f t="shared" si="109"/>
        <v>2016</v>
      </c>
      <c r="V977" s="9">
        <f t="shared" si="110"/>
        <v>6</v>
      </c>
      <c r="W977">
        <f t="shared" si="111"/>
        <v>2016</v>
      </c>
    </row>
    <row r="978" spans="1:23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3">
        <v>42230.058993055558</v>
      </c>
      <c r="J978" s="13">
        <v>42185.058993055558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 s="3">
        <f>ROUND(E978/D978*100,0)</f>
        <v>2</v>
      </c>
      <c r="Q978">
        <f t="shared" si="105"/>
        <v>160.5</v>
      </c>
      <c r="R978" s="14" t="str">
        <f t="shared" si="106"/>
        <v>6/30/2015</v>
      </c>
      <c r="S978" s="14" t="str">
        <f t="shared" si="107"/>
        <v>8/14/2015</v>
      </c>
      <c r="T978" s="9">
        <f t="shared" si="108"/>
        <v>6</v>
      </c>
      <c r="U978">
        <f t="shared" si="109"/>
        <v>2015</v>
      </c>
      <c r="V978" s="9">
        <f t="shared" si="110"/>
        <v>8</v>
      </c>
      <c r="W978">
        <f t="shared" si="111"/>
        <v>2015</v>
      </c>
    </row>
    <row r="979" spans="1:23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3">
        <v>42421.942094907405</v>
      </c>
      <c r="J979" s="13">
        <v>42391.942094907405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 s="3">
        <f>ROUND(E979/D979*100,0)</f>
        <v>34</v>
      </c>
      <c r="Q979">
        <f t="shared" si="105"/>
        <v>75.75</v>
      </c>
      <c r="R979" s="14" t="str">
        <f t="shared" si="106"/>
        <v>1/22/2016</v>
      </c>
      <c r="S979" s="14" t="str">
        <f t="shared" si="107"/>
        <v>2/21/2016</v>
      </c>
      <c r="T979" s="9">
        <f t="shared" si="108"/>
        <v>1</v>
      </c>
      <c r="U979">
        <f t="shared" si="109"/>
        <v>2016</v>
      </c>
      <c r="V979" s="9">
        <f t="shared" si="110"/>
        <v>2</v>
      </c>
      <c r="W979">
        <f t="shared" si="111"/>
        <v>2016</v>
      </c>
    </row>
    <row r="980" spans="1:23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3">
        <v>42425.309039351851</v>
      </c>
      <c r="J980" s="13">
        <v>42395.309039351851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 s="3">
        <f>ROUND(E980/D980*100,0)</f>
        <v>56</v>
      </c>
      <c r="Q980">
        <f t="shared" si="105"/>
        <v>790.84</v>
      </c>
      <c r="R980" s="14" t="str">
        <f t="shared" si="106"/>
        <v>1/26/2016</v>
      </c>
      <c r="S980" s="14" t="str">
        <f t="shared" si="107"/>
        <v>2/25/2016</v>
      </c>
      <c r="T980" s="9">
        <f t="shared" si="108"/>
        <v>1</v>
      </c>
      <c r="U980">
        <f t="shared" si="109"/>
        <v>2016</v>
      </c>
      <c r="V980" s="9">
        <f t="shared" si="110"/>
        <v>2</v>
      </c>
      <c r="W980">
        <f t="shared" si="111"/>
        <v>2016</v>
      </c>
    </row>
    <row r="981" spans="1:23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3">
        <v>42541.790972222225</v>
      </c>
      <c r="J981" s="13">
        <v>42506.416990740741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 s="3">
        <f>ROUND(E981/D981*100,0)</f>
        <v>83</v>
      </c>
      <c r="Q981">
        <f t="shared" si="105"/>
        <v>301.94</v>
      </c>
      <c r="R981" s="14" t="str">
        <f t="shared" si="106"/>
        <v>5/16/2016</v>
      </c>
      <c r="S981" s="14" t="str">
        <f t="shared" si="107"/>
        <v>6/20/2016</v>
      </c>
      <c r="T981" s="9">
        <f t="shared" si="108"/>
        <v>5</v>
      </c>
      <c r="U981">
        <f t="shared" si="109"/>
        <v>2016</v>
      </c>
      <c r="V981" s="9">
        <f t="shared" si="110"/>
        <v>6</v>
      </c>
      <c r="W981">
        <f t="shared" si="111"/>
        <v>2016</v>
      </c>
    </row>
    <row r="982" spans="1:23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3">
        <v>41973.945856481485</v>
      </c>
      <c r="J982" s="13">
        <v>41928.904189814813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 s="3">
        <f>ROUND(E982/D982*100,0)</f>
        <v>15</v>
      </c>
      <c r="Q982">
        <f t="shared" si="105"/>
        <v>47.94</v>
      </c>
      <c r="R982" s="14" t="str">
        <f t="shared" si="106"/>
        <v>10/16/2014</v>
      </c>
      <c r="S982" s="14" t="str">
        <f t="shared" si="107"/>
        <v>11/30/2014</v>
      </c>
      <c r="T982" s="9">
        <f t="shared" si="108"/>
        <v>10</v>
      </c>
      <c r="U982">
        <f t="shared" si="109"/>
        <v>2014</v>
      </c>
      <c r="V982" s="9">
        <f t="shared" si="110"/>
        <v>11</v>
      </c>
      <c r="W982">
        <f t="shared" si="111"/>
        <v>2014</v>
      </c>
    </row>
    <row r="983" spans="1:23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3">
        <v>41860.947013888886</v>
      </c>
      <c r="J983" s="13">
        <v>41830.947013888886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 s="3">
        <f>ROUND(E983/D983*100,0)</f>
        <v>0</v>
      </c>
      <c r="Q983">
        <f t="shared" si="105"/>
        <v>2.75</v>
      </c>
      <c r="R983" s="14" t="str">
        <f t="shared" si="106"/>
        <v>7/10/2014</v>
      </c>
      <c r="S983" s="14" t="str">
        <f t="shared" si="107"/>
        <v>8/9/2014</v>
      </c>
      <c r="T983" s="9">
        <f t="shared" si="108"/>
        <v>7</v>
      </c>
      <c r="U983">
        <f t="shared" si="109"/>
        <v>2014</v>
      </c>
      <c r="V983" s="9">
        <f t="shared" si="110"/>
        <v>8</v>
      </c>
      <c r="W983">
        <f t="shared" si="111"/>
        <v>2014</v>
      </c>
    </row>
    <row r="984" spans="1:23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3">
        <v>42645.753310185188</v>
      </c>
      <c r="J984" s="13">
        <v>42615.753310185188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 s="3">
        <f>ROUND(E984/D984*100,0)</f>
        <v>0</v>
      </c>
      <c r="Q984">
        <f t="shared" si="105"/>
        <v>1</v>
      </c>
      <c r="R984" s="14" t="str">
        <f t="shared" si="106"/>
        <v>9/2/2016</v>
      </c>
      <c r="S984" s="14" t="str">
        <f t="shared" si="107"/>
        <v>10/2/2016</v>
      </c>
      <c r="T984" s="9">
        <f t="shared" si="108"/>
        <v>9</v>
      </c>
      <c r="U984">
        <f t="shared" si="109"/>
        <v>2016</v>
      </c>
      <c r="V984" s="9">
        <f t="shared" si="110"/>
        <v>10</v>
      </c>
      <c r="W984">
        <f t="shared" si="111"/>
        <v>2016</v>
      </c>
    </row>
    <row r="985" spans="1:23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3">
        <v>42605.870833333334</v>
      </c>
      <c r="J985" s="13">
        <v>42574.667650462965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 s="3">
        <f>ROUND(E985/D985*100,0)</f>
        <v>30</v>
      </c>
      <c r="Q985">
        <f t="shared" si="105"/>
        <v>171.79</v>
      </c>
      <c r="R985" s="14" t="str">
        <f t="shared" si="106"/>
        <v>7/23/2016</v>
      </c>
      <c r="S985" s="14" t="str">
        <f t="shared" si="107"/>
        <v>8/23/2016</v>
      </c>
      <c r="T985" s="9">
        <f t="shared" si="108"/>
        <v>7</v>
      </c>
      <c r="U985">
        <f t="shared" si="109"/>
        <v>2016</v>
      </c>
      <c r="V985" s="9">
        <f t="shared" si="110"/>
        <v>8</v>
      </c>
      <c r="W985">
        <f t="shared" si="111"/>
        <v>2016</v>
      </c>
    </row>
    <row r="986" spans="1:23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3">
        <v>42091.074166666665</v>
      </c>
      <c r="J986" s="13">
        <v>42061.115833333337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 s="3">
        <f>ROUND(E986/D986*100,0)</f>
        <v>1</v>
      </c>
      <c r="Q986">
        <f t="shared" si="105"/>
        <v>35.33</v>
      </c>
      <c r="R986" s="14" t="str">
        <f t="shared" si="106"/>
        <v>2/26/2015</v>
      </c>
      <c r="S986" s="14" t="str">
        <f t="shared" si="107"/>
        <v>3/28/2015</v>
      </c>
      <c r="T986" s="9">
        <f t="shared" si="108"/>
        <v>2</v>
      </c>
      <c r="U986">
        <f t="shared" si="109"/>
        <v>2015</v>
      </c>
      <c r="V986" s="9">
        <f t="shared" si="110"/>
        <v>3</v>
      </c>
      <c r="W986">
        <f t="shared" si="111"/>
        <v>2015</v>
      </c>
    </row>
    <row r="987" spans="1:23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3">
        <v>42369.958333333336</v>
      </c>
      <c r="J987" s="13">
        <v>42339.96770833333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 s="3">
        <f>ROUND(E987/D987*100,0)</f>
        <v>6</v>
      </c>
      <c r="Q987">
        <f t="shared" si="105"/>
        <v>82.09</v>
      </c>
      <c r="R987" s="14" t="str">
        <f t="shared" si="106"/>
        <v>12/1/2015</v>
      </c>
      <c r="S987" s="14" t="str">
        <f t="shared" si="107"/>
        <v>12/31/2015</v>
      </c>
      <c r="T987" s="9">
        <f t="shared" si="108"/>
        <v>12</v>
      </c>
      <c r="U987">
        <f t="shared" si="109"/>
        <v>2015</v>
      </c>
      <c r="V987" s="9">
        <f t="shared" si="110"/>
        <v>12</v>
      </c>
      <c r="W987">
        <f t="shared" si="111"/>
        <v>2015</v>
      </c>
    </row>
    <row r="988" spans="1:23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3">
        <v>42379</v>
      </c>
      <c r="J988" s="13">
        <v>42324.767361111109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 s="3">
        <f>ROUND(E988/D988*100,0)</f>
        <v>13</v>
      </c>
      <c r="Q988">
        <f t="shared" si="105"/>
        <v>110.87</v>
      </c>
      <c r="R988" s="14" t="str">
        <f t="shared" si="106"/>
        <v>11/16/2015</v>
      </c>
      <c r="S988" s="14" t="str">
        <f t="shared" si="107"/>
        <v>1/10/2016</v>
      </c>
      <c r="T988" s="9">
        <f t="shared" si="108"/>
        <v>11</v>
      </c>
      <c r="U988">
        <f t="shared" si="109"/>
        <v>2015</v>
      </c>
      <c r="V988" s="9">
        <f t="shared" si="110"/>
        <v>1</v>
      </c>
      <c r="W988">
        <f t="shared" si="111"/>
        <v>2016</v>
      </c>
    </row>
    <row r="989" spans="1:23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3">
        <v>41813.294560185182</v>
      </c>
      <c r="J989" s="13">
        <v>41773.294560185182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 s="3">
        <f>ROUND(E989/D989*100,0)</f>
        <v>13</v>
      </c>
      <c r="Q989">
        <f t="shared" si="105"/>
        <v>161.22</v>
      </c>
      <c r="R989" s="14" t="str">
        <f t="shared" si="106"/>
        <v>5/14/2014</v>
      </c>
      <c r="S989" s="14" t="str">
        <f t="shared" si="107"/>
        <v>6/23/2014</v>
      </c>
      <c r="T989" s="9">
        <f t="shared" si="108"/>
        <v>5</v>
      </c>
      <c r="U989">
        <f t="shared" si="109"/>
        <v>2014</v>
      </c>
      <c r="V989" s="9">
        <f t="shared" si="110"/>
        <v>6</v>
      </c>
      <c r="W989">
        <f t="shared" si="111"/>
        <v>2014</v>
      </c>
    </row>
    <row r="990" spans="1:23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3">
        <v>42644.356770833336</v>
      </c>
      <c r="J990" s="13">
        <v>42614.356770833336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 s="3">
        <f>ROUND(E990/D990*100,0)</f>
        <v>0</v>
      </c>
      <c r="Q990">
        <f t="shared" si="105"/>
        <v>0</v>
      </c>
      <c r="R990" s="14" t="str">
        <f t="shared" si="106"/>
        <v>9/1/2016</v>
      </c>
      <c r="S990" s="14" t="str">
        <f t="shared" si="107"/>
        <v>10/1/2016</v>
      </c>
      <c r="T990" s="9">
        <f t="shared" si="108"/>
        <v>9</v>
      </c>
      <c r="U990">
        <f t="shared" si="109"/>
        <v>2016</v>
      </c>
      <c r="V990" s="9">
        <f t="shared" si="110"/>
        <v>10</v>
      </c>
      <c r="W990">
        <f t="shared" si="111"/>
        <v>2016</v>
      </c>
    </row>
    <row r="991" spans="1:23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3">
        <v>42641.933969907404</v>
      </c>
      <c r="J991" s="13">
        <v>42611.933969907404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 s="3">
        <f>ROUND(E991/D991*100,0)</f>
        <v>17</v>
      </c>
      <c r="Q991">
        <f t="shared" si="105"/>
        <v>52.41</v>
      </c>
      <c r="R991" s="14" t="str">
        <f t="shared" si="106"/>
        <v>8/29/2016</v>
      </c>
      <c r="S991" s="14" t="str">
        <f t="shared" si="107"/>
        <v>9/28/2016</v>
      </c>
      <c r="T991" s="9">
        <f t="shared" si="108"/>
        <v>8</v>
      </c>
      <c r="U991">
        <f t="shared" si="109"/>
        <v>2016</v>
      </c>
      <c r="V991" s="9">
        <f t="shared" si="110"/>
        <v>9</v>
      </c>
      <c r="W991">
        <f t="shared" si="111"/>
        <v>2016</v>
      </c>
    </row>
    <row r="992" spans="1:23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3">
        <v>41885.784305555557</v>
      </c>
      <c r="J992" s="13">
        <v>41855.784305555557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 s="3">
        <f>ROUND(E992/D992*100,0)</f>
        <v>0</v>
      </c>
      <c r="Q992">
        <f t="shared" si="105"/>
        <v>13</v>
      </c>
      <c r="R992" s="14" t="str">
        <f t="shared" si="106"/>
        <v>8/4/2014</v>
      </c>
      <c r="S992" s="14" t="str">
        <f t="shared" si="107"/>
        <v>9/3/2014</v>
      </c>
      <c r="T992" s="9">
        <f t="shared" si="108"/>
        <v>8</v>
      </c>
      <c r="U992">
        <f t="shared" si="109"/>
        <v>2014</v>
      </c>
      <c r="V992" s="9">
        <f t="shared" si="110"/>
        <v>9</v>
      </c>
      <c r="W992">
        <f t="shared" si="111"/>
        <v>2014</v>
      </c>
    </row>
    <row r="993" spans="1:23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3">
        <v>42563.785416666666</v>
      </c>
      <c r="J993" s="13">
        <v>42538.756805555553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 s="3">
        <f>ROUND(E993/D993*100,0)</f>
        <v>4</v>
      </c>
      <c r="Q993">
        <f t="shared" si="105"/>
        <v>30.29</v>
      </c>
      <c r="R993" s="14" t="str">
        <f t="shared" si="106"/>
        <v>6/17/2016</v>
      </c>
      <c r="S993" s="14" t="str">
        <f t="shared" si="107"/>
        <v>7/12/2016</v>
      </c>
      <c r="T993" s="9">
        <f t="shared" si="108"/>
        <v>6</v>
      </c>
      <c r="U993">
        <f t="shared" si="109"/>
        <v>2016</v>
      </c>
      <c r="V993" s="9">
        <f t="shared" si="110"/>
        <v>7</v>
      </c>
      <c r="W993">
        <f t="shared" si="111"/>
        <v>2016</v>
      </c>
    </row>
    <row r="994" spans="1:23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3">
        <v>42497.883321759262</v>
      </c>
      <c r="J994" s="13">
        <v>42437.924988425926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 s="3">
        <f>ROUND(E994/D994*100,0)</f>
        <v>0</v>
      </c>
      <c r="Q994">
        <f t="shared" si="105"/>
        <v>116.75</v>
      </c>
      <c r="R994" s="14" t="str">
        <f t="shared" si="106"/>
        <v>3/8/2016</v>
      </c>
      <c r="S994" s="14" t="str">
        <f t="shared" si="107"/>
        <v>5/7/2016</v>
      </c>
      <c r="T994" s="9">
        <f t="shared" si="108"/>
        <v>3</v>
      </c>
      <c r="U994">
        <f t="shared" si="109"/>
        <v>2016</v>
      </c>
      <c r="V994" s="9">
        <f t="shared" si="110"/>
        <v>5</v>
      </c>
      <c r="W994">
        <f t="shared" si="111"/>
        <v>2016</v>
      </c>
    </row>
    <row r="995" spans="1:23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3">
        <v>42686.208333333336</v>
      </c>
      <c r="J995" s="13">
        <v>42652.964907407404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 s="3">
        <f>ROUND(E995/D995*100,0)</f>
        <v>25</v>
      </c>
      <c r="Q995">
        <f t="shared" si="105"/>
        <v>89.6</v>
      </c>
      <c r="R995" s="14" t="str">
        <f t="shared" si="106"/>
        <v>10/9/2016</v>
      </c>
      <c r="S995" s="14" t="str">
        <f t="shared" si="107"/>
        <v>11/12/2016</v>
      </c>
      <c r="T995" s="9">
        <f t="shared" si="108"/>
        <v>10</v>
      </c>
      <c r="U995">
        <f t="shared" si="109"/>
        <v>2016</v>
      </c>
      <c r="V995" s="9">
        <f t="shared" si="110"/>
        <v>11</v>
      </c>
      <c r="W995">
        <f t="shared" si="111"/>
        <v>2016</v>
      </c>
    </row>
    <row r="996" spans="1:23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3">
        <v>41973.957638888889</v>
      </c>
      <c r="J996" s="13">
        <v>41921.263078703705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 s="3">
        <f>ROUND(E996/D996*100,0)</f>
        <v>2</v>
      </c>
      <c r="Q996">
        <f t="shared" si="105"/>
        <v>424.45</v>
      </c>
      <c r="R996" s="14" t="str">
        <f t="shared" si="106"/>
        <v>10/9/2014</v>
      </c>
      <c r="S996" s="14" t="str">
        <f t="shared" si="107"/>
        <v>11/30/2014</v>
      </c>
      <c r="T996" s="9">
        <f t="shared" si="108"/>
        <v>10</v>
      </c>
      <c r="U996">
        <f t="shared" si="109"/>
        <v>2014</v>
      </c>
      <c r="V996" s="9">
        <f t="shared" si="110"/>
        <v>11</v>
      </c>
      <c r="W996">
        <f t="shared" si="111"/>
        <v>2014</v>
      </c>
    </row>
    <row r="997" spans="1:23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3">
        <v>41972.666666666664</v>
      </c>
      <c r="J997" s="13">
        <v>41947.940740740742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 s="3">
        <f>ROUND(E997/D997*100,0)</f>
        <v>7</v>
      </c>
      <c r="Q997">
        <f t="shared" si="105"/>
        <v>80.67</v>
      </c>
      <c r="R997" s="14" t="str">
        <f t="shared" si="106"/>
        <v>11/4/2014</v>
      </c>
      <c r="S997" s="14" t="str">
        <f t="shared" si="107"/>
        <v>11/29/2014</v>
      </c>
      <c r="T997" s="9">
        <f t="shared" si="108"/>
        <v>11</v>
      </c>
      <c r="U997">
        <f t="shared" si="109"/>
        <v>2014</v>
      </c>
      <c r="V997" s="9">
        <f t="shared" si="110"/>
        <v>11</v>
      </c>
      <c r="W997">
        <f t="shared" si="111"/>
        <v>2014</v>
      </c>
    </row>
    <row r="998" spans="1:23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3">
        <v>41847.643750000003</v>
      </c>
      <c r="J998" s="13">
        <v>41817.866435185184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 s="3">
        <f>ROUND(E998/D998*100,0)</f>
        <v>2</v>
      </c>
      <c r="Q998">
        <f t="shared" si="105"/>
        <v>13</v>
      </c>
      <c r="R998" s="14" t="str">
        <f t="shared" si="106"/>
        <v>6/27/2014</v>
      </c>
      <c r="S998" s="14" t="str">
        <f t="shared" si="107"/>
        <v>7/27/2014</v>
      </c>
      <c r="T998" s="9">
        <f t="shared" si="108"/>
        <v>6</v>
      </c>
      <c r="U998">
        <f t="shared" si="109"/>
        <v>2014</v>
      </c>
      <c r="V998" s="9">
        <f t="shared" si="110"/>
        <v>7</v>
      </c>
      <c r="W998">
        <f t="shared" si="111"/>
        <v>2014</v>
      </c>
    </row>
    <row r="999" spans="1:23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3">
        <v>41971.144641203704</v>
      </c>
      <c r="J999" s="13">
        <v>41941.10297453704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 s="3">
        <f>ROUND(E999/D999*100,0)</f>
        <v>1</v>
      </c>
      <c r="Q999">
        <f t="shared" si="105"/>
        <v>8.1300000000000008</v>
      </c>
      <c r="R999" s="14" t="str">
        <f t="shared" si="106"/>
        <v>10/29/2014</v>
      </c>
      <c r="S999" s="14" t="str">
        <f t="shared" si="107"/>
        <v>11/28/2014</v>
      </c>
      <c r="T999" s="9">
        <f t="shared" si="108"/>
        <v>10</v>
      </c>
      <c r="U999">
        <f t="shared" si="109"/>
        <v>2014</v>
      </c>
      <c r="V999" s="9">
        <f t="shared" si="110"/>
        <v>11</v>
      </c>
      <c r="W999">
        <f t="shared" si="111"/>
        <v>2014</v>
      </c>
    </row>
    <row r="1000" spans="1:23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3">
        <v>42327.210659722223</v>
      </c>
      <c r="J1000" s="13">
        <v>42282.168993055559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 s="3">
        <f>ROUND(E1000/D1000*100,0)</f>
        <v>59</v>
      </c>
      <c r="Q1000">
        <f t="shared" si="105"/>
        <v>153.43</v>
      </c>
      <c r="R1000" s="14" t="str">
        <f t="shared" si="106"/>
        <v>10/5/2015</v>
      </c>
      <c r="S1000" s="14" t="str">
        <f t="shared" si="107"/>
        <v>11/19/2015</v>
      </c>
      <c r="T1000" s="9">
        <f t="shared" si="108"/>
        <v>10</v>
      </c>
      <c r="U1000">
        <f t="shared" si="109"/>
        <v>2015</v>
      </c>
      <c r="V1000" s="9">
        <f t="shared" si="110"/>
        <v>11</v>
      </c>
      <c r="W1000">
        <f t="shared" si="111"/>
        <v>2015</v>
      </c>
    </row>
    <row r="1001" spans="1:23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3">
        <v>41956.334722222222</v>
      </c>
      <c r="J1001" s="13">
        <v>41926.29965277778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 s="3">
        <f>ROUND(E1001/D1001*100,0)</f>
        <v>8</v>
      </c>
      <c r="Q1001">
        <f t="shared" si="105"/>
        <v>292.08</v>
      </c>
      <c r="R1001" s="14" t="str">
        <f t="shared" si="106"/>
        <v>10/14/2014</v>
      </c>
      <c r="S1001" s="14" t="str">
        <f t="shared" si="107"/>
        <v>11/13/2014</v>
      </c>
      <c r="T1001" s="9">
        <f t="shared" si="108"/>
        <v>10</v>
      </c>
      <c r="U1001">
        <f t="shared" si="109"/>
        <v>2014</v>
      </c>
      <c r="V1001" s="9">
        <f t="shared" si="110"/>
        <v>11</v>
      </c>
      <c r="W1001">
        <f t="shared" si="111"/>
        <v>2014</v>
      </c>
    </row>
    <row r="1002" spans="1:23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3">
        <v>42809.018055555556</v>
      </c>
      <c r="J1002" s="13">
        <v>42749.05972222222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 s="3">
        <f>ROUND(E1002/D1002*100,0)</f>
        <v>2</v>
      </c>
      <c r="Q1002">
        <f t="shared" si="105"/>
        <v>3304</v>
      </c>
      <c r="R1002" s="14" t="str">
        <f t="shared" si="106"/>
        <v>1/14/2017</v>
      </c>
      <c r="S1002" s="14" t="str">
        <f t="shared" si="107"/>
        <v>3/15/2017</v>
      </c>
      <c r="T1002" s="9">
        <f t="shared" si="108"/>
        <v>1</v>
      </c>
      <c r="U1002">
        <f t="shared" si="109"/>
        <v>2017</v>
      </c>
      <c r="V1002" s="9">
        <f t="shared" si="110"/>
        <v>3</v>
      </c>
      <c r="W1002">
        <f t="shared" si="111"/>
        <v>2017</v>
      </c>
    </row>
    <row r="1003" spans="1:23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3">
        <v>42765.720057870371</v>
      </c>
      <c r="J1003" s="13">
        <v>42720.720057870371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 s="3">
        <f>ROUND(E1003/D1003*100,0)</f>
        <v>104</v>
      </c>
      <c r="Q1003">
        <f t="shared" si="105"/>
        <v>1300</v>
      </c>
      <c r="R1003" s="14" t="str">
        <f t="shared" si="106"/>
        <v>12/16/2016</v>
      </c>
      <c r="S1003" s="14" t="str">
        <f t="shared" si="107"/>
        <v>1/30/2017</v>
      </c>
      <c r="T1003" s="9">
        <f t="shared" si="108"/>
        <v>12</v>
      </c>
      <c r="U1003">
        <f t="shared" si="109"/>
        <v>2016</v>
      </c>
      <c r="V1003" s="9">
        <f t="shared" si="110"/>
        <v>1</v>
      </c>
      <c r="W1003">
        <f t="shared" si="111"/>
        <v>2017</v>
      </c>
    </row>
    <row r="1004" spans="1:23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3">
        <v>42355.249305555553</v>
      </c>
      <c r="J1004" s="13">
        <v>42325.684189814812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 s="3">
        <f>ROUND(E1004/D1004*100,0)</f>
        <v>30</v>
      </c>
      <c r="Q1004">
        <f t="shared" si="105"/>
        <v>134.55000000000001</v>
      </c>
      <c r="R1004" s="14" t="str">
        <f t="shared" si="106"/>
        <v>11/17/2015</v>
      </c>
      <c r="S1004" s="14" t="str">
        <f t="shared" si="107"/>
        <v>12/17/2015</v>
      </c>
      <c r="T1004" s="9">
        <f t="shared" si="108"/>
        <v>11</v>
      </c>
      <c r="U1004">
        <f t="shared" si="109"/>
        <v>2015</v>
      </c>
      <c r="V1004" s="9">
        <f t="shared" si="110"/>
        <v>12</v>
      </c>
      <c r="W1004">
        <f t="shared" si="111"/>
        <v>2015</v>
      </c>
    </row>
    <row r="1005" spans="1:23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3">
        <v>42810.667372685188</v>
      </c>
      <c r="J1005" s="13">
        <v>42780.709039351852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 s="3">
        <f>ROUND(E1005/D1005*100,0)</f>
        <v>16</v>
      </c>
      <c r="Q1005">
        <f t="shared" si="105"/>
        <v>214.07</v>
      </c>
      <c r="R1005" s="14" t="str">
        <f t="shared" si="106"/>
        <v>2/14/2017</v>
      </c>
      <c r="S1005" s="14" t="str">
        <f t="shared" si="107"/>
        <v>3/16/2017</v>
      </c>
      <c r="T1005" s="9">
        <f t="shared" si="108"/>
        <v>2</v>
      </c>
      <c r="U1005">
        <f t="shared" si="109"/>
        <v>2017</v>
      </c>
      <c r="V1005" s="9">
        <f t="shared" si="110"/>
        <v>3</v>
      </c>
      <c r="W1005">
        <f t="shared" si="111"/>
        <v>2017</v>
      </c>
    </row>
    <row r="1006" spans="1:23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3">
        <v>42418.708645833336</v>
      </c>
      <c r="J1006" s="13">
        <v>42388.708645833336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 s="3">
        <f>ROUND(E1006/D1006*100,0)</f>
        <v>82</v>
      </c>
      <c r="Q1006">
        <f t="shared" si="105"/>
        <v>216.34</v>
      </c>
      <c r="R1006" s="14" t="str">
        <f t="shared" si="106"/>
        <v>1/19/2016</v>
      </c>
      <c r="S1006" s="14" t="str">
        <f t="shared" si="107"/>
        <v>2/18/2016</v>
      </c>
      <c r="T1006" s="9">
        <f t="shared" si="108"/>
        <v>1</v>
      </c>
      <c r="U1006">
        <f t="shared" si="109"/>
        <v>2016</v>
      </c>
      <c r="V1006" s="9">
        <f t="shared" si="110"/>
        <v>2</v>
      </c>
      <c r="W1006">
        <f t="shared" si="111"/>
        <v>2016</v>
      </c>
    </row>
    <row r="1007" spans="1:23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3">
        <v>42307.624803240738</v>
      </c>
      <c r="J1007" s="13">
        <v>42276.624803240738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 s="3">
        <f>ROUND(E1007/D1007*100,0)</f>
        <v>75</v>
      </c>
      <c r="Q1007">
        <f t="shared" si="105"/>
        <v>932.31</v>
      </c>
      <c r="R1007" s="14" t="str">
        <f t="shared" si="106"/>
        <v>9/29/2015</v>
      </c>
      <c r="S1007" s="14" t="str">
        <f t="shared" si="107"/>
        <v>10/30/2015</v>
      </c>
      <c r="T1007" s="9">
        <f t="shared" si="108"/>
        <v>9</v>
      </c>
      <c r="U1007">
        <f t="shared" si="109"/>
        <v>2015</v>
      </c>
      <c r="V1007" s="9">
        <f t="shared" si="110"/>
        <v>10</v>
      </c>
      <c r="W1007">
        <f t="shared" si="111"/>
        <v>2015</v>
      </c>
    </row>
    <row r="1008" spans="1:23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3">
        <v>41985.299305555556</v>
      </c>
      <c r="J1008" s="13">
        <v>41977.040185185186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 s="3">
        <f>ROUND(E1008/D1008*100,0)</f>
        <v>6</v>
      </c>
      <c r="Q1008">
        <f t="shared" si="105"/>
        <v>29.25</v>
      </c>
      <c r="R1008" s="14" t="str">
        <f t="shared" si="106"/>
        <v>12/4/2014</v>
      </c>
      <c r="S1008" s="14" t="str">
        <f t="shared" si="107"/>
        <v>12/12/2014</v>
      </c>
      <c r="T1008" s="9">
        <f t="shared" si="108"/>
        <v>12</v>
      </c>
      <c r="U1008">
        <f t="shared" si="109"/>
        <v>2014</v>
      </c>
      <c r="V1008" s="9">
        <f t="shared" si="110"/>
        <v>12</v>
      </c>
      <c r="W1008">
        <f t="shared" si="111"/>
        <v>2014</v>
      </c>
    </row>
    <row r="1009" spans="1:23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3">
        <v>42718.6252662037</v>
      </c>
      <c r="J1009" s="13">
        <v>42676.583599537036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 s="3">
        <f>ROUND(E1009/D1009*100,0)</f>
        <v>44</v>
      </c>
      <c r="Q1009">
        <f t="shared" si="105"/>
        <v>174.95</v>
      </c>
      <c r="R1009" s="14" t="str">
        <f t="shared" si="106"/>
        <v>11/2/2016</v>
      </c>
      <c r="S1009" s="14" t="str">
        <f t="shared" si="107"/>
        <v>12/14/2016</v>
      </c>
      <c r="T1009" s="9">
        <f t="shared" si="108"/>
        <v>11</v>
      </c>
      <c r="U1009">
        <f t="shared" si="109"/>
        <v>2016</v>
      </c>
      <c r="V1009" s="9">
        <f t="shared" si="110"/>
        <v>12</v>
      </c>
      <c r="W1009">
        <f t="shared" si="111"/>
        <v>2016</v>
      </c>
    </row>
    <row r="1010" spans="1:23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3">
        <v>42732.809201388889</v>
      </c>
      <c r="J1010" s="13">
        <v>42702.809201388889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 s="3">
        <f>ROUND(E1010/D1010*100,0)</f>
        <v>0</v>
      </c>
      <c r="Q1010">
        <f t="shared" si="105"/>
        <v>250</v>
      </c>
      <c r="R1010" s="14" t="str">
        <f t="shared" si="106"/>
        <v>11/28/2016</v>
      </c>
      <c r="S1010" s="14" t="str">
        <f t="shared" si="107"/>
        <v>12/28/2016</v>
      </c>
      <c r="T1010" s="9">
        <f t="shared" si="108"/>
        <v>11</v>
      </c>
      <c r="U1010">
        <f t="shared" si="109"/>
        <v>2016</v>
      </c>
      <c r="V1010" s="9">
        <f t="shared" si="110"/>
        <v>12</v>
      </c>
      <c r="W1010">
        <f t="shared" si="111"/>
        <v>2016</v>
      </c>
    </row>
    <row r="1011" spans="1:23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3">
        <v>42540.604699074072</v>
      </c>
      <c r="J1011" s="13">
        <v>42510.604699074072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 s="3">
        <f>ROUND(E1011/D1011*100,0)</f>
        <v>13</v>
      </c>
      <c r="Q1011">
        <f t="shared" si="105"/>
        <v>65</v>
      </c>
      <c r="R1011" s="14" t="str">
        <f t="shared" si="106"/>
        <v>5/20/2016</v>
      </c>
      <c r="S1011" s="14" t="str">
        <f t="shared" si="107"/>
        <v>6/19/2016</v>
      </c>
      <c r="T1011" s="9">
        <f t="shared" si="108"/>
        <v>5</v>
      </c>
      <c r="U1011">
        <f t="shared" si="109"/>
        <v>2016</v>
      </c>
      <c r="V1011" s="9">
        <f t="shared" si="110"/>
        <v>6</v>
      </c>
      <c r="W1011">
        <f t="shared" si="111"/>
        <v>2016</v>
      </c>
    </row>
    <row r="1012" spans="1:23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3">
        <v>42618.124305555553</v>
      </c>
      <c r="J1012" s="13">
        <v>42561.829421296294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 s="3">
        <f>ROUND(E1012/D1012*100,0)</f>
        <v>0</v>
      </c>
      <c r="Q1012">
        <f t="shared" si="105"/>
        <v>55</v>
      </c>
      <c r="R1012" s="14" t="str">
        <f t="shared" si="106"/>
        <v>7/10/2016</v>
      </c>
      <c r="S1012" s="14" t="str">
        <f t="shared" si="107"/>
        <v>9/5/2016</v>
      </c>
      <c r="T1012" s="9">
        <f t="shared" si="108"/>
        <v>7</v>
      </c>
      <c r="U1012">
        <f t="shared" si="109"/>
        <v>2016</v>
      </c>
      <c r="V1012" s="9">
        <f t="shared" si="110"/>
        <v>9</v>
      </c>
      <c r="W1012">
        <f t="shared" si="111"/>
        <v>2016</v>
      </c>
    </row>
    <row r="1013" spans="1:23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3">
        <v>41991.898090277777</v>
      </c>
      <c r="J1013" s="13">
        <v>41946.898090277777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 s="3">
        <f>ROUND(E1013/D1013*100,0)</f>
        <v>0</v>
      </c>
      <c r="Q1013">
        <f t="shared" si="105"/>
        <v>75</v>
      </c>
      <c r="R1013" s="14" t="str">
        <f t="shared" si="106"/>
        <v>11/3/2014</v>
      </c>
      <c r="S1013" s="14" t="str">
        <f t="shared" si="107"/>
        <v>12/18/2014</v>
      </c>
      <c r="T1013" s="9">
        <f t="shared" si="108"/>
        <v>11</v>
      </c>
      <c r="U1013">
        <f t="shared" si="109"/>
        <v>2014</v>
      </c>
      <c r="V1013" s="9">
        <f t="shared" si="110"/>
        <v>12</v>
      </c>
      <c r="W1013">
        <f t="shared" si="111"/>
        <v>2014</v>
      </c>
    </row>
    <row r="1014" spans="1:23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3">
        <v>42759.440416666665</v>
      </c>
      <c r="J1014" s="13">
        <v>42714.440416666665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 s="3">
        <f>ROUND(E1014/D1014*100,0)</f>
        <v>21535</v>
      </c>
      <c r="Q1014">
        <f t="shared" si="105"/>
        <v>1389.36</v>
      </c>
      <c r="R1014" s="14" t="str">
        <f t="shared" si="106"/>
        <v>12/10/2016</v>
      </c>
      <c r="S1014" s="14" t="str">
        <f t="shared" si="107"/>
        <v>1/24/2017</v>
      </c>
      <c r="T1014" s="9">
        <f t="shared" si="108"/>
        <v>12</v>
      </c>
      <c r="U1014">
        <f t="shared" si="109"/>
        <v>2016</v>
      </c>
      <c r="V1014" s="9">
        <f t="shared" si="110"/>
        <v>1</v>
      </c>
      <c r="W1014">
        <f t="shared" si="111"/>
        <v>2017</v>
      </c>
    </row>
    <row r="1015" spans="1:23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3">
        <v>42367.833333333336</v>
      </c>
      <c r="J1015" s="13">
        <v>42339.833981481483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 s="3">
        <f>ROUND(E1015/D1015*100,0)</f>
        <v>35</v>
      </c>
      <c r="Q1015">
        <f t="shared" si="105"/>
        <v>95.91</v>
      </c>
      <c r="R1015" s="14" t="str">
        <f t="shared" si="106"/>
        <v>12/1/2015</v>
      </c>
      <c r="S1015" s="14" t="str">
        <f t="shared" si="107"/>
        <v>12/29/2015</v>
      </c>
      <c r="T1015" s="9">
        <f t="shared" si="108"/>
        <v>12</v>
      </c>
      <c r="U1015">
        <f t="shared" si="109"/>
        <v>2015</v>
      </c>
      <c r="V1015" s="9">
        <f t="shared" si="110"/>
        <v>12</v>
      </c>
      <c r="W1015">
        <f t="shared" si="111"/>
        <v>2015</v>
      </c>
    </row>
    <row r="1016" spans="1:23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3">
        <v>42005.002488425926</v>
      </c>
      <c r="J1016" s="13">
        <v>41955.002488425926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 s="3">
        <f>ROUND(E1016/D1016*100,0)</f>
        <v>31</v>
      </c>
      <c r="Q1016">
        <f t="shared" si="105"/>
        <v>191.25</v>
      </c>
      <c r="R1016" s="14" t="str">
        <f t="shared" si="106"/>
        <v>11/12/2014</v>
      </c>
      <c r="S1016" s="14" t="str">
        <f t="shared" si="107"/>
        <v>1/1/2015</v>
      </c>
      <c r="T1016" s="9">
        <f t="shared" si="108"/>
        <v>11</v>
      </c>
      <c r="U1016">
        <f t="shared" si="109"/>
        <v>2014</v>
      </c>
      <c r="V1016" s="9">
        <f t="shared" si="110"/>
        <v>1</v>
      </c>
      <c r="W1016">
        <f t="shared" si="111"/>
        <v>2015</v>
      </c>
    </row>
    <row r="1017" spans="1:23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3">
        <v>42333.920081018521</v>
      </c>
      <c r="J1017" s="13">
        <v>42303.87841435185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 s="3">
        <f>ROUND(E1017/D1017*100,0)</f>
        <v>3</v>
      </c>
      <c r="Q1017">
        <f t="shared" si="105"/>
        <v>40</v>
      </c>
      <c r="R1017" s="14" t="str">
        <f t="shared" si="106"/>
        <v>10/26/2015</v>
      </c>
      <c r="S1017" s="14" t="str">
        <f t="shared" si="107"/>
        <v>11/25/2015</v>
      </c>
      <c r="T1017" s="9">
        <f t="shared" si="108"/>
        <v>10</v>
      </c>
      <c r="U1017">
        <f t="shared" si="109"/>
        <v>2015</v>
      </c>
      <c r="V1017" s="9">
        <f t="shared" si="110"/>
        <v>11</v>
      </c>
      <c r="W1017">
        <f t="shared" si="111"/>
        <v>2015</v>
      </c>
    </row>
    <row r="1018" spans="1:23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3">
        <v>42467.065462962964</v>
      </c>
      <c r="J1018" s="13">
        <v>42422.107129629629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 s="3">
        <f>ROUND(E1018/D1018*100,0)</f>
        <v>3</v>
      </c>
      <c r="Q1018">
        <f t="shared" si="105"/>
        <v>74.790000000000006</v>
      </c>
      <c r="R1018" s="14" t="str">
        <f t="shared" si="106"/>
        <v>2/22/2016</v>
      </c>
      <c r="S1018" s="14" t="str">
        <f t="shared" si="107"/>
        <v>4/7/2016</v>
      </c>
      <c r="T1018" s="9">
        <f t="shared" si="108"/>
        <v>2</v>
      </c>
      <c r="U1018">
        <f t="shared" si="109"/>
        <v>2016</v>
      </c>
      <c r="V1018" s="9">
        <f t="shared" si="110"/>
        <v>4</v>
      </c>
      <c r="W1018">
        <f t="shared" si="111"/>
        <v>2016</v>
      </c>
    </row>
    <row r="1019" spans="1:23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3">
        <v>42329.716840277775</v>
      </c>
      <c r="J1019" s="13">
        <v>42289.675173611111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 s="3">
        <f>ROUND(E1019/D1019*100,0)</f>
        <v>23</v>
      </c>
      <c r="Q1019">
        <f t="shared" si="105"/>
        <v>161.12</v>
      </c>
      <c r="R1019" s="14" t="str">
        <f t="shared" si="106"/>
        <v>10/12/2015</v>
      </c>
      <c r="S1019" s="14" t="str">
        <f t="shared" si="107"/>
        <v>11/21/2015</v>
      </c>
      <c r="T1019" s="9">
        <f t="shared" si="108"/>
        <v>10</v>
      </c>
      <c r="U1019">
        <f t="shared" si="109"/>
        <v>2015</v>
      </c>
      <c r="V1019" s="9">
        <f t="shared" si="110"/>
        <v>11</v>
      </c>
      <c r="W1019">
        <f t="shared" si="111"/>
        <v>2015</v>
      </c>
    </row>
    <row r="1020" spans="1:23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3">
        <v>42565.492280092592</v>
      </c>
      <c r="J1020" s="13">
        <v>42535.492280092592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 s="3">
        <f>ROUND(E1020/D1020*100,0)</f>
        <v>3</v>
      </c>
      <c r="Q1020">
        <f t="shared" si="105"/>
        <v>88.71</v>
      </c>
      <c r="R1020" s="14" t="str">
        <f t="shared" si="106"/>
        <v>6/14/2016</v>
      </c>
      <c r="S1020" s="14" t="str">
        <f t="shared" si="107"/>
        <v>7/14/2016</v>
      </c>
      <c r="T1020" s="9">
        <f t="shared" si="108"/>
        <v>6</v>
      </c>
      <c r="U1020">
        <f t="shared" si="109"/>
        <v>2016</v>
      </c>
      <c r="V1020" s="9">
        <f t="shared" si="110"/>
        <v>7</v>
      </c>
      <c r="W1020">
        <f t="shared" si="111"/>
        <v>2016</v>
      </c>
    </row>
    <row r="1021" spans="1:23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3">
        <v>42039.973946759259</v>
      </c>
      <c r="J1021" s="13">
        <v>42009.973946759259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 s="3">
        <f>ROUND(E1021/D1021*100,0)</f>
        <v>47</v>
      </c>
      <c r="Q1021">
        <f t="shared" si="105"/>
        <v>53.25</v>
      </c>
      <c r="R1021" s="14" t="str">
        <f t="shared" si="106"/>
        <v>1/5/2015</v>
      </c>
      <c r="S1021" s="14" t="str">
        <f t="shared" si="107"/>
        <v>2/4/2015</v>
      </c>
      <c r="T1021" s="9">
        <f t="shared" si="108"/>
        <v>1</v>
      </c>
      <c r="U1021">
        <f t="shared" si="109"/>
        <v>2015</v>
      </c>
      <c r="V1021" s="9">
        <f t="shared" si="110"/>
        <v>2</v>
      </c>
      <c r="W1021">
        <f t="shared" si="111"/>
        <v>2015</v>
      </c>
    </row>
    <row r="1022" spans="1:23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3">
        <v>42157.032638888886</v>
      </c>
      <c r="J1022" s="13">
        <v>42127.069548611114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 s="3">
        <f>ROUND(E1022/D1022*100,0)</f>
        <v>206</v>
      </c>
      <c r="Q1022">
        <f t="shared" si="105"/>
        <v>106.2</v>
      </c>
      <c r="R1022" s="14" t="str">
        <f t="shared" si="106"/>
        <v>5/3/2015</v>
      </c>
      <c r="S1022" s="14" t="str">
        <f t="shared" si="107"/>
        <v>6/2/2015</v>
      </c>
      <c r="T1022" s="9">
        <f t="shared" si="108"/>
        <v>5</v>
      </c>
      <c r="U1022">
        <f t="shared" si="109"/>
        <v>2015</v>
      </c>
      <c r="V1022" s="9">
        <f t="shared" si="110"/>
        <v>6</v>
      </c>
      <c r="W1022">
        <f t="shared" si="111"/>
        <v>2015</v>
      </c>
    </row>
    <row r="1023" spans="1:23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3">
        <v>42294.166666666664</v>
      </c>
      <c r="J1023" s="13">
        <v>42271.251979166664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 s="3">
        <f>ROUND(E1023/D1023*100,0)</f>
        <v>352</v>
      </c>
      <c r="Q1023">
        <f t="shared" si="105"/>
        <v>22.08</v>
      </c>
      <c r="R1023" s="14" t="str">
        <f t="shared" si="106"/>
        <v>9/24/2015</v>
      </c>
      <c r="S1023" s="14" t="str">
        <f t="shared" si="107"/>
        <v>10/17/2015</v>
      </c>
      <c r="T1023" s="9">
        <f t="shared" si="108"/>
        <v>9</v>
      </c>
      <c r="U1023">
        <f t="shared" si="109"/>
        <v>2015</v>
      </c>
      <c r="V1023" s="9">
        <f t="shared" si="110"/>
        <v>10</v>
      </c>
      <c r="W1023">
        <f t="shared" si="111"/>
        <v>2015</v>
      </c>
    </row>
    <row r="1024" spans="1:23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3">
        <v>42141.646724537037</v>
      </c>
      <c r="J1024" s="13">
        <v>42111.646724537037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 s="3">
        <f>ROUND(E1024/D1024*100,0)</f>
        <v>115</v>
      </c>
      <c r="Q1024">
        <f t="shared" si="105"/>
        <v>31.05</v>
      </c>
      <c r="R1024" s="14" t="str">
        <f t="shared" si="106"/>
        <v>4/17/2015</v>
      </c>
      <c r="S1024" s="14" t="str">
        <f t="shared" si="107"/>
        <v>5/17/2015</v>
      </c>
      <c r="T1024" s="9">
        <f t="shared" si="108"/>
        <v>4</v>
      </c>
      <c r="U1024">
        <f t="shared" si="109"/>
        <v>2015</v>
      </c>
      <c r="V1024" s="9">
        <f t="shared" si="110"/>
        <v>5</v>
      </c>
      <c r="W1024">
        <f t="shared" si="111"/>
        <v>2015</v>
      </c>
    </row>
    <row r="1025" spans="1:23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3">
        <v>42175.919687499998</v>
      </c>
      <c r="J1025" s="13">
        <v>42145.919687499998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 s="3">
        <f>ROUND(E1025/D1025*100,0)</f>
        <v>237</v>
      </c>
      <c r="Q1025">
        <f t="shared" si="105"/>
        <v>36.21</v>
      </c>
      <c r="R1025" s="14" t="str">
        <f t="shared" si="106"/>
        <v>5/21/2015</v>
      </c>
      <c r="S1025" s="14" t="str">
        <f t="shared" si="107"/>
        <v>6/20/2015</v>
      </c>
      <c r="T1025" s="9">
        <f t="shared" si="108"/>
        <v>5</v>
      </c>
      <c r="U1025">
        <f t="shared" si="109"/>
        <v>2015</v>
      </c>
      <c r="V1025" s="9">
        <f t="shared" si="110"/>
        <v>6</v>
      </c>
      <c r="W1025">
        <f t="shared" si="111"/>
        <v>2015</v>
      </c>
    </row>
    <row r="1026" spans="1:23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3">
        <v>42400.580590277779</v>
      </c>
      <c r="J1026" s="13">
        <v>42370.580590277779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 s="3">
        <f>ROUND(E1026/D1026*100,0)</f>
        <v>119</v>
      </c>
      <c r="Q1026">
        <f t="shared" si="105"/>
        <v>388.98</v>
      </c>
      <c r="R1026" s="14" t="str">
        <f t="shared" si="106"/>
        <v>1/1/2016</v>
      </c>
      <c r="S1026" s="14" t="str">
        <f t="shared" si="107"/>
        <v>1/31/2016</v>
      </c>
      <c r="T1026" s="9">
        <f t="shared" si="108"/>
        <v>1</v>
      </c>
      <c r="U1026">
        <f t="shared" si="109"/>
        <v>2016</v>
      </c>
      <c r="V1026" s="9">
        <f t="shared" si="110"/>
        <v>1</v>
      </c>
      <c r="W1026">
        <f t="shared" si="111"/>
        <v>2016</v>
      </c>
    </row>
    <row r="1027" spans="1:23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3">
        <v>42079.792094907411</v>
      </c>
      <c r="J1027" s="13">
        <v>42049.833761574075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 s="3">
        <f>ROUND(E1027/D1027*100,0)</f>
        <v>110</v>
      </c>
      <c r="Q1027">
        <f t="shared" ref="Q1027:Q1090" si="112">IFERROR(ROUND(E1027/L1027,2),0)</f>
        <v>71.849999999999994</v>
      </c>
      <c r="R1027" s="14" t="str">
        <f t="shared" ref="R1027:R1090" si="113">_xlfn.CONCAT(MONTH(J1027),"/",DAY(J1027),"/",YEAR(J1027))</f>
        <v>2/14/2015</v>
      </c>
      <c r="S1027" s="14" t="str">
        <f t="shared" ref="S1027:S1090" si="114">_xlfn.CONCAT(MONTH(I1027),"/",DAY(I1027),"/",YEAR(I1027))</f>
        <v>3/16/2015</v>
      </c>
      <c r="T1027" s="9">
        <f t="shared" ref="T1027:T1090" si="115">MONTH(R1027)</f>
        <v>2</v>
      </c>
      <c r="U1027">
        <f t="shared" ref="U1027:U1090" si="116">YEAR(R1027)</f>
        <v>2015</v>
      </c>
      <c r="V1027" s="9">
        <f t="shared" ref="V1027:V1090" si="117">MONTH(S1027)</f>
        <v>3</v>
      </c>
      <c r="W1027">
        <f t="shared" ref="W1027:W1090" si="118">YEAR(S1027)</f>
        <v>2015</v>
      </c>
    </row>
    <row r="1028" spans="1:23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3">
        <v>42460.365925925929</v>
      </c>
      <c r="J1028" s="13">
        <v>42426.407592592594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 s="3">
        <f>ROUND(E1028/D1028*100,0)</f>
        <v>100</v>
      </c>
      <c r="Q1028">
        <f t="shared" si="112"/>
        <v>57.38</v>
      </c>
      <c r="R1028" s="14" t="str">
        <f t="shared" si="113"/>
        <v>2/26/2016</v>
      </c>
      <c r="S1028" s="14" t="str">
        <f t="shared" si="114"/>
        <v>3/31/2016</v>
      </c>
      <c r="T1028" s="9">
        <f t="shared" si="115"/>
        <v>2</v>
      </c>
      <c r="U1028">
        <f t="shared" si="116"/>
        <v>2016</v>
      </c>
      <c r="V1028" s="9">
        <f t="shared" si="117"/>
        <v>3</v>
      </c>
      <c r="W1028">
        <f t="shared" si="118"/>
        <v>2016</v>
      </c>
    </row>
    <row r="1029" spans="1:23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3">
        <v>41935.034108796295</v>
      </c>
      <c r="J1029" s="13">
        <v>41905.034108796295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 s="3">
        <f>ROUND(E1029/D1029*100,0)</f>
        <v>103</v>
      </c>
      <c r="Q1029">
        <f t="shared" si="112"/>
        <v>69.67</v>
      </c>
      <c r="R1029" s="14" t="str">
        <f t="shared" si="113"/>
        <v>9/23/2014</v>
      </c>
      <c r="S1029" s="14" t="str">
        <f t="shared" si="114"/>
        <v>10/23/2014</v>
      </c>
      <c r="T1029" s="9">
        <f t="shared" si="115"/>
        <v>9</v>
      </c>
      <c r="U1029">
        <f t="shared" si="116"/>
        <v>2014</v>
      </c>
      <c r="V1029" s="9">
        <f t="shared" si="117"/>
        <v>10</v>
      </c>
      <c r="W1029">
        <f t="shared" si="118"/>
        <v>2014</v>
      </c>
    </row>
    <row r="1030" spans="1:23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3">
        <v>42800.833333333336</v>
      </c>
      <c r="J1030" s="13">
        <v>42755.627372685187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 s="3">
        <f>ROUND(E1030/D1030*100,0)</f>
        <v>117</v>
      </c>
      <c r="Q1030">
        <f t="shared" si="112"/>
        <v>45.99</v>
      </c>
      <c r="R1030" s="14" t="str">
        <f t="shared" si="113"/>
        <v>1/20/2017</v>
      </c>
      <c r="S1030" s="14" t="str">
        <f t="shared" si="114"/>
        <v>3/6/2017</v>
      </c>
      <c r="T1030" s="9">
        <f t="shared" si="115"/>
        <v>1</v>
      </c>
      <c r="U1030">
        <f t="shared" si="116"/>
        <v>2017</v>
      </c>
      <c r="V1030" s="9">
        <f t="shared" si="117"/>
        <v>3</v>
      </c>
      <c r="W1030">
        <f t="shared" si="118"/>
        <v>2017</v>
      </c>
    </row>
    <row r="1031" spans="1:23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3">
        <v>42098.915972222225</v>
      </c>
      <c r="J1031" s="13">
        <v>42044.711886574078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 s="3">
        <f>ROUND(E1031/D1031*100,0)</f>
        <v>112</v>
      </c>
      <c r="Q1031">
        <f t="shared" si="112"/>
        <v>79.260000000000005</v>
      </c>
      <c r="R1031" s="14" t="str">
        <f t="shared" si="113"/>
        <v>2/9/2015</v>
      </c>
      <c r="S1031" s="14" t="str">
        <f t="shared" si="114"/>
        <v>4/4/2015</v>
      </c>
      <c r="T1031" s="9">
        <f t="shared" si="115"/>
        <v>2</v>
      </c>
      <c r="U1031">
        <f t="shared" si="116"/>
        <v>2015</v>
      </c>
      <c r="V1031" s="9">
        <f t="shared" si="117"/>
        <v>4</v>
      </c>
      <c r="W1031">
        <f t="shared" si="118"/>
        <v>2015</v>
      </c>
    </row>
    <row r="1032" spans="1:23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3">
        <v>42625.483206018522</v>
      </c>
      <c r="J1032" s="13">
        <v>42611.483206018522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 s="3">
        <f>ROUND(E1032/D1032*100,0)</f>
        <v>342</v>
      </c>
      <c r="Q1032">
        <f t="shared" si="112"/>
        <v>43.03</v>
      </c>
      <c r="R1032" s="14" t="str">
        <f t="shared" si="113"/>
        <v>8/29/2016</v>
      </c>
      <c r="S1032" s="14" t="str">
        <f t="shared" si="114"/>
        <v>9/12/2016</v>
      </c>
      <c r="T1032" s="9">
        <f t="shared" si="115"/>
        <v>8</v>
      </c>
      <c r="U1032">
        <f t="shared" si="116"/>
        <v>2016</v>
      </c>
      <c r="V1032" s="9">
        <f t="shared" si="117"/>
        <v>9</v>
      </c>
      <c r="W1032">
        <f t="shared" si="118"/>
        <v>2016</v>
      </c>
    </row>
    <row r="1033" spans="1:23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3">
        <v>42354.764004629629</v>
      </c>
      <c r="J1033" s="13">
        <v>42324.764004629629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 s="3">
        <f>ROUND(E1033/D1033*100,0)</f>
        <v>107</v>
      </c>
      <c r="Q1033">
        <f t="shared" si="112"/>
        <v>108.48</v>
      </c>
      <c r="R1033" s="14" t="str">
        <f t="shared" si="113"/>
        <v>11/16/2015</v>
      </c>
      <c r="S1033" s="14" t="str">
        <f t="shared" si="114"/>
        <v>12/16/2015</v>
      </c>
      <c r="T1033" s="9">
        <f t="shared" si="115"/>
        <v>11</v>
      </c>
      <c r="U1033">
        <f t="shared" si="116"/>
        <v>2015</v>
      </c>
      <c r="V1033" s="9">
        <f t="shared" si="117"/>
        <v>12</v>
      </c>
      <c r="W1033">
        <f t="shared" si="118"/>
        <v>2015</v>
      </c>
    </row>
    <row r="1034" spans="1:23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3">
        <v>42544.666956018518</v>
      </c>
      <c r="J1034" s="13">
        <v>42514.666956018518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 s="3">
        <f>ROUND(E1034/D1034*100,0)</f>
        <v>108</v>
      </c>
      <c r="Q1034">
        <f t="shared" si="112"/>
        <v>61.03</v>
      </c>
      <c r="R1034" s="14" t="str">
        <f t="shared" si="113"/>
        <v>5/24/2016</v>
      </c>
      <c r="S1034" s="14" t="str">
        <f t="shared" si="114"/>
        <v>6/23/2016</v>
      </c>
      <c r="T1034" s="9">
        <f t="shared" si="115"/>
        <v>5</v>
      </c>
      <c r="U1034">
        <f t="shared" si="116"/>
        <v>2016</v>
      </c>
      <c r="V1034" s="9">
        <f t="shared" si="117"/>
        <v>6</v>
      </c>
      <c r="W1034">
        <f t="shared" si="118"/>
        <v>2016</v>
      </c>
    </row>
    <row r="1035" spans="1:23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3">
        <v>42716.732407407406</v>
      </c>
      <c r="J1035" s="13">
        <v>42688.732407407406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 s="3">
        <f>ROUND(E1035/D1035*100,0)</f>
        <v>103</v>
      </c>
      <c r="Q1035">
        <f t="shared" si="112"/>
        <v>50.59</v>
      </c>
      <c r="R1035" s="14" t="str">
        <f t="shared" si="113"/>
        <v>11/14/2016</v>
      </c>
      <c r="S1035" s="14" t="str">
        <f t="shared" si="114"/>
        <v>12/12/2016</v>
      </c>
      <c r="T1035" s="9">
        <f t="shared" si="115"/>
        <v>11</v>
      </c>
      <c r="U1035">
        <f t="shared" si="116"/>
        <v>2016</v>
      </c>
      <c r="V1035" s="9">
        <f t="shared" si="117"/>
        <v>12</v>
      </c>
      <c r="W1035">
        <f t="shared" si="118"/>
        <v>2016</v>
      </c>
    </row>
    <row r="1036" spans="1:23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3">
        <v>42587.165972222225</v>
      </c>
      <c r="J1036" s="13">
        <v>42555.166712962964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 s="3">
        <f>ROUND(E1036/D1036*100,0)</f>
        <v>130</v>
      </c>
      <c r="Q1036">
        <f t="shared" si="112"/>
        <v>39.159999999999997</v>
      </c>
      <c r="R1036" s="14" t="str">
        <f t="shared" si="113"/>
        <v>7/4/2016</v>
      </c>
      <c r="S1036" s="14" t="str">
        <f t="shared" si="114"/>
        <v>8/5/2016</v>
      </c>
      <c r="T1036" s="9">
        <f t="shared" si="115"/>
        <v>7</v>
      </c>
      <c r="U1036">
        <f t="shared" si="116"/>
        <v>2016</v>
      </c>
      <c r="V1036" s="9">
        <f t="shared" si="117"/>
        <v>8</v>
      </c>
      <c r="W1036">
        <f t="shared" si="118"/>
        <v>2016</v>
      </c>
    </row>
    <row r="1037" spans="1:23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3">
        <v>42046.641435185185</v>
      </c>
      <c r="J1037" s="13">
        <v>42016.641435185185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 s="3">
        <f>ROUND(E1037/D1037*100,0)</f>
        <v>108</v>
      </c>
      <c r="Q1037">
        <f t="shared" si="112"/>
        <v>65.16</v>
      </c>
      <c r="R1037" s="14" t="str">
        <f t="shared" si="113"/>
        <v>1/12/2015</v>
      </c>
      <c r="S1037" s="14" t="str">
        <f t="shared" si="114"/>
        <v>2/11/2015</v>
      </c>
      <c r="T1037" s="9">
        <f t="shared" si="115"/>
        <v>1</v>
      </c>
      <c r="U1037">
        <f t="shared" si="116"/>
        <v>2015</v>
      </c>
      <c r="V1037" s="9">
        <f t="shared" si="117"/>
        <v>2</v>
      </c>
      <c r="W1037">
        <f t="shared" si="118"/>
        <v>2015</v>
      </c>
    </row>
    <row r="1038" spans="1:23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3">
        <v>41281.333333333336</v>
      </c>
      <c r="J1038" s="13">
        <v>41249.448958333334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 s="3">
        <f>ROUND(E1038/D1038*100,0)</f>
        <v>112</v>
      </c>
      <c r="Q1038">
        <f t="shared" si="112"/>
        <v>23.96</v>
      </c>
      <c r="R1038" s="14" t="str">
        <f t="shared" si="113"/>
        <v>12/6/2012</v>
      </c>
      <c r="S1038" s="14" t="str">
        <f t="shared" si="114"/>
        <v>1/7/2013</v>
      </c>
      <c r="T1038" s="9">
        <f t="shared" si="115"/>
        <v>12</v>
      </c>
      <c r="U1038">
        <f t="shared" si="116"/>
        <v>2012</v>
      </c>
      <c r="V1038" s="9">
        <f t="shared" si="117"/>
        <v>1</v>
      </c>
      <c r="W1038">
        <f t="shared" si="118"/>
        <v>2013</v>
      </c>
    </row>
    <row r="1039" spans="1:23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3">
        <v>42142.208333333336</v>
      </c>
      <c r="J1039" s="13">
        <v>42119.822476851848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 s="3">
        <f>ROUND(E1039/D1039*100,0)</f>
        <v>102</v>
      </c>
      <c r="Q1039">
        <f t="shared" si="112"/>
        <v>48.62</v>
      </c>
      <c r="R1039" s="14" t="str">
        <f t="shared" si="113"/>
        <v>4/25/2015</v>
      </c>
      <c r="S1039" s="14" t="str">
        <f t="shared" si="114"/>
        <v>5/18/2015</v>
      </c>
      <c r="T1039" s="9">
        <f t="shared" si="115"/>
        <v>4</v>
      </c>
      <c r="U1039">
        <f t="shared" si="116"/>
        <v>2015</v>
      </c>
      <c r="V1039" s="9">
        <f t="shared" si="117"/>
        <v>5</v>
      </c>
      <c r="W1039">
        <f t="shared" si="118"/>
        <v>2015</v>
      </c>
    </row>
    <row r="1040" spans="1:23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3">
        <v>42448.190081018518</v>
      </c>
      <c r="J1040" s="13">
        <v>42418.231747685182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 s="3">
        <f>ROUND(E1040/D1040*100,0)</f>
        <v>145</v>
      </c>
      <c r="Q1040">
        <f t="shared" si="112"/>
        <v>35.74</v>
      </c>
      <c r="R1040" s="14" t="str">
        <f t="shared" si="113"/>
        <v>2/18/2016</v>
      </c>
      <c r="S1040" s="14" t="str">
        <f t="shared" si="114"/>
        <v>3/19/2016</v>
      </c>
      <c r="T1040" s="9">
        <f t="shared" si="115"/>
        <v>2</v>
      </c>
      <c r="U1040">
        <f t="shared" si="116"/>
        <v>2016</v>
      </c>
      <c r="V1040" s="9">
        <f t="shared" si="117"/>
        <v>3</v>
      </c>
      <c r="W1040">
        <f t="shared" si="118"/>
        <v>2016</v>
      </c>
    </row>
    <row r="1041" spans="1:23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3">
        <v>42717.332638888889</v>
      </c>
      <c r="J1041" s="13">
        <v>42692.1093287037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 s="3">
        <f>ROUND(E1041/D1041*100,0)</f>
        <v>128</v>
      </c>
      <c r="Q1041">
        <f t="shared" si="112"/>
        <v>21.37</v>
      </c>
      <c r="R1041" s="14" t="str">
        <f t="shared" si="113"/>
        <v>11/18/2016</v>
      </c>
      <c r="S1041" s="14" t="str">
        <f t="shared" si="114"/>
        <v>12/13/2016</v>
      </c>
      <c r="T1041" s="9">
        <f t="shared" si="115"/>
        <v>11</v>
      </c>
      <c r="U1041">
        <f t="shared" si="116"/>
        <v>2016</v>
      </c>
      <c r="V1041" s="9">
        <f t="shared" si="117"/>
        <v>12</v>
      </c>
      <c r="W1041">
        <f t="shared" si="118"/>
        <v>2016</v>
      </c>
    </row>
    <row r="1042" spans="1:23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3">
        <v>42609.708437499998</v>
      </c>
      <c r="J1042" s="13">
        <v>42579.708437499998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 s="3">
        <f>ROUND(E1042/D1042*100,0)</f>
        <v>0</v>
      </c>
      <c r="Q1042">
        <f t="shared" si="112"/>
        <v>250</v>
      </c>
      <c r="R1042" s="14" t="str">
        <f t="shared" si="113"/>
        <v>7/28/2016</v>
      </c>
      <c r="S1042" s="14" t="str">
        <f t="shared" si="114"/>
        <v>8/27/2016</v>
      </c>
      <c r="T1042" s="9">
        <f t="shared" si="115"/>
        <v>7</v>
      </c>
      <c r="U1042">
        <f t="shared" si="116"/>
        <v>2016</v>
      </c>
      <c r="V1042" s="9">
        <f t="shared" si="117"/>
        <v>8</v>
      </c>
      <c r="W1042">
        <f t="shared" si="118"/>
        <v>2016</v>
      </c>
    </row>
    <row r="1043" spans="1:23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3">
        <v>41851.06009259259</v>
      </c>
      <c r="J1043" s="13">
        <v>41831.06009259259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 s="3">
        <f>ROUND(E1043/D1043*100,0)</f>
        <v>0</v>
      </c>
      <c r="Q1043">
        <f t="shared" si="112"/>
        <v>0</v>
      </c>
      <c r="R1043" s="14" t="str">
        <f t="shared" si="113"/>
        <v>7/11/2014</v>
      </c>
      <c r="S1043" s="14" t="str">
        <f t="shared" si="114"/>
        <v>7/31/2014</v>
      </c>
      <c r="T1043" s="9">
        <f t="shared" si="115"/>
        <v>7</v>
      </c>
      <c r="U1043">
        <f t="shared" si="116"/>
        <v>2014</v>
      </c>
      <c r="V1043" s="9">
        <f t="shared" si="117"/>
        <v>7</v>
      </c>
      <c r="W1043">
        <f t="shared" si="118"/>
        <v>2014</v>
      </c>
    </row>
    <row r="1044" spans="1:23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3">
        <v>41894.416666666664</v>
      </c>
      <c r="J1044" s="13">
        <v>41851.696157407408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 s="3">
        <f>ROUND(E1044/D1044*100,0)</f>
        <v>2</v>
      </c>
      <c r="Q1044">
        <f t="shared" si="112"/>
        <v>10</v>
      </c>
      <c r="R1044" s="14" t="str">
        <f t="shared" si="113"/>
        <v>7/31/2014</v>
      </c>
      <c r="S1044" s="14" t="str">
        <f t="shared" si="114"/>
        <v>9/12/2014</v>
      </c>
      <c r="T1044" s="9">
        <f t="shared" si="115"/>
        <v>7</v>
      </c>
      <c r="U1044">
        <f t="shared" si="116"/>
        <v>2014</v>
      </c>
      <c r="V1044" s="9">
        <f t="shared" si="117"/>
        <v>9</v>
      </c>
      <c r="W1044">
        <f t="shared" si="118"/>
        <v>2014</v>
      </c>
    </row>
    <row r="1045" spans="1:23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3">
        <v>42144.252951388888</v>
      </c>
      <c r="J1045" s="13">
        <v>42114.252951388888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 s="3">
        <f>ROUND(E1045/D1045*100,0)</f>
        <v>9</v>
      </c>
      <c r="Q1045">
        <f t="shared" si="112"/>
        <v>29.24</v>
      </c>
      <c r="R1045" s="14" t="str">
        <f t="shared" si="113"/>
        <v>4/20/2015</v>
      </c>
      <c r="S1045" s="14" t="str">
        <f t="shared" si="114"/>
        <v>5/20/2015</v>
      </c>
      <c r="T1045" s="9">
        <f t="shared" si="115"/>
        <v>4</v>
      </c>
      <c r="U1045">
        <f t="shared" si="116"/>
        <v>2015</v>
      </c>
      <c r="V1045" s="9">
        <f t="shared" si="117"/>
        <v>5</v>
      </c>
      <c r="W1045">
        <f t="shared" si="118"/>
        <v>2015</v>
      </c>
    </row>
    <row r="1046" spans="1:23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3">
        <v>42068.852083333331</v>
      </c>
      <c r="J1046" s="13">
        <v>42011.925937499997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 s="3">
        <f>ROUND(E1046/D1046*100,0)</f>
        <v>0</v>
      </c>
      <c r="Q1046">
        <f t="shared" si="112"/>
        <v>3</v>
      </c>
      <c r="R1046" s="14" t="str">
        <f t="shared" si="113"/>
        <v>1/7/2015</v>
      </c>
      <c r="S1046" s="14" t="str">
        <f t="shared" si="114"/>
        <v>3/5/2015</v>
      </c>
      <c r="T1046" s="9">
        <f t="shared" si="115"/>
        <v>1</v>
      </c>
      <c r="U1046">
        <f t="shared" si="116"/>
        <v>2015</v>
      </c>
      <c r="V1046" s="9">
        <f t="shared" si="117"/>
        <v>3</v>
      </c>
      <c r="W1046">
        <f t="shared" si="118"/>
        <v>2015</v>
      </c>
    </row>
    <row r="1047" spans="1:23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3">
        <v>41874.874421296299</v>
      </c>
      <c r="J1047" s="13">
        <v>41844.874421296299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 s="3">
        <f>ROUND(E1047/D1047*100,0)</f>
        <v>3</v>
      </c>
      <c r="Q1047">
        <f t="shared" si="112"/>
        <v>33.25</v>
      </c>
      <c r="R1047" s="14" t="str">
        <f t="shared" si="113"/>
        <v>7/24/2014</v>
      </c>
      <c r="S1047" s="14" t="str">
        <f t="shared" si="114"/>
        <v>8/23/2014</v>
      </c>
      <c r="T1047" s="9">
        <f t="shared" si="115"/>
        <v>7</v>
      </c>
      <c r="U1047">
        <f t="shared" si="116"/>
        <v>2014</v>
      </c>
      <c r="V1047" s="9">
        <f t="shared" si="117"/>
        <v>8</v>
      </c>
      <c r="W1047">
        <f t="shared" si="118"/>
        <v>2014</v>
      </c>
    </row>
    <row r="1048" spans="1:23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3">
        <v>42364.851388888892</v>
      </c>
      <c r="J1048" s="13">
        <v>42319.851388888892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 s="3">
        <f>ROUND(E1048/D1048*100,0)</f>
        <v>0</v>
      </c>
      <c r="Q1048">
        <f t="shared" si="112"/>
        <v>0</v>
      </c>
      <c r="R1048" s="14" t="str">
        <f t="shared" si="113"/>
        <v>11/11/2015</v>
      </c>
      <c r="S1048" s="14" t="str">
        <f t="shared" si="114"/>
        <v>12/26/2015</v>
      </c>
      <c r="T1048" s="9">
        <f t="shared" si="115"/>
        <v>11</v>
      </c>
      <c r="U1048">
        <f t="shared" si="116"/>
        <v>2015</v>
      </c>
      <c r="V1048" s="9">
        <f t="shared" si="117"/>
        <v>12</v>
      </c>
      <c r="W1048">
        <f t="shared" si="118"/>
        <v>2015</v>
      </c>
    </row>
    <row r="1049" spans="1:23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3">
        <v>41948.860127314816</v>
      </c>
      <c r="J1049" s="13">
        <v>41918.818460648145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 s="3">
        <f>ROUND(E1049/D1049*100,0)</f>
        <v>0</v>
      </c>
      <c r="Q1049">
        <f t="shared" si="112"/>
        <v>1</v>
      </c>
      <c r="R1049" s="14" t="str">
        <f t="shared" si="113"/>
        <v>10/6/2014</v>
      </c>
      <c r="S1049" s="14" t="str">
        <f t="shared" si="114"/>
        <v>11/5/2014</v>
      </c>
      <c r="T1049" s="9">
        <f t="shared" si="115"/>
        <v>10</v>
      </c>
      <c r="U1049">
        <f t="shared" si="116"/>
        <v>2014</v>
      </c>
      <c r="V1049" s="9">
        <f t="shared" si="117"/>
        <v>11</v>
      </c>
      <c r="W1049">
        <f t="shared" si="118"/>
        <v>2014</v>
      </c>
    </row>
    <row r="1050" spans="1:23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3">
        <v>42638.053113425929</v>
      </c>
      <c r="J1050" s="13">
        <v>42598.053113425929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 s="3">
        <f>ROUND(E1050/D1050*100,0)</f>
        <v>1</v>
      </c>
      <c r="Q1050">
        <f t="shared" si="112"/>
        <v>53</v>
      </c>
      <c r="R1050" s="14" t="str">
        <f t="shared" si="113"/>
        <v>8/16/2016</v>
      </c>
      <c r="S1050" s="14" t="str">
        <f t="shared" si="114"/>
        <v>9/25/2016</v>
      </c>
      <c r="T1050" s="9">
        <f t="shared" si="115"/>
        <v>8</v>
      </c>
      <c r="U1050">
        <f t="shared" si="116"/>
        <v>2016</v>
      </c>
      <c r="V1050" s="9">
        <f t="shared" si="117"/>
        <v>9</v>
      </c>
      <c r="W1050">
        <f t="shared" si="118"/>
        <v>2016</v>
      </c>
    </row>
    <row r="1051" spans="1:23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3">
        <v>42412.431076388886</v>
      </c>
      <c r="J1051" s="13">
        <v>42382.431076388886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 s="3">
        <f>ROUND(E1051/D1051*100,0)</f>
        <v>0</v>
      </c>
      <c r="Q1051">
        <f t="shared" si="112"/>
        <v>0</v>
      </c>
      <c r="R1051" s="14" t="str">
        <f t="shared" si="113"/>
        <v>1/13/2016</v>
      </c>
      <c r="S1051" s="14" t="str">
        <f t="shared" si="114"/>
        <v>2/12/2016</v>
      </c>
      <c r="T1051" s="9">
        <f t="shared" si="115"/>
        <v>1</v>
      </c>
      <c r="U1051">
        <f t="shared" si="116"/>
        <v>2016</v>
      </c>
      <c r="V1051" s="9">
        <f t="shared" si="117"/>
        <v>2</v>
      </c>
      <c r="W1051">
        <f t="shared" si="118"/>
        <v>2016</v>
      </c>
    </row>
    <row r="1052" spans="1:23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3">
        <v>42261.7971875</v>
      </c>
      <c r="J1052" s="13">
        <v>42231.7971875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 s="3">
        <f>ROUND(E1052/D1052*100,0)</f>
        <v>0</v>
      </c>
      <c r="Q1052">
        <f t="shared" si="112"/>
        <v>0</v>
      </c>
      <c r="R1052" s="14" t="str">
        <f t="shared" si="113"/>
        <v>8/15/2015</v>
      </c>
      <c r="S1052" s="14" t="str">
        <f t="shared" si="114"/>
        <v>9/14/2015</v>
      </c>
      <c r="T1052" s="9">
        <f t="shared" si="115"/>
        <v>8</v>
      </c>
      <c r="U1052">
        <f t="shared" si="116"/>
        <v>2015</v>
      </c>
      <c r="V1052" s="9">
        <f t="shared" si="117"/>
        <v>9</v>
      </c>
      <c r="W1052">
        <f t="shared" si="118"/>
        <v>2015</v>
      </c>
    </row>
    <row r="1053" spans="1:23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3">
        <v>41878.014178240737</v>
      </c>
      <c r="J1053" s="13">
        <v>41850.014178240737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 s="3">
        <f>ROUND(E1053/D1053*100,0)</f>
        <v>0</v>
      </c>
      <c r="Q1053">
        <f t="shared" si="112"/>
        <v>0</v>
      </c>
      <c r="R1053" s="14" t="str">
        <f t="shared" si="113"/>
        <v>7/30/2014</v>
      </c>
      <c r="S1053" s="14" t="str">
        <f t="shared" si="114"/>
        <v>8/27/2014</v>
      </c>
      <c r="T1053" s="9">
        <f t="shared" si="115"/>
        <v>7</v>
      </c>
      <c r="U1053">
        <f t="shared" si="116"/>
        <v>2014</v>
      </c>
      <c r="V1053" s="9">
        <f t="shared" si="117"/>
        <v>8</v>
      </c>
      <c r="W1053">
        <f t="shared" si="118"/>
        <v>2014</v>
      </c>
    </row>
    <row r="1054" spans="1:23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3">
        <v>42527.839583333334</v>
      </c>
      <c r="J1054" s="13">
        <v>42483.797395833331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 s="3">
        <f>ROUND(E1054/D1054*100,0)</f>
        <v>0</v>
      </c>
      <c r="Q1054">
        <f t="shared" si="112"/>
        <v>0</v>
      </c>
      <c r="R1054" s="14" t="str">
        <f t="shared" si="113"/>
        <v>4/23/2016</v>
      </c>
      <c r="S1054" s="14" t="str">
        <f t="shared" si="114"/>
        <v>6/6/2016</v>
      </c>
      <c r="T1054" s="9">
        <f t="shared" si="115"/>
        <v>4</v>
      </c>
      <c r="U1054">
        <f t="shared" si="116"/>
        <v>2016</v>
      </c>
      <c r="V1054" s="9">
        <f t="shared" si="117"/>
        <v>6</v>
      </c>
      <c r="W1054">
        <f t="shared" si="118"/>
        <v>2016</v>
      </c>
    </row>
    <row r="1055" spans="1:23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3">
        <v>42800.172824074078</v>
      </c>
      <c r="J1055" s="13">
        <v>42775.172824074078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 s="3">
        <f>ROUND(E1055/D1055*100,0)</f>
        <v>1</v>
      </c>
      <c r="Q1055">
        <f t="shared" si="112"/>
        <v>15</v>
      </c>
      <c r="R1055" s="14" t="str">
        <f t="shared" si="113"/>
        <v>2/9/2017</v>
      </c>
      <c r="S1055" s="14" t="str">
        <f t="shared" si="114"/>
        <v>3/6/2017</v>
      </c>
      <c r="T1055" s="9">
        <f t="shared" si="115"/>
        <v>2</v>
      </c>
      <c r="U1055">
        <f t="shared" si="116"/>
        <v>2017</v>
      </c>
      <c r="V1055" s="9">
        <f t="shared" si="117"/>
        <v>3</v>
      </c>
      <c r="W1055">
        <f t="shared" si="118"/>
        <v>2017</v>
      </c>
    </row>
    <row r="1056" spans="1:23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3">
        <v>41861.916666666664</v>
      </c>
      <c r="J1056" s="13">
        <v>41831.851840277777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 s="3">
        <f>ROUND(E1056/D1056*100,0)</f>
        <v>0</v>
      </c>
      <c r="Q1056">
        <f t="shared" si="112"/>
        <v>0</v>
      </c>
      <c r="R1056" s="14" t="str">
        <f t="shared" si="113"/>
        <v>7/11/2014</v>
      </c>
      <c r="S1056" s="14" t="str">
        <f t="shared" si="114"/>
        <v>8/10/2014</v>
      </c>
      <c r="T1056" s="9">
        <f t="shared" si="115"/>
        <v>7</v>
      </c>
      <c r="U1056">
        <f t="shared" si="116"/>
        <v>2014</v>
      </c>
      <c r="V1056" s="9">
        <f t="shared" si="117"/>
        <v>8</v>
      </c>
      <c r="W1056">
        <f t="shared" si="118"/>
        <v>2014</v>
      </c>
    </row>
    <row r="1057" spans="1:23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3">
        <v>42436.992418981485</v>
      </c>
      <c r="J1057" s="13">
        <v>42406.992418981485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 s="3">
        <f>ROUND(E1057/D1057*100,0)</f>
        <v>0</v>
      </c>
      <c r="Q1057">
        <f t="shared" si="112"/>
        <v>0</v>
      </c>
      <c r="R1057" s="14" t="str">
        <f t="shared" si="113"/>
        <v>2/6/2016</v>
      </c>
      <c r="S1057" s="14" t="str">
        <f t="shared" si="114"/>
        <v>3/7/2016</v>
      </c>
      <c r="T1057" s="9">
        <f t="shared" si="115"/>
        <v>2</v>
      </c>
      <c r="U1057">
        <f t="shared" si="116"/>
        <v>2016</v>
      </c>
      <c r="V1057" s="9">
        <f t="shared" si="117"/>
        <v>3</v>
      </c>
      <c r="W1057">
        <f t="shared" si="118"/>
        <v>2016</v>
      </c>
    </row>
    <row r="1058" spans="1:23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3">
        <v>42118.677974537037</v>
      </c>
      <c r="J1058" s="13">
        <v>42058.719641203701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 s="3">
        <f>ROUND(E1058/D1058*100,0)</f>
        <v>0</v>
      </c>
      <c r="Q1058">
        <f t="shared" si="112"/>
        <v>0</v>
      </c>
      <c r="R1058" s="14" t="str">
        <f t="shared" si="113"/>
        <v>2/23/2015</v>
      </c>
      <c r="S1058" s="14" t="str">
        <f t="shared" si="114"/>
        <v>4/24/2015</v>
      </c>
      <c r="T1058" s="9">
        <f t="shared" si="115"/>
        <v>2</v>
      </c>
      <c r="U1058">
        <f t="shared" si="116"/>
        <v>2015</v>
      </c>
      <c r="V1058" s="9">
        <f t="shared" si="117"/>
        <v>4</v>
      </c>
      <c r="W1058">
        <f t="shared" si="118"/>
        <v>2015</v>
      </c>
    </row>
    <row r="1059" spans="1:23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3">
        <v>42708.912997685184</v>
      </c>
      <c r="J1059" s="13">
        <v>42678.871331018519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 s="3">
        <f>ROUND(E1059/D1059*100,0)</f>
        <v>0</v>
      </c>
      <c r="Q1059">
        <f t="shared" si="112"/>
        <v>0</v>
      </c>
      <c r="R1059" s="14" t="str">
        <f t="shared" si="113"/>
        <v>11/4/2016</v>
      </c>
      <c r="S1059" s="14" t="str">
        <f t="shared" si="114"/>
        <v>12/4/2016</v>
      </c>
      <c r="T1059" s="9">
        <f t="shared" si="115"/>
        <v>11</v>
      </c>
      <c r="U1059">
        <f t="shared" si="116"/>
        <v>2016</v>
      </c>
      <c r="V1059" s="9">
        <f t="shared" si="117"/>
        <v>12</v>
      </c>
      <c r="W1059">
        <f t="shared" si="118"/>
        <v>2016</v>
      </c>
    </row>
    <row r="1060" spans="1:23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3">
        <v>42089</v>
      </c>
      <c r="J1060" s="13">
        <v>42047.900960648149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 s="3">
        <f>ROUND(E1060/D1060*100,0)</f>
        <v>0</v>
      </c>
      <c r="Q1060">
        <f t="shared" si="112"/>
        <v>0</v>
      </c>
      <c r="R1060" s="14" t="str">
        <f t="shared" si="113"/>
        <v>2/12/2015</v>
      </c>
      <c r="S1060" s="14" t="str">
        <f t="shared" si="114"/>
        <v>3/26/2015</v>
      </c>
      <c r="T1060" s="9">
        <f t="shared" si="115"/>
        <v>2</v>
      </c>
      <c r="U1060">
        <f t="shared" si="116"/>
        <v>2015</v>
      </c>
      <c r="V1060" s="9">
        <f t="shared" si="117"/>
        <v>3</v>
      </c>
      <c r="W1060">
        <f t="shared" si="118"/>
        <v>2015</v>
      </c>
    </row>
    <row r="1061" spans="1:23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3">
        <v>42076.748333333337</v>
      </c>
      <c r="J1061" s="13">
        <v>42046.79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 s="3">
        <f>ROUND(E1061/D1061*100,0)</f>
        <v>0</v>
      </c>
      <c r="Q1061">
        <f t="shared" si="112"/>
        <v>0</v>
      </c>
      <c r="R1061" s="14" t="str">
        <f t="shared" si="113"/>
        <v>2/11/2015</v>
      </c>
      <c r="S1061" s="14" t="str">
        <f t="shared" si="114"/>
        <v>3/13/2015</v>
      </c>
      <c r="T1061" s="9">
        <f t="shared" si="115"/>
        <v>2</v>
      </c>
      <c r="U1061">
        <f t="shared" si="116"/>
        <v>2015</v>
      </c>
      <c r="V1061" s="9">
        <f t="shared" si="117"/>
        <v>3</v>
      </c>
      <c r="W1061">
        <f t="shared" si="118"/>
        <v>2015</v>
      </c>
    </row>
    <row r="1062" spans="1:23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3">
        <v>42109.913113425922</v>
      </c>
      <c r="J1062" s="13">
        <v>42079.913113425922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 s="3">
        <f>ROUND(E1062/D1062*100,0)</f>
        <v>1</v>
      </c>
      <c r="Q1062">
        <f t="shared" si="112"/>
        <v>50</v>
      </c>
      <c r="R1062" s="14" t="str">
        <f t="shared" si="113"/>
        <v>3/16/2015</v>
      </c>
      <c r="S1062" s="14" t="str">
        <f t="shared" si="114"/>
        <v>4/15/2015</v>
      </c>
      <c r="T1062" s="9">
        <f t="shared" si="115"/>
        <v>3</v>
      </c>
      <c r="U1062">
        <f t="shared" si="116"/>
        <v>2015</v>
      </c>
      <c r="V1062" s="9">
        <f t="shared" si="117"/>
        <v>4</v>
      </c>
      <c r="W1062">
        <f t="shared" si="118"/>
        <v>2015</v>
      </c>
    </row>
    <row r="1063" spans="1:23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3">
        <v>42492.041666666664</v>
      </c>
      <c r="J1063" s="13">
        <v>42432.276712962965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 s="3">
        <f>ROUND(E1063/D1063*100,0)</f>
        <v>0</v>
      </c>
      <c r="Q1063">
        <f t="shared" si="112"/>
        <v>0</v>
      </c>
      <c r="R1063" s="14" t="str">
        <f t="shared" si="113"/>
        <v>3/3/2016</v>
      </c>
      <c r="S1063" s="14" t="str">
        <f t="shared" si="114"/>
        <v>5/2/2016</v>
      </c>
      <c r="T1063" s="9">
        <f t="shared" si="115"/>
        <v>3</v>
      </c>
      <c r="U1063">
        <f t="shared" si="116"/>
        <v>2016</v>
      </c>
      <c r="V1063" s="9">
        <f t="shared" si="117"/>
        <v>5</v>
      </c>
      <c r="W1063">
        <f t="shared" si="118"/>
        <v>2016</v>
      </c>
    </row>
    <row r="1064" spans="1:23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3">
        <v>42563.807187500002</v>
      </c>
      <c r="J1064" s="13">
        <v>42556.807187500002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 s="3">
        <f>ROUND(E1064/D1064*100,0)</f>
        <v>95</v>
      </c>
      <c r="Q1064">
        <f t="shared" si="112"/>
        <v>47.5</v>
      </c>
      <c r="R1064" s="14" t="str">
        <f t="shared" si="113"/>
        <v>7/5/2016</v>
      </c>
      <c r="S1064" s="14" t="str">
        <f t="shared" si="114"/>
        <v>7/12/2016</v>
      </c>
      <c r="T1064" s="9">
        <f t="shared" si="115"/>
        <v>7</v>
      </c>
      <c r="U1064">
        <f t="shared" si="116"/>
        <v>2016</v>
      </c>
      <c r="V1064" s="9">
        <f t="shared" si="117"/>
        <v>7</v>
      </c>
      <c r="W1064">
        <f t="shared" si="118"/>
        <v>2016</v>
      </c>
    </row>
    <row r="1065" spans="1:23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3">
        <v>42613.030810185184</v>
      </c>
      <c r="J1065" s="13">
        <v>42583.030810185184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 s="3">
        <f>ROUND(E1065/D1065*100,0)</f>
        <v>0</v>
      </c>
      <c r="Q1065">
        <f t="shared" si="112"/>
        <v>0</v>
      </c>
      <c r="R1065" s="14" t="str">
        <f t="shared" si="113"/>
        <v>8/1/2016</v>
      </c>
      <c r="S1065" s="14" t="str">
        <f t="shared" si="114"/>
        <v>8/31/2016</v>
      </c>
      <c r="T1065" s="9">
        <f t="shared" si="115"/>
        <v>8</v>
      </c>
      <c r="U1065">
        <f t="shared" si="116"/>
        <v>2016</v>
      </c>
      <c r="V1065" s="9">
        <f t="shared" si="117"/>
        <v>8</v>
      </c>
      <c r="W1065">
        <f t="shared" si="118"/>
        <v>2016</v>
      </c>
    </row>
    <row r="1066" spans="1:23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3">
        <v>41462.228043981479</v>
      </c>
      <c r="J1066" s="13">
        <v>41417.228043981479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 s="3">
        <f>ROUND(E1066/D1066*100,0)</f>
        <v>9</v>
      </c>
      <c r="Q1066">
        <f t="shared" si="112"/>
        <v>65.67</v>
      </c>
      <c r="R1066" s="14" t="str">
        <f t="shared" si="113"/>
        <v>5/23/2013</v>
      </c>
      <c r="S1066" s="14" t="str">
        <f t="shared" si="114"/>
        <v>7/7/2013</v>
      </c>
      <c r="T1066" s="9">
        <f t="shared" si="115"/>
        <v>5</v>
      </c>
      <c r="U1066">
        <f t="shared" si="116"/>
        <v>2013</v>
      </c>
      <c r="V1066" s="9">
        <f t="shared" si="117"/>
        <v>7</v>
      </c>
      <c r="W1066">
        <f t="shared" si="118"/>
        <v>2013</v>
      </c>
    </row>
    <row r="1067" spans="1:23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3">
        <v>41689.381041666667</v>
      </c>
      <c r="J1067" s="13">
        <v>41661.381041666667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 s="3">
        <f>ROUND(E1067/D1067*100,0)</f>
        <v>3</v>
      </c>
      <c r="Q1067">
        <f t="shared" si="112"/>
        <v>16.2</v>
      </c>
      <c r="R1067" s="14" t="str">
        <f t="shared" si="113"/>
        <v>1/22/2014</v>
      </c>
      <c r="S1067" s="14" t="str">
        <f t="shared" si="114"/>
        <v>2/19/2014</v>
      </c>
      <c r="T1067" s="9">
        <f t="shared" si="115"/>
        <v>1</v>
      </c>
      <c r="U1067">
        <f t="shared" si="116"/>
        <v>2014</v>
      </c>
      <c r="V1067" s="9">
        <f t="shared" si="117"/>
        <v>2</v>
      </c>
      <c r="W1067">
        <f t="shared" si="118"/>
        <v>2014</v>
      </c>
    </row>
    <row r="1068" spans="1:23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3">
        <v>41490.962754629632</v>
      </c>
      <c r="J1068" s="13">
        <v>41445.962754629632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 s="3">
        <f>ROUND(E1068/D1068*100,0)</f>
        <v>3</v>
      </c>
      <c r="Q1068">
        <f t="shared" si="112"/>
        <v>34.130000000000003</v>
      </c>
      <c r="R1068" s="14" t="str">
        <f t="shared" si="113"/>
        <v>6/20/2013</v>
      </c>
      <c r="S1068" s="14" t="str">
        <f t="shared" si="114"/>
        <v>8/4/2013</v>
      </c>
      <c r="T1068" s="9">
        <f t="shared" si="115"/>
        <v>6</v>
      </c>
      <c r="U1068">
        <f t="shared" si="116"/>
        <v>2013</v>
      </c>
      <c r="V1068" s="9">
        <f t="shared" si="117"/>
        <v>8</v>
      </c>
      <c r="W1068">
        <f t="shared" si="118"/>
        <v>2013</v>
      </c>
    </row>
    <row r="1069" spans="1:23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3">
        <v>41629.855682870373</v>
      </c>
      <c r="J1069" s="13">
        <v>41599.855682870373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 s="3">
        <f>ROUND(E1069/D1069*100,0)</f>
        <v>26</v>
      </c>
      <c r="Q1069">
        <f t="shared" si="112"/>
        <v>13</v>
      </c>
      <c r="R1069" s="14" t="str">
        <f t="shared" si="113"/>
        <v>11/21/2013</v>
      </c>
      <c r="S1069" s="14" t="str">
        <f t="shared" si="114"/>
        <v>12/21/2013</v>
      </c>
      <c r="T1069" s="9">
        <f t="shared" si="115"/>
        <v>11</v>
      </c>
      <c r="U1069">
        <f t="shared" si="116"/>
        <v>2013</v>
      </c>
      <c r="V1069" s="9">
        <f t="shared" si="117"/>
        <v>12</v>
      </c>
      <c r="W1069">
        <f t="shared" si="118"/>
        <v>2013</v>
      </c>
    </row>
    <row r="1070" spans="1:23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3">
        <v>42470.329444444447</v>
      </c>
      <c r="J1070" s="13">
        <v>42440.371111111112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 s="3">
        <f>ROUND(E1070/D1070*100,0)</f>
        <v>0</v>
      </c>
      <c r="Q1070">
        <f t="shared" si="112"/>
        <v>11.25</v>
      </c>
      <c r="R1070" s="14" t="str">
        <f t="shared" si="113"/>
        <v>3/11/2016</v>
      </c>
      <c r="S1070" s="14" t="str">
        <f t="shared" si="114"/>
        <v>4/10/2016</v>
      </c>
      <c r="T1070" s="9">
        <f t="shared" si="115"/>
        <v>3</v>
      </c>
      <c r="U1070">
        <f t="shared" si="116"/>
        <v>2016</v>
      </c>
      <c r="V1070" s="9">
        <f t="shared" si="117"/>
        <v>4</v>
      </c>
      <c r="W1070">
        <f t="shared" si="118"/>
        <v>2016</v>
      </c>
    </row>
    <row r="1071" spans="1:23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3">
        <v>41604.271516203706</v>
      </c>
      <c r="J1071" s="13">
        <v>41572.229849537034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 s="3">
        <f>ROUND(E1071/D1071*100,0)</f>
        <v>39</v>
      </c>
      <c r="Q1071">
        <f t="shared" si="112"/>
        <v>40.479999999999997</v>
      </c>
      <c r="R1071" s="14" t="str">
        <f t="shared" si="113"/>
        <v>10/25/2013</v>
      </c>
      <c r="S1071" s="14" t="str">
        <f t="shared" si="114"/>
        <v>11/26/2013</v>
      </c>
      <c r="T1071" s="9">
        <f t="shared" si="115"/>
        <v>10</v>
      </c>
      <c r="U1071">
        <f t="shared" si="116"/>
        <v>2013</v>
      </c>
      <c r="V1071" s="9">
        <f t="shared" si="117"/>
        <v>11</v>
      </c>
      <c r="W1071">
        <f t="shared" si="118"/>
        <v>2013</v>
      </c>
    </row>
    <row r="1072" spans="1:23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3">
        <v>41183.011828703704</v>
      </c>
      <c r="J1072" s="13">
        <v>41163.011828703704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 s="3">
        <f>ROUND(E1072/D1072*100,0)</f>
        <v>1</v>
      </c>
      <c r="Q1072">
        <f t="shared" si="112"/>
        <v>35</v>
      </c>
      <c r="R1072" s="14" t="str">
        <f t="shared" si="113"/>
        <v>9/11/2012</v>
      </c>
      <c r="S1072" s="14" t="str">
        <f t="shared" si="114"/>
        <v>10/1/2012</v>
      </c>
      <c r="T1072" s="9">
        <f t="shared" si="115"/>
        <v>9</v>
      </c>
      <c r="U1072">
        <f t="shared" si="116"/>
        <v>2012</v>
      </c>
      <c r="V1072" s="9">
        <f t="shared" si="117"/>
        <v>10</v>
      </c>
      <c r="W1072">
        <f t="shared" si="118"/>
        <v>2012</v>
      </c>
    </row>
    <row r="1073" spans="1:23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3">
        <v>42325.795057870368</v>
      </c>
      <c r="J1073" s="13">
        <v>42295.753391203703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 s="3">
        <f>ROUND(E1073/D1073*100,0)</f>
        <v>0</v>
      </c>
      <c r="Q1073">
        <f t="shared" si="112"/>
        <v>0</v>
      </c>
      <c r="R1073" s="14" t="str">
        <f t="shared" si="113"/>
        <v>10/18/2015</v>
      </c>
      <c r="S1073" s="14" t="str">
        <f t="shared" si="114"/>
        <v>11/17/2015</v>
      </c>
      <c r="T1073" s="9">
        <f t="shared" si="115"/>
        <v>10</v>
      </c>
      <c r="U1073">
        <f t="shared" si="116"/>
        <v>2015</v>
      </c>
      <c r="V1073" s="9">
        <f t="shared" si="117"/>
        <v>11</v>
      </c>
      <c r="W1073">
        <f t="shared" si="118"/>
        <v>2015</v>
      </c>
    </row>
    <row r="1074" spans="1:23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3">
        <v>41675.832141203704</v>
      </c>
      <c r="J1074" s="13">
        <v>41645.832141203704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 s="3">
        <f>ROUND(E1074/D1074*100,0)</f>
        <v>0</v>
      </c>
      <c r="Q1074">
        <f t="shared" si="112"/>
        <v>12.75</v>
      </c>
      <c r="R1074" s="14" t="str">
        <f t="shared" si="113"/>
        <v>1/6/2014</v>
      </c>
      <c r="S1074" s="14" t="str">
        <f t="shared" si="114"/>
        <v>2/5/2014</v>
      </c>
      <c r="T1074" s="9">
        <f t="shared" si="115"/>
        <v>1</v>
      </c>
      <c r="U1074">
        <f t="shared" si="116"/>
        <v>2014</v>
      </c>
      <c r="V1074" s="9">
        <f t="shared" si="117"/>
        <v>2</v>
      </c>
      <c r="W1074">
        <f t="shared" si="118"/>
        <v>2014</v>
      </c>
    </row>
    <row r="1075" spans="1:23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3">
        <v>40832.964594907404</v>
      </c>
      <c r="J1075" s="13">
        <v>40802.964594907404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 s="3">
        <f>ROUND(E1075/D1075*100,0)</f>
        <v>1</v>
      </c>
      <c r="Q1075">
        <f t="shared" si="112"/>
        <v>10</v>
      </c>
      <c r="R1075" s="14" t="str">
        <f t="shared" si="113"/>
        <v>9/16/2011</v>
      </c>
      <c r="S1075" s="14" t="str">
        <f t="shared" si="114"/>
        <v>10/16/2011</v>
      </c>
      <c r="T1075" s="9">
        <f t="shared" si="115"/>
        <v>9</v>
      </c>
      <c r="U1075">
        <f t="shared" si="116"/>
        <v>2011</v>
      </c>
      <c r="V1075" s="9">
        <f t="shared" si="117"/>
        <v>10</v>
      </c>
      <c r="W1075">
        <f t="shared" si="118"/>
        <v>2011</v>
      </c>
    </row>
    <row r="1076" spans="1:23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3">
        <v>41643.172974537039</v>
      </c>
      <c r="J1076" s="13">
        <v>41613.172974537039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 s="3">
        <f>ROUND(E1076/D1076*100,0)</f>
        <v>6</v>
      </c>
      <c r="Q1076">
        <f t="shared" si="112"/>
        <v>113.57</v>
      </c>
      <c r="R1076" s="14" t="str">
        <f t="shared" si="113"/>
        <v>12/5/2013</v>
      </c>
      <c r="S1076" s="14" t="str">
        <f t="shared" si="114"/>
        <v>1/4/2014</v>
      </c>
      <c r="T1076" s="9">
        <f t="shared" si="115"/>
        <v>12</v>
      </c>
      <c r="U1076">
        <f t="shared" si="116"/>
        <v>2013</v>
      </c>
      <c r="V1076" s="9">
        <f t="shared" si="117"/>
        <v>1</v>
      </c>
      <c r="W1076">
        <f t="shared" si="118"/>
        <v>2014</v>
      </c>
    </row>
    <row r="1077" spans="1:23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3">
        <v>41035.904120370367</v>
      </c>
      <c r="J1077" s="13">
        <v>41005.904120370367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 s="3">
        <f>ROUND(E1077/D1077*100,0)</f>
        <v>5</v>
      </c>
      <c r="Q1077">
        <f t="shared" si="112"/>
        <v>15</v>
      </c>
      <c r="R1077" s="14" t="str">
        <f t="shared" si="113"/>
        <v>4/6/2012</v>
      </c>
      <c r="S1077" s="14" t="str">
        <f t="shared" si="114"/>
        <v>5/6/2012</v>
      </c>
      <c r="T1077" s="9">
        <f t="shared" si="115"/>
        <v>4</v>
      </c>
      <c r="U1077">
        <f t="shared" si="116"/>
        <v>2012</v>
      </c>
      <c r="V1077" s="9">
        <f t="shared" si="117"/>
        <v>5</v>
      </c>
      <c r="W1077">
        <f t="shared" si="118"/>
        <v>2012</v>
      </c>
    </row>
    <row r="1078" spans="1:23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3">
        <v>41893.377893518518</v>
      </c>
      <c r="J1078" s="13">
        <v>41838.377893518518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 s="3">
        <f>ROUND(E1078/D1078*100,0)</f>
        <v>63</v>
      </c>
      <c r="Q1078">
        <f t="shared" si="112"/>
        <v>48.28</v>
      </c>
      <c r="R1078" s="14" t="str">
        <f t="shared" si="113"/>
        <v>7/18/2014</v>
      </c>
      <c r="S1078" s="14" t="str">
        <f t="shared" si="114"/>
        <v>9/11/2014</v>
      </c>
      <c r="T1078" s="9">
        <f t="shared" si="115"/>
        <v>7</v>
      </c>
      <c r="U1078">
        <f t="shared" si="116"/>
        <v>2014</v>
      </c>
      <c r="V1078" s="9">
        <f t="shared" si="117"/>
        <v>9</v>
      </c>
      <c r="W1078">
        <f t="shared" si="118"/>
        <v>2014</v>
      </c>
    </row>
    <row r="1079" spans="1:23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3">
        <v>42383.16679398148</v>
      </c>
      <c r="J1079" s="13">
        <v>42353.16679398148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 s="3">
        <f>ROUND(E1079/D1079*100,0)</f>
        <v>29</v>
      </c>
      <c r="Q1079">
        <f t="shared" si="112"/>
        <v>43.98</v>
      </c>
      <c r="R1079" s="14" t="str">
        <f t="shared" si="113"/>
        <v>12/15/2015</v>
      </c>
      <c r="S1079" s="14" t="str">
        <f t="shared" si="114"/>
        <v>1/14/2016</v>
      </c>
      <c r="T1079" s="9">
        <f t="shared" si="115"/>
        <v>12</v>
      </c>
      <c r="U1079">
        <f t="shared" si="116"/>
        <v>2015</v>
      </c>
      <c r="V1079" s="9">
        <f t="shared" si="117"/>
        <v>1</v>
      </c>
      <c r="W1079">
        <f t="shared" si="118"/>
        <v>2016</v>
      </c>
    </row>
    <row r="1080" spans="1:23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3">
        <v>40746.195844907408</v>
      </c>
      <c r="J1080" s="13">
        <v>40701.195844907408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 s="3">
        <f>ROUND(E1080/D1080*100,0)</f>
        <v>8</v>
      </c>
      <c r="Q1080">
        <f t="shared" si="112"/>
        <v>9</v>
      </c>
      <c r="R1080" s="14" t="str">
        <f t="shared" si="113"/>
        <v>6/7/2011</v>
      </c>
      <c r="S1080" s="14" t="str">
        <f t="shared" si="114"/>
        <v>7/22/2011</v>
      </c>
      <c r="T1080" s="9">
        <f t="shared" si="115"/>
        <v>6</v>
      </c>
      <c r="U1080">
        <f t="shared" si="116"/>
        <v>2011</v>
      </c>
      <c r="V1080" s="9">
        <f t="shared" si="117"/>
        <v>7</v>
      </c>
      <c r="W1080">
        <f t="shared" si="118"/>
        <v>2011</v>
      </c>
    </row>
    <row r="1081" spans="1:23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3">
        <v>42504.566388888888</v>
      </c>
      <c r="J1081" s="13">
        <v>42479.566388888888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 s="3">
        <f>ROUND(E1081/D1081*100,0)</f>
        <v>3</v>
      </c>
      <c r="Q1081">
        <f t="shared" si="112"/>
        <v>37.67</v>
      </c>
      <c r="R1081" s="14" t="str">
        <f t="shared" si="113"/>
        <v>4/19/2016</v>
      </c>
      <c r="S1081" s="14" t="str">
        <f t="shared" si="114"/>
        <v>5/14/2016</v>
      </c>
      <c r="T1081" s="9">
        <f t="shared" si="115"/>
        <v>4</v>
      </c>
      <c r="U1081">
        <f t="shared" si="116"/>
        <v>2016</v>
      </c>
      <c r="V1081" s="9">
        <f t="shared" si="117"/>
        <v>5</v>
      </c>
      <c r="W1081">
        <f t="shared" si="118"/>
        <v>2016</v>
      </c>
    </row>
    <row r="1082" spans="1:23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3">
        <v>41770.138113425928</v>
      </c>
      <c r="J1082" s="13">
        <v>41740.138113425928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 s="3">
        <f>ROUND(E1082/D1082*100,0)</f>
        <v>9</v>
      </c>
      <c r="Q1082">
        <f t="shared" si="112"/>
        <v>18.579999999999998</v>
      </c>
      <c r="R1082" s="14" t="str">
        <f t="shared" si="113"/>
        <v>4/11/2014</v>
      </c>
      <c r="S1082" s="14" t="str">
        <f t="shared" si="114"/>
        <v>5/11/2014</v>
      </c>
      <c r="T1082" s="9">
        <f t="shared" si="115"/>
        <v>4</v>
      </c>
      <c r="U1082">
        <f t="shared" si="116"/>
        <v>2014</v>
      </c>
      <c r="V1082" s="9">
        <f t="shared" si="117"/>
        <v>5</v>
      </c>
      <c r="W1082">
        <f t="shared" si="118"/>
        <v>2014</v>
      </c>
    </row>
    <row r="1083" spans="1:23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3">
        <v>42032.926990740743</v>
      </c>
      <c r="J1083" s="13">
        <v>42002.926990740743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 s="3">
        <f>ROUND(E1083/D1083*100,0)</f>
        <v>0</v>
      </c>
      <c r="Q1083">
        <f t="shared" si="112"/>
        <v>3</v>
      </c>
      <c r="R1083" s="14" t="str">
        <f t="shared" si="113"/>
        <v>12/29/2014</v>
      </c>
      <c r="S1083" s="14" t="str">
        <f t="shared" si="114"/>
        <v>1/28/2015</v>
      </c>
      <c r="T1083" s="9">
        <f t="shared" si="115"/>
        <v>12</v>
      </c>
      <c r="U1083">
        <f t="shared" si="116"/>
        <v>2014</v>
      </c>
      <c r="V1083" s="9">
        <f t="shared" si="117"/>
        <v>1</v>
      </c>
      <c r="W1083">
        <f t="shared" si="118"/>
        <v>2015</v>
      </c>
    </row>
    <row r="1084" spans="1:23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3">
        <v>41131.906111111108</v>
      </c>
      <c r="J1084" s="13">
        <v>41101.906111111108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 s="3">
        <f>ROUND(E1084/D1084*100,0)</f>
        <v>1</v>
      </c>
      <c r="Q1084">
        <f t="shared" si="112"/>
        <v>18.670000000000002</v>
      </c>
      <c r="R1084" s="14" t="str">
        <f t="shared" si="113"/>
        <v>7/11/2012</v>
      </c>
      <c r="S1084" s="14" t="str">
        <f t="shared" si="114"/>
        <v>8/10/2012</v>
      </c>
      <c r="T1084" s="9">
        <f t="shared" si="115"/>
        <v>7</v>
      </c>
      <c r="U1084">
        <f t="shared" si="116"/>
        <v>2012</v>
      </c>
      <c r="V1084" s="9">
        <f t="shared" si="117"/>
        <v>8</v>
      </c>
      <c r="W1084">
        <f t="shared" si="118"/>
        <v>2012</v>
      </c>
    </row>
    <row r="1085" spans="1:23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3">
        <v>41853.659525462965</v>
      </c>
      <c r="J1085" s="13">
        <v>41793.659525462965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 s="3">
        <f>ROUND(E1085/D1085*100,0)</f>
        <v>1</v>
      </c>
      <c r="Q1085">
        <f t="shared" si="112"/>
        <v>410</v>
      </c>
      <c r="R1085" s="14" t="str">
        <f t="shared" si="113"/>
        <v>6/3/2014</v>
      </c>
      <c r="S1085" s="14" t="str">
        <f t="shared" si="114"/>
        <v>8/2/2014</v>
      </c>
      <c r="T1085" s="9">
        <f t="shared" si="115"/>
        <v>6</v>
      </c>
      <c r="U1085">
        <f t="shared" si="116"/>
        <v>2014</v>
      </c>
      <c r="V1085" s="9">
        <f t="shared" si="117"/>
        <v>8</v>
      </c>
      <c r="W1085">
        <f t="shared" si="118"/>
        <v>2014</v>
      </c>
    </row>
    <row r="1086" spans="1:23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3">
        <v>41859.912083333336</v>
      </c>
      <c r="J1086" s="13">
        <v>41829.912083333336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 s="3">
        <f>ROUND(E1086/D1086*100,0)</f>
        <v>0</v>
      </c>
      <c r="Q1086">
        <f t="shared" si="112"/>
        <v>0</v>
      </c>
      <c r="R1086" s="14" t="str">
        <f t="shared" si="113"/>
        <v>7/9/2014</v>
      </c>
      <c r="S1086" s="14" t="str">
        <f t="shared" si="114"/>
        <v>8/8/2014</v>
      </c>
      <c r="T1086" s="9">
        <f t="shared" si="115"/>
        <v>7</v>
      </c>
      <c r="U1086">
        <f t="shared" si="116"/>
        <v>2014</v>
      </c>
      <c r="V1086" s="9">
        <f t="shared" si="117"/>
        <v>8</v>
      </c>
      <c r="W1086">
        <f t="shared" si="118"/>
        <v>2014</v>
      </c>
    </row>
    <row r="1087" spans="1:23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3">
        <v>42443.629340277781</v>
      </c>
      <c r="J1087" s="13">
        <v>42413.671006944445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 s="3">
        <f>ROUND(E1087/D1087*100,0)</f>
        <v>3</v>
      </c>
      <c r="Q1087">
        <f t="shared" si="112"/>
        <v>114</v>
      </c>
      <c r="R1087" s="14" t="str">
        <f t="shared" si="113"/>
        <v>2/13/2016</v>
      </c>
      <c r="S1087" s="14" t="str">
        <f t="shared" si="114"/>
        <v>3/14/2016</v>
      </c>
      <c r="T1087" s="9">
        <f t="shared" si="115"/>
        <v>2</v>
      </c>
      <c r="U1087">
        <f t="shared" si="116"/>
        <v>2016</v>
      </c>
      <c r="V1087" s="9">
        <f t="shared" si="117"/>
        <v>3</v>
      </c>
      <c r="W1087">
        <f t="shared" si="118"/>
        <v>2016</v>
      </c>
    </row>
    <row r="1088" spans="1:23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3">
        <v>41875.866793981484</v>
      </c>
      <c r="J1088" s="13">
        <v>41845.866793981484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 s="3">
        <f>ROUND(E1088/D1088*100,0)</f>
        <v>0</v>
      </c>
      <c r="Q1088">
        <f t="shared" si="112"/>
        <v>7.5</v>
      </c>
      <c r="R1088" s="14" t="str">
        <f t="shared" si="113"/>
        <v>7/25/2014</v>
      </c>
      <c r="S1088" s="14" t="str">
        <f t="shared" si="114"/>
        <v>8/24/2014</v>
      </c>
      <c r="T1088" s="9">
        <f t="shared" si="115"/>
        <v>7</v>
      </c>
      <c r="U1088">
        <f t="shared" si="116"/>
        <v>2014</v>
      </c>
      <c r="V1088" s="9">
        <f t="shared" si="117"/>
        <v>8</v>
      </c>
      <c r="W1088">
        <f t="shared" si="118"/>
        <v>2014</v>
      </c>
    </row>
    <row r="1089" spans="1:23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3">
        <v>41805.713969907411</v>
      </c>
      <c r="J1089" s="13">
        <v>41775.713969907411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 s="3">
        <f>ROUND(E1089/D1089*100,0)</f>
        <v>0</v>
      </c>
      <c r="Q1089">
        <f t="shared" si="112"/>
        <v>0</v>
      </c>
      <c r="R1089" s="14" t="str">
        <f t="shared" si="113"/>
        <v>5/16/2014</v>
      </c>
      <c r="S1089" s="14" t="str">
        <f t="shared" si="114"/>
        <v>6/15/2014</v>
      </c>
      <c r="T1089" s="9">
        <f t="shared" si="115"/>
        <v>5</v>
      </c>
      <c r="U1089">
        <f t="shared" si="116"/>
        <v>2014</v>
      </c>
      <c r="V1089" s="9">
        <f t="shared" si="117"/>
        <v>6</v>
      </c>
      <c r="W1089">
        <f t="shared" si="118"/>
        <v>2014</v>
      </c>
    </row>
    <row r="1090" spans="1:23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3">
        <v>41753.799386574072</v>
      </c>
      <c r="J1090" s="13">
        <v>41723.799386574072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 s="3">
        <f>ROUND(E1090/D1090*100,0)</f>
        <v>14</v>
      </c>
      <c r="Q1090">
        <f t="shared" si="112"/>
        <v>43.42</v>
      </c>
      <c r="R1090" s="14" t="str">
        <f t="shared" si="113"/>
        <v>3/25/2014</v>
      </c>
      <c r="S1090" s="14" t="str">
        <f t="shared" si="114"/>
        <v>4/24/2014</v>
      </c>
      <c r="T1090" s="9">
        <f t="shared" si="115"/>
        <v>3</v>
      </c>
      <c r="U1090">
        <f t="shared" si="116"/>
        <v>2014</v>
      </c>
      <c r="V1090" s="9">
        <f t="shared" si="117"/>
        <v>4</v>
      </c>
      <c r="W1090">
        <f t="shared" si="118"/>
        <v>2014</v>
      </c>
    </row>
    <row r="1091" spans="1:23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3">
        <v>42181.189525462964</v>
      </c>
      <c r="J1091" s="13">
        <v>42151.189525462964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 s="3">
        <f>ROUND(E1091/D1091*100,0)</f>
        <v>8</v>
      </c>
      <c r="Q1091">
        <f t="shared" ref="Q1091:Q1154" si="119">IFERROR(ROUND(E1091/L1091,2),0)</f>
        <v>23.96</v>
      </c>
      <c r="R1091" s="14" t="str">
        <f t="shared" ref="R1091:R1154" si="120">_xlfn.CONCAT(MONTH(J1091),"/",DAY(J1091),"/",YEAR(J1091))</f>
        <v>5/27/2015</v>
      </c>
      <c r="S1091" s="14" t="str">
        <f t="shared" ref="S1091:S1154" si="121">_xlfn.CONCAT(MONTH(I1091),"/",DAY(I1091),"/",YEAR(I1091))</f>
        <v>6/26/2015</v>
      </c>
      <c r="T1091" s="9">
        <f t="shared" ref="T1091:T1154" si="122">MONTH(R1091)</f>
        <v>5</v>
      </c>
      <c r="U1091">
        <f t="shared" ref="U1091:U1154" si="123">YEAR(R1091)</f>
        <v>2015</v>
      </c>
      <c r="V1091" s="9">
        <f t="shared" ref="V1091:V1154" si="124">MONTH(S1091)</f>
        <v>6</v>
      </c>
      <c r="W1091">
        <f t="shared" ref="W1091:W1154" si="125">YEAR(S1091)</f>
        <v>2015</v>
      </c>
    </row>
    <row r="1092" spans="1:23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3">
        <v>42153.185798611114</v>
      </c>
      <c r="J1092" s="13">
        <v>42123.185798611114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 s="3">
        <f>ROUND(E1092/D1092*100,0)</f>
        <v>0</v>
      </c>
      <c r="Q1092">
        <f t="shared" si="119"/>
        <v>5</v>
      </c>
      <c r="R1092" s="14" t="str">
        <f t="shared" si="120"/>
        <v>4/29/2015</v>
      </c>
      <c r="S1092" s="14" t="str">
        <f t="shared" si="121"/>
        <v>5/29/2015</v>
      </c>
      <c r="T1092" s="9">
        <f t="shared" si="122"/>
        <v>4</v>
      </c>
      <c r="U1092">
        <f t="shared" si="123"/>
        <v>2015</v>
      </c>
      <c r="V1092" s="9">
        <f t="shared" si="124"/>
        <v>5</v>
      </c>
      <c r="W1092">
        <f t="shared" si="125"/>
        <v>2015</v>
      </c>
    </row>
    <row r="1093" spans="1:23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3">
        <v>42470.778611111113</v>
      </c>
      <c r="J1093" s="13">
        <v>42440.820277777777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 s="3">
        <f>ROUND(E1093/D1093*100,0)</f>
        <v>13</v>
      </c>
      <c r="Q1093">
        <f t="shared" si="119"/>
        <v>12.5</v>
      </c>
      <c r="R1093" s="14" t="str">
        <f t="shared" si="120"/>
        <v>3/11/2016</v>
      </c>
      <c r="S1093" s="14" t="str">
        <f t="shared" si="121"/>
        <v>4/10/2016</v>
      </c>
      <c r="T1093" s="9">
        <f t="shared" si="122"/>
        <v>3</v>
      </c>
      <c r="U1093">
        <f t="shared" si="123"/>
        <v>2016</v>
      </c>
      <c r="V1093" s="9">
        <f t="shared" si="124"/>
        <v>4</v>
      </c>
      <c r="W1093">
        <f t="shared" si="125"/>
        <v>2016</v>
      </c>
    </row>
    <row r="1094" spans="1:23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3">
        <v>41280.025902777779</v>
      </c>
      <c r="J1094" s="13">
        <v>41250.025902777779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 s="3">
        <f>ROUND(E1094/D1094*100,0)</f>
        <v>1</v>
      </c>
      <c r="Q1094">
        <f t="shared" si="119"/>
        <v>3</v>
      </c>
      <c r="R1094" s="14" t="str">
        <f t="shared" si="120"/>
        <v>12/7/2012</v>
      </c>
      <c r="S1094" s="14" t="str">
        <f t="shared" si="121"/>
        <v>1/6/2013</v>
      </c>
      <c r="T1094" s="9">
        <f t="shared" si="122"/>
        <v>12</v>
      </c>
      <c r="U1094">
        <f t="shared" si="123"/>
        <v>2012</v>
      </c>
      <c r="V1094" s="9">
        <f t="shared" si="124"/>
        <v>1</v>
      </c>
      <c r="W1094">
        <f t="shared" si="125"/>
        <v>2013</v>
      </c>
    </row>
    <row r="1095" spans="1:23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3">
        <v>42411.973807870374</v>
      </c>
      <c r="J1095" s="13">
        <v>42396.973807870374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 s="3">
        <f>ROUND(E1095/D1095*100,0)</f>
        <v>14</v>
      </c>
      <c r="Q1095">
        <f t="shared" si="119"/>
        <v>10.56</v>
      </c>
      <c r="R1095" s="14" t="str">
        <f t="shared" si="120"/>
        <v>1/27/2016</v>
      </c>
      <c r="S1095" s="14" t="str">
        <f t="shared" si="121"/>
        <v>2/11/2016</v>
      </c>
      <c r="T1095" s="9">
        <f t="shared" si="122"/>
        <v>1</v>
      </c>
      <c r="U1095">
        <f t="shared" si="123"/>
        <v>2016</v>
      </c>
      <c r="V1095" s="9">
        <f t="shared" si="124"/>
        <v>2</v>
      </c>
      <c r="W1095">
        <f t="shared" si="125"/>
        <v>2016</v>
      </c>
    </row>
    <row r="1096" spans="1:23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3">
        <v>40825.71334490741</v>
      </c>
      <c r="J1096" s="13">
        <v>40795.71334490741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 s="3">
        <f>ROUND(E1096/D1096*100,0)</f>
        <v>18</v>
      </c>
      <c r="Q1096">
        <f t="shared" si="119"/>
        <v>122</v>
      </c>
      <c r="R1096" s="14" t="str">
        <f t="shared" si="120"/>
        <v>9/9/2011</v>
      </c>
      <c r="S1096" s="14" t="str">
        <f t="shared" si="121"/>
        <v>10/9/2011</v>
      </c>
      <c r="T1096" s="9">
        <f t="shared" si="122"/>
        <v>9</v>
      </c>
      <c r="U1096">
        <f t="shared" si="123"/>
        <v>2011</v>
      </c>
      <c r="V1096" s="9">
        <f t="shared" si="124"/>
        <v>10</v>
      </c>
      <c r="W1096">
        <f t="shared" si="125"/>
        <v>2011</v>
      </c>
    </row>
    <row r="1097" spans="1:23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3">
        <v>41516.537268518521</v>
      </c>
      <c r="J1097" s="13">
        <v>41486.537268518521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 s="3">
        <f>ROUND(E1097/D1097*100,0)</f>
        <v>5</v>
      </c>
      <c r="Q1097">
        <f t="shared" si="119"/>
        <v>267.81</v>
      </c>
      <c r="R1097" s="14" t="str">
        <f t="shared" si="120"/>
        <v>7/31/2013</v>
      </c>
      <c r="S1097" s="14" t="str">
        <f t="shared" si="121"/>
        <v>8/30/2013</v>
      </c>
      <c r="T1097" s="9">
        <f t="shared" si="122"/>
        <v>7</v>
      </c>
      <c r="U1097">
        <f t="shared" si="123"/>
        <v>2013</v>
      </c>
      <c r="V1097" s="9">
        <f t="shared" si="124"/>
        <v>8</v>
      </c>
      <c r="W1097">
        <f t="shared" si="125"/>
        <v>2013</v>
      </c>
    </row>
    <row r="1098" spans="1:23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3">
        <v>41916.145833333336</v>
      </c>
      <c r="J1098" s="13">
        <v>41885.51798611111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 s="3">
        <f>ROUND(E1098/D1098*100,0)</f>
        <v>18</v>
      </c>
      <c r="Q1098">
        <f t="shared" si="119"/>
        <v>74.209999999999994</v>
      </c>
      <c r="R1098" s="14" t="str">
        <f t="shared" si="120"/>
        <v>9/3/2014</v>
      </c>
      <c r="S1098" s="14" t="str">
        <f t="shared" si="121"/>
        <v>10/4/2014</v>
      </c>
      <c r="T1098" s="9">
        <f t="shared" si="122"/>
        <v>9</v>
      </c>
      <c r="U1098">
        <f t="shared" si="123"/>
        <v>2014</v>
      </c>
      <c r="V1098" s="9">
        <f t="shared" si="124"/>
        <v>10</v>
      </c>
      <c r="W1098">
        <f t="shared" si="125"/>
        <v>2014</v>
      </c>
    </row>
    <row r="1099" spans="1:23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3">
        <v>41700.792557870373</v>
      </c>
      <c r="J1099" s="13">
        <v>41660.792557870373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 s="3">
        <f>ROUND(E1099/D1099*100,0)</f>
        <v>0</v>
      </c>
      <c r="Q1099">
        <f t="shared" si="119"/>
        <v>6.71</v>
      </c>
      <c r="R1099" s="14" t="str">
        <f t="shared" si="120"/>
        <v>1/21/2014</v>
      </c>
      <c r="S1099" s="14" t="str">
        <f t="shared" si="121"/>
        <v>3/2/2014</v>
      </c>
      <c r="T1099" s="9">
        <f t="shared" si="122"/>
        <v>1</v>
      </c>
      <c r="U1099">
        <f t="shared" si="123"/>
        <v>2014</v>
      </c>
      <c r="V1099" s="9">
        <f t="shared" si="124"/>
        <v>3</v>
      </c>
      <c r="W1099">
        <f t="shared" si="125"/>
        <v>2014</v>
      </c>
    </row>
    <row r="1100" spans="1:23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3">
        <v>41742.762673611112</v>
      </c>
      <c r="J1100" s="13">
        <v>41712.762673611112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 s="3">
        <f>ROUND(E1100/D1100*100,0)</f>
        <v>7</v>
      </c>
      <c r="Q1100">
        <f t="shared" si="119"/>
        <v>81.95</v>
      </c>
      <c r="R1100" s="14" t="str">
        <f t="shared" si="120"/>
        <v>3/14/2014</v>
      </c>
      <c r="S1100" s="14" t="str">
        <f t="shared" si="121"/>
        <v>4/13/2014</v>
      </c>
      <c r="T1100" s="9">
        <f t="shared" si="122"/>
        <v>3</v>
      </c>
      <c r="U1100">
        <f t="shared" si="123"/>
        <v>2014</v>
      </c>
      <c r="V1100" s="9">
        <f t="shared" si="124"/>
        <v>4</v>
      </c>
      <c r="W1100">
        <f t="shared" si="125"/>
        <v>2014</v>
      </c>
    </row>
    <row r="1101" spans="1:23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3">
        <v>42137.836435185185</v>
      </c>
      <c r="J1101" s="13">
        <v>42107.836435185185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 s="3">
        <f>ROUND(E1101/D1101*100,0)</f>
        <v>1</v>
      </c>
      <c r="Q1101">
        <f t="shared" si="119"/>
        <v>25</v>
      </c>
      <c r="R1101" s="14" t="str">
        <f t="shared" si="120"/>
        <v>4/13/2015</v>
      </c>
      <c r="S1101" s="14" t="str">
        <f t="shared" si="121"/>
        <v>5/13/2015</v>
      </c>
      <c r="T1101" s="9">
        <f t="shared" si="122"/>
        <v>4</v>
      </c>
      <c r="U1101">
        <f t="shared" si="123"/>
        <v>2015</v>
      </c>
      <c r="V1101" s="9">
        <f t="shared" si="124"/>
        <v>5</v>
      </c>
      <c r="W1101">
        <f t="shared" si="125"/>
        <v>2015</v>
      </c>
    </row>
    <row r="1102" spans="1:23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3">
        <v>42414.110775462963</v>
      </c>
      <c r="J1102" s="13">
        <v>42384.110775462963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 s="3">
        <f>ROUND(E1102/D1102*100,0)</f>
        <v>3</v>
      </c>
      <c r="Q1102">
        <f t="shared" si="119"/>
        <v>10</v>
      </c>
      <c r="R1102" s="14" t="str">
        <f t="shared" si="120"/>
        <v>1/15/2016</v>
      </c>
      <c r="S1102" s="14" t="str">
        <f t="shared" si="121"/>
        <v>2/14/2016</v>
      </c>
      <c r="T1102" s="9">
        <f t="shared" si="122"/>
        <v>1</v>
      </c>
      <c r="U1102">
        <f t="shared" si="123"/>
        <v>2016</v>
      </c>
      <c r="V1102" s="9">
        <f t="shared" si="124"/>
        <v>2</v>
      </c>
      <c r="W1102">
        <f t="shared" si="125"/>
        <v>2016</v>
      </c>
    </row>
    <row r="1103" spans="1:23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3">
        <v>42565.758333333331</v>
      </c>
      <c r="J1103" s="13">
        <v>42538.772430555553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 s="3">
        <f>ROUND(E1103/D1103*100,0)</f>
        <v>0</v>
      </c>
      <c r="Q1103">
        <f t="shared" si="119"/>
        <v>6.83</v>
      </c>
      <c r="R1103" s="14" t="str">
        <f t="shared" si="120"/>
        <v>6/17/2016</v>
      </c>
      <c r="S1103" s="14" t="str">
        <f t="shared" si="121"/>
        <v>7/14/2016</v>
      </c>
      <c r="T1103" s="9">
        <f t="shared" si="122"/>
        <v>6</v>
      </c>
      <c r="U1103">
        <f t="shared" si="123"/>
        <v>2016</v>
      </c>
      <c r="V1103" s="9">
        <f t="shared" si="124"/>
        <v>7</v>
      </c>
      <c r="W1103">
        <f t="shared" si="125"/>
        <v>2016</v>
      </c>
    </row>
    <row r="1104" spans="1:23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3">
        <v>41617.249305555553</v>
      </c>
      <c r="J1104" s="13">
        <v>41577.045428240737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 s="3">
        <f>ROUND(E1104/D1104*100,0)</f>
        <v>5</v>
      </c>
      <c r="Q1104">
        <f t="shared" si="119"/>
        <v>17.71</v>
      </c>
      <c r="R1104" s="14" t="str">
        <f t="shared" si="120"/>
        <v>10/30/2013</v>
      </c>
      <c r="S1104" s="14" t="str">
        <f t="shared" si="121"/>
        <v>12/9/2013</v>
      </c>
      <c r="T1104" s="9">
        <f t="shared" si="122"/>
        <v>10</v>
      </c>
      <c r="U1104">
        <f t="shared" si="123"/>
        <v>2013</v>
      </c>
      <c r="V1104" s="9">
        <f t="shared" si="124"/>
        <v>12</v>
      </c>
      <c r="W1104">
        <f t="shared" si="125"/>
        <v>2013</v>
      </c>
    </row>
    <row r="1105" spans="1:23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3">
        <v>42539.22210648148</v>
      </c>
      <c r="J1105" s="13">
        <v>42479.22210648148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 s="3">
        <f>ROUND(E1105/D1105*100,0)</f>
        <v>2</v>
      </c>
      <c r="Q1105">
        <f t="shared" si="119"/>
        <v>16.2</v>
      </c>
      <c r="R1105" s="14" t="str">
        <f t="shared" si="120"/>
        <v>4/19/2016</v>
      </c>
      <c r="S1105" s="14" t="str">
        <f t="shared" si="121"/>
        <v>6/18/2016</v>
      </c>
      <c r="T1105" s="9">
        <f t="shared" si="122"/>
        <v>4</v>
      </c>
      <c r="U1105">
        <f t="shared" si="123"/>
        <v>2016</v>
      </c>
      <c r="V1105" s="9">
        <f t="shared" si="124"/>
        <v>6</v>
      </c>
      <c r="W1105">
        <f t="shared" si="125"/>
        <v>2016</v>
      </c>
    </row>
    <row r="1106" spans="1:23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3">
        <v>41801.40996527778</v>
      </c>
      <c r="J1106" s="13">
        <v>41771.40996527778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 s="3">
        <f>ROUND(E1106/D1106*100,0)</f>
        <v>5</v>
      </c>
      <c r="Q1106">
        <f t="shared" si="119"/>
        <v>80.3</v>
      </c>
      <c r="R1106" s="14" t="str">
        <f t="shared" si="120"/>
        <v>5/12/2014</v>
      </c>
      <c r="S1106" s="14" t="str">
        <f t="shared" si="121"/>
        <v>6/11/2014</v>
      </c>
      <c r="T1106" s="9">
        <f t="shared" si="122"/>
        <v>5</v>
      </c>
      <c r="U1106">
        <f t="shared" si="123"/>
        <v>2014</v>
      </c>
      <c r="V1106" s="9">
        <f t="shared" si="124"/>
        <v>6</v>
      </c>
      <c r="W1106">
        <f t="shared" si="125"/>
        <v>2014</v>
      </c>
    </row>
    <row r="1107" spans="1:23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3">
        <v>41722.0940625</v>
      </c>
      <c r="J1107" s="13">
        <v>41692.135729166665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 s="3">
        <f>ROUND(E1107/D1107*100,0)</f>
        <v>0</v>
      </c>
      <c r="Q1107">
        <f t="shared" si="119"/>
        <v>71.55</v>
      </c>
      <c r="R1107" s="14" t="str">
        <f t="shared" si="120"/>
        <v>2/22/2014</v>
      </c>
      <c r="S1107" s="14" t="str">
        <f t="shared" si="121"/>
        <v>3/24/2014</v>
      </c>
      <c r="T1107" s="9">
        <f t="shared" si="122"/>
        <v>2</v>
      </c>
      <c r="U1107">
        <f t="shared" si="123"/>
        <v>2014</v>
      </c>
      <c r="V1107" s="9">
        <f t="shared" si="124"/>
        <v>3</v>
      </c>
      <c r="W1107">
        <f t="shared" si="125"/>
        <v>2014</v>
      </c>
    </row>
    <row r="1108" spans="1:23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3">
        <v>41003.698784722219</v>
      </c>
      <c r="J1108" s="13">
        <v>40973.740451388891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 s="3">
        <f>ROUND(E1108/D1108*100,0)</f>
        <v>41</v>
      </c>
      <c r="Q1108">
        <f t="shared" si="119"/>
        <v>23.57</v>
      </c>
      <c r="R1108" s="14" t="str">
        <f t="shared" si="120"/>
        <v>3/5/2012</v>
      </c>
      <c r="S1108" s="14" t="str">
        <f t="shared" si="121"/>
        <v>4/4/2012</v>
      </c>
      <c r="T1108" s="9">
        <f t="shared" si="122"/>
        <v>3</v>
      </c>
      <c r="U1108">
        <f t="shared" si="123"/>
        <v>2012</v>
      </c>
      <c r="V1108" s="9">
        <f t="shared" si="124"/>
        <v>4</v>
      </c>
      <c r="W1108">
        <f t="shared" si="125"/>
        <v>2012</v>
      </c>
    </row>
    <row r="1109" spans="1:23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3">
        <v>41843.861388888887</v>
      </c>
      <c r="J1109" s="13">
        <v>41813.861388888887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 s="3">
        <f>ROUND(E1109/D1109*100,0)</f>
        <v>0</v>
      </c>
      <c r="Q1109">
        <f t="shared" si="119"/>
        <v>0</v>
      </c>
      <c r="R1109" s="14" t="str">
        <f t="shared" si="120"/>
        <v>6/23/2014</v>
      </c>
      <c r="S1109" s="14" t="str">
        <f t="shared" si="121"/>
        <v>7/23/2014</v>
      </c>
      <c r="T1109" s="9">
        <f t="shared" si="122"/>
        <v>6</v>
      </c>
      <c r="U1109">
        <f t="shared" si="123"/>
        <v>2014</v>
      </c>
      <c r="V1109" s="9">
        <f t="shared" si="124"/>
        <v>7</v>
      </c>
      <c r="W1109">
        <f t="shared" si="125"/>
        <v>2014</v>
      </c>
    </row>
    <row r="1110" spans="1:23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3">
        <v>41012.595312500001</v>
      </c>
      <c r="J1110" s="13">
        <v>40952.636979166666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 s="3">
        <f>ROUND(E1110/D1110*100,0)</f>
        <v>3</v>
      </c>
      <c r="Q1110">
        <f t="shared" si="119"/>
        <v>34.880000000000003</v>
      </c>
      <c r="R1110" s="14" t="str">
        <f t="shared" si="120"/>
        <v>2/13/2012</v>
      </c>
      <c r="S1110" s="14" t="str">
        <f t="shared" si="121"/>
        <v>4/13/2012</v>
      </c>
      <c r="T1110" s="9">
        <f t="shared" si="122"/>
        <v>2</v>
      </c>
      <c r="U1110">
        <f t="shared" si="123"/>
        <v>2012</v>
      </c>
      <c r="V1110" s="9">
        <f t="shared" si="124"/>
        <v>4</v>
      </c>
      <c r="W1110">
        <f t="shared" si="125"/>
        <v>2012</v>
      </c>
    </row>
    <row r="1111" spans="1:23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3">
        <v>42692.793865740743</v>
      </c>
      <c r="J1111" s="13">
        <v>42662.752199074072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 s="3">
        <f>ROUND(E1111/D1111*100,0)</f>
        <v>0</v>
      </c>
      <c r="Q1111">
        <f t="shared" si="119"/>
        <v>15</v>
      </c>
      <c r="R1111" s="14" t="str">
        <f t="shared" si="120"/>
        <v>10/19/2016</v>
      </c>
      <c r="S1111" s="14" t="str">
        <f t="shared" si="121"/>
        <v>11/18/2016</v>
      </c>
      <c r="T1111" s="9">
        <f t="shared" si="122"/>
        <v>10</v>
      </c>
      <c r="U1111">
        <f t="shared" si="123"/>
        <v>2016</v>
      </c>
      <c r="V1111" s="9">
        <f t="shared" si="124"/>
        <v>11</v>
      </c>
      <c r="W1111">
        <f t="shared" si="125"/>
        <v>2016</v>
      </c>
    </row>
    <row r="1112" spans="1:23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3">
        <v>41250.933125000003</v>
      </c>
      <c r="J1112" s="13">
        <v>41220.933125000003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 s="3">
        <f>ROUND(E1112/D1112*100,0)</f>
        <v>1</v>
      </c>
      <c r="Q1112">
        <f t="shared" si="119"/>
        <v>23.18</v>
      </c>
      <c r="R1112" s="14" t="str">
        <f t="shared" si="120"/>
        <v>11/7/2012</v>
      </c>
      <c r="S1112" s="14" t="str">
        <f t="shared" si="121"/>
        <v>12/7/2012</v>
      </c>
      <c r="T1112" s="9">
        <f t="shared" si="122"/>
        <v>11</v>
      </c>
      <c r="U1112">
        <f t="shared" si="123"/>
        <v>2012</v>
      </c>
      <c r="V1112" s="9">
        <f t="shared" si="124"/>
        <v>12</v>
      </c>
      <c r="W1112">
        <f t="shared" si="125"/>
        <v>2012</v>
      </c>
    </row>
    <row r="1113" spans="1:23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3">
        <v>42377.203587962962</v>
      </c>
      <c r="J1113" s="13">
        <v>42347.203587962962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 s="3">
        <f>ROUND(E1113/D1113*100,0)</f>
        <v>0</v>
      </c>
      <c r="Q1113">
        <f t="shared" si="119"/>
        <v>1</v>
      </c>
      <c r="R1113" s="14" t="str">
        <f t="shared" si="120"/>
        <v>12/9/2015</v>
      </c>
      <c r="S1113" s="14" t="str">
        <f t="shared" si="121"/>
        <v>1/8/2016</v>
      </c>
      <c r="T1113" s="9">
        <f t="shared" si="122"/>
        <v>12</v>
      </c>
      <c r="U1113">
        <f t="shared" si="123"/>
        <v>2015</v>
      </c>
      <c r="V1113" s="9">
        <f t="shared" si="124"/>
        <v>1</v>
      </c>
      <c r="W1113">
        <f t="shared" si="125"/>
        <v>2016</v>
      </c>
    </row>
    <row r="1114" spans="1:23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3">
        <v>42023.354166666664</v>
      </c>
      <c r="J1114" s="13">
        <v>41963.759386574071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 s="3">
        <f>ROUND(E1114/D1114*100,0)</f>
        <v>36</v>
      </c>
      <c r="Q1114">
        <f t="shared" si="119"/>
        <v>100.23</v>
      </c>
      <c r="R1114" s="14" t="str">
        <f t="shared" si="120"/>
        <v>11/20/2014</v>
      </c>
      <c r="S1114" s="14" t="str">
        <f t="shared" si="121"/>
        <v>1/19/2015</v>
      </c>
      <c r="T1114" s="9">
        <f t="shared" si="122"/>
        <v>11</v>
      </c>
      <c r="U1114">
        <f t="shared" si="123"/>
        <v>2014</v>
      </c>
      <c r="V1114" s="9">
        <f t="shared" si="124"/>
        <v>1</v>
      </c>
      <c r="W1114">
        <f t="shared" si="125"/>
        <v>2015</v>
      </c>
    </row>
    <row r="1115" spans="1:23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3">
        <v>41865.977083333331</v>
      </c>
      <c r="J1115" s="13">
        <v>41835.977083333331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 s="3">
        <f>ROUND(E1115/D1115*100,0)</f>
        <v>1</v>
      </c>
      <c r="Q1115">
        <f t="shared" si="119"/>
        <v>5</v>
      </c>
      <c r="R1115" s="14" t="str">
        <f t="shared" si="120"/>
        <v>7/15/2014</v>
      </c>
      <c r="S1115" s="14" t="str">
        <f t="shared" si="121"/>
        <v>8/14/2014</v>
      </c>
      <c r="T1115" s="9">
        <f t="shared" si="122"/>
        <v>7</v>
      </c>
      <c r="U1115">
        <f t="shared" si="123"/>
        <v>2014</v>
      </c>
      <c r="V1115" s="9">
        <f t="shared" si="124"/>
        <v>8</v>
      </c>
      <c r="W1115">
        <f t="shared" si="125"/>
        <v>2014</v>
      </c>
    </row>
    <row r="1116" spans="1:23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3">
        <v>41556.345914351848</v>
      </c>
      <c r="J1116" s="13">
        <v>41526.345914351848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 s="3">
        <f>ROUND(E1116/D1116*100,0)</f>
        <v>0</v>
      </c>
      <c r="Q1116">
        <f t="shared" si="119"/>
        <v>3.33</v>
      </c>
      <c r="R1116" s="14" t="str">
        <f t="shared" si="120"/>
        <v>9/9/2013</v>
      </c>
      <c r="S1116" s="14" t="str">
        <f t="shared" si="121"/>
        <v>10/9/2013</v>
      </c>
      <c r="T1116" s="9">
        <f t="shared" si="122"/>
        <v>9</v>
      </c>
      <c r="U1116">
        <f t="shared" si="123"/>
        <v>2013</v>
      </c>
      <c r="V1116" s="9">
        <f t="shared" si="124"/>
        <v>10</v>
      </c>
      <c r="W1116">
        <f t="shared" si="125"/>
        <v>2013</v>
      </c>
    </row>
    <row r="1117" spans="1:23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3">
        <v>42459.653877314813</v>
      </c>
      <c r="J1117" s="13">
        <v>42429.695543981485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 s="3">
        <f>ROUND(E1117/D1117*100,0)</f>
        <v>0</v>
      </c>
      <c r="Q1117">
        <f t="shared" si="119"/>
        <v>13.25</v>
      </c>
      <c r="R1117" s="14" t="str">
        <f t="shared" si="120"/>
        <v>2/29/2016</v>
      </c>
      <c r="S1117" s="14" t="str">
        <f t="shared" si="121"/>
        <v>3/30/2016</v>
      </c>
      <c r="T1117" s="9">
        <f t="shared" si="122"/>
        <v>2</v>
      </c>
      <c r="U1117">
        <f t="shared" si="123"/>
        <v>2016</v>
      </c>
      <c r="V1117" s="9">
        <f t="shared" si="124"/>
        <v>3</v>
      </c>
      <c r="W1117">
        <f t="shared" si="125"/>
        <v>2016</v>
      </c>
    </row>
    <row r="1118" spans="1:23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3">
        <v>41069.847314814811</v>
      </c>
      <c r="J1118" s="13">
        <v>41009.847314814811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 s="3">
        <f>ROUND(E1118/D1118*100,0)</f>
        <v>0</v>
      </c>
      <c r="Q1118">
        <f t="shared" si="119"/>
        <v>17.850000000000001</v>
      </c>
      <c r="R1118" s="14" t="str">
        <f t="shared" si="120"/>
        <v>4/10/2012</v>
      </c>
      <c r="S1118" s="14" t="str">
        <f t="shared" si="121"/>
        <v>6/9/2012</v>
      </c>
      <c r="T1118" s="9">
        <f t="shared" si="122"/>
        <v>4</v>
      </c>
      <c r="U1118">
        <f t="shared" si="123"/>
        <v>2012</v>
      </c>
      <c r="V1118" s="9">
        <f t="shared" si="124"/>
        <v>6</v>
      </c>
      <c r="W1118">
        <f t="shared" si="125"/>
        <v>2012</v>
      </c>
    </row>
    <row r="1119" spans="1:23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3">
        <v>42363.598530092589</v>
      </c>
      <c r="J1119" s="13">
        <v>42333.598530092589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 s="3">
        <f>ROUND(E1119/D1119*100,0)</f>
        <v>8</v>
      </c>
      <c r="Q1119">
        <f t="shared" si="119"/>
        <v>10.38</v>
      </c>
      <c r="R1119" s="14" t="str">
        <f t="shared" si="120"/>
        <v>11/25/2015</v>
      </c>
      <c r="S1119" s="14" t="str">
        <f t="shared" si="121"/>
        <v>12/25/2015</v>
      </c>
      <c r="T1119" s="9">
        <f t="shared" si="122"/>
        <v>11</v>
      </c>
      <c r="U1119">
        <f t="shared" si="123"/>
        <v>2015</v>
      </c>
      <c r="V1119" s="9">
        <f t="shared" si="124"/>
        <v>12</v>
      </c>
      <c r="W1119">
        <f t="shared" si="125"/>
        <v>2015</v>
      </c>
    </row>
    <row r="1120" spans="1:23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3">
        <v>41734.124756944446</v>
      </c>
      <c r="J1120" s="13">
        <v>41704.16642361111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 s="3">
        <f>ROUND(E1120/D1120*100,0)</f>
        <v>2</v>
      </c>
      <c r="Q1120">
        <f t="shared" si="119"/>
        <v>36.33</v>
      </c>
      <c r="R1120" s="14" t="str">
        <f t="shared" si="120"/>
        <v>3/6/2014</v>
      </c>
      <c r="S1120" s="14" t="str">
        <f t="shared" si="121"/>
        <v>4/5/2014</v>
      </c>
      <c r="T1120" s="9">
        <f t="shared" si="122"/>
        <v>3</v>
      </c>
      <c r="U1120">
        <f t="shared" si="123"/>
        <v>2014</v>
      </c>
      <c r="V1120" s="9">
        <f t="shared" si="124"/>
        <v>4</v>
      </c>
      <c r="W1120">
        <f t="shared" si="125"/>
        <v>2014</v>
      </c>
    </row>
    <row r="1121" spans="1:23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3">
        <v>41735.792407407411</v>
      </c>
      <c r="J1121" s="13">
        <v>41722.792407407411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 s="3">
        <f>ROUND(E1121/D1121*100,0)</f>
        <v>0</v>
      </c>
      <c r="Q1121">
        <f t="shared" si="119"/>
        <v>5</v>
      </c>
      <c r="R1121" s="14" t="str">
        <f t="shared" si="120"/>
        <v>3/24/2014</v>
      </c>
      <c r="S1121" s="14" t="str">
        <f t="shared" si="121"/>
        <v>4/6/2014</v>
      </c>
      <c r="T1121" s="9">
        <f t="shared" si="122"/>
        <v>3</v>
      </c>
      <c r="U1121">
        <f t="shared" si="123"/>
        <v>2014</v>
      </c>
      <c r="V1121" s="9">
        <f t="shared" si="124"/>
        <v>4</v>
      </c>
      <c r="W1121">
        <f t="shared" si="125"/>
        <v>2014</v>
      </c>
    </row>
    <row r="1122" spans="1:23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3">
        <v>40844.872685185182</v>
      </c>
      <c r="J1122" s="13">
        <v>40799.872685185182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 s="3">
        <f>ROUND(E1122/D1122*100,0)</f>
        <v>0</v>
      </c>
      <c r="Q1122">
        <f t="shared" si="119"/>
        <v>0</v>
      </c>
      <c r="R1122" s="14" t="str">
        <f t="shared" si="120"/>
        <v>9/13/2011</v>
      </c>
      <c r="S1122" s="14" t="str">
        <f t="shared" si="121"/>
        <v>10/28/2011</v>
      </c>
      <c r="T1122" s="9">
        <f t="shared" si="122"/>
        <v>9</v>
      </c>
      <c r="U1122">
        <f t="shared" si="123"/>
        <v>2011</v>
      </c>
      <c r="V1122" s="9">
        <f t="shared" si="124"/>
        <v>10</v>
      </c>
      <c r="W1122">
        <f t="shared" si="125"/>
        <v>2011</v>
      </c>
    </row>
    <row r="1123" spans="1:23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3">
        <v>42442.892546296294</v>
      </c>
      <c r="J1123" s="13">
        <v>42412.934212962966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 s="3">
        <f>ROUND(E1123/D1123*100,0)</f>
        <v>0</v>
      </c>
      <c r="Q1123">
        <f t="shared" si="119"/>
        <v>5.8</v>
      </c>
      <c r="R1123" s="14" t="str">
        <f t="shared" si="120"/>
        <v>2/12/2016</v>
      </c>
      <c r="S1123" s="14" t="str">
        <f t="shared" si="121"/>
        <v>3/13/2016</v>
      </c>
      <c r="T1123" s="9">
        <f t="shared" si="122"/>
        <v>2</v>
      </c>
      <c r="U1123">
        <f t="shared" si="123"/>
        <v>2016</v>
      </c>
      <c r="V1123" s="9">
        <f t="shared" si="124"/>
        <v>3</v>
      </c>
      <c r="W1123">
        <f t="shared" si="125"/>
        <v>2016</v>
      </c>
    </row>
    <row r="1124" spans="1:23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3">
        <v>41424.703993055555</v>
      </c>
      <c r="J1124" s="13">
        <v>41410.703993055555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 s="3">
        <f>ROUND(E1124/D1124*100,0)</f>
        <v>0</v>
      </c>
      <c r="Q1124">
        <f t="shared" si="119"/>
        <v>0</v>
      </c>
      <c r="R1124" s="14" t="str">
        <f t="shared" si="120"/>
        <v>5/16/2013</v>
      </c>
      <c r="S1124" s="14" t="str">
        <f t="shared" si="121"/>
        <v>5/30/2013</v>
      </c>
      <c r="T1124" s="9">
        <f t="shared" si="122"/>
        <v>5</v>
      </c>
      <c r="U1124">
        <f t="shared" si="123"/>
        <v>2013</v>
      </c>
      <c r="V1124" s="9">
        <f t="shared" si="124"/>
        <v>5</v>
      </c>
      <c r="W1124">
        <f t="shared" si="125"/>
        <v>2013</v>
      </c>
    </row>
    <row r="1125" spans="1:23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3">
        <v>41748.5237037037</v>
      </c>
      <c r="J1125" s="13">
        <v>41718.5237037037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 s="3">
        <f>ROUND(E1125/D1125*100,0)</f>
        <v>0</v>
      </c>
      <c r="Q1125">
        <f t="shared" si="119"/>
        <v>3.67</v>
      </c>
      <c r="R1125" s="14" t="str">
        <f t="shared" si="120"/>
        <v>3/20/2014</v>
      </c>
      <c r="S1125" s="14" t="str">
        <f t="shared" si="121"/>
        <v>4/19/2014</v>
      </c>
      <c r="T1125" s="9">
        <f t="shared" si="122"/>
        <v>3</v>
      </c>
      <c r="U1125">
        <f t="shared" si="123"/>
        <v>2014</v>
      </c>
      <c r="V1125" s="9">
        <f t="shared" si="124"/>
        <v>4</v>
      </c>
      <c r="W1125">
        <f t="shared" si="125"/>
        <v>2014</v>
      </c>
    </row>
    <row r="1126" spans="1:23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3">
        <v>42124.667256944442</v>
      </c>
      <c r="J1126" s="13">
        <v>42094.667256944442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 s="3">
        <f>ROUND(E1126/D1126*100,0)</f>
        <v>0</v>
      </c>
      <c r="Q1126">
        <f t="shared" si="119"/>
        <v>60.71</v>
      </c>
      <c r="R1126" s="14" t="str">
        <f t="shared" si="120"/>
        <v>3/31/2015</v>
      </c>
      <c r="S1126" s="14" t="str">
        <f t="shared" si="121"/>
        <v>4/30/2015</v>
      </c>
      <c r="T1126" s="9">
        <f t="shared" si="122"/>
        <v>3</v>
      </c>
      <c r="U1126">
        <f t="shared" si="123"/>
        <v>2015</v>
      </c>
      <c r="V1126" s="9">
        <f t="shared" si="124"/>
        <v>4</v>
      </c>
      <c r="W1126">
        <f t="shared" si="125"/>
        <v>2015</v>
      </c>
    </row>
    <row r="1127" spans="1:23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3">
        <v>42272.624189814815</v>
      </c>
      <c r="J1127" s="13">
        <v>42212.624189814815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 s="3">
        <f>ROUND(E1127/D1127*100,0)</f>
        <v>0</v>
      </c>
      <c r="Q1127">
        <f t="shared" si="119"/>
        <v>0</v>
      </c>
      <c r="R1127" s="14" t="str">
        <f t="shared" si="120"/>
        <v>7/27/2015</v>
      </c>
      <c r="S1127" s="14" t="str">
        <f t="shared" si="121"/>
        <v>9/25/2015</v>
      </c>
      <c r="T1127" s="9">
        <f t="shared" si="122"/>
        <v>7</v>
      </c>
      <c r="U1127">
        <f t="shared" si="123"/>
        <v>2015</v>
      </c>
      <c r="V1127" s="9">
        <f t="shared" si="124"/>
        <v>9</v>
      </c>
      <c r="W1127">
        <f t="shared" si="125"/>
        <v>2015</v>
      </c>
    </row>
    <row r="1128" spans="1:23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3">
        <v>42565.327476851853</v>
      </c>
      <c r="J1128" s="13">
        <v>42535.327476851853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 s="3">
        <f>ROUND(E1128/D1128*100,0)</f>
        <v>1</v>
      </c>
      <c r="Q1128">
        <f t="shared" si="119"/>
        <v>5</v>
      </c>
      <c r="R1128" s="14" t="str">
        <f t="shared" si="120"/>
        <v>6/14/2016</v>
      </c>
      <c r="S1128" s="14" t="str">
        <f t="shared" si="121"/>
        <v>7/14/2016</v>
      </c>
      <c r="T1128" s="9">
        <f t="shared" si="122"/>
        <v>6</v>
      </c>
      <c r="U1128">
        <f t="shared" si="123"/>
        <v>2016</v>
      </c>
      <c r="V1128" s="9">
        <f t="shared" si="124"/>
        <v>7</v>
      </c>
      <c r="W1128">
        <f t="shared" si="125"/>
        <v>2016</v>
      </c>
    </row>
    <row r="1129" spans="1:23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3">
        <v>41957.895833333336</v>
      </c>
      <c r="J1129" s="13">
        <v>41926.854166666664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 s="3">
        <f>ROUND(E1129/D1129*100,0)</f>
        <v>2</v>
      </c>
      <c r="Q1129">
        <f t="shared" si="119"/>
        <v>25.43</v>
      </c>
      <c r="R1129" s="14" t="str">
        <f t="shared" si="120"/>
        <v>10/14/2014</v>
      </c>
      <c r="S1129" s="14" t="str">
        <f t="shared" si="121"/>
        <v>11/14/2014</v>
      </c>
      <c r="T1129" s="9">
        <f t="shared" si="122"/>
        <v>10</v>
      </c>
      <c r="U1129">
        <f t="shared" si="123"/>
        <v>2014</v>
      </c>
      <c r="V1129" s="9">
        <f t="shared" si="124"/>
        <v>11</v>
      </c>
      <c r="W1129">
        <f t="shared" si="125"/>
        <v>2014</v>
      </c>
    </row>
    <row r="1130" spans="1:23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3">
        <v>41858.649502314816</v>
      </c>
      <c r="J1130" s="13">
        <v>41828.649502314816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 s="3">
        <f>ROUND(E1130/D1130*100,0)</f>
        <v>0</v>
      </c>
      <c r="Q1130">
        <f t="shared" si="119"/>
        <v>1</v>
      </c>
      <c r="R1130" s="14" t="str">
        <f t="shared" si="120"/>
        <v>7/8/2014</v>
      </c>
      <c r="S1130" s="14" t="str">
        <f t="shared" si="121"/>
        <v>8/7/2014</v>
      </c>
      <c r="T1130" s="9">
        <f t="shared" si="122"/>
        <v>7</v>
      </c>
      <c r="U1130">
        <f t="shared" si="123"/>
        <v>2014</v>
      </c>
      <c r="V1130" s="9">
        <f t="shared" si="124"/>
        <v>8</v>
      </c>
      <c r="W1130">
        <f t="shared" si="125"/>
        <v>2014</v>
      </c>
    </row>
    <row r="1131" spans="1:23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3">
        <v>42526.264965277776</v>
      </c>
      <c r="J1131" s="13">
        <v>42496.264965277776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 s="3">
        <f>ROUND(E1131/D1131*100,0)</f>
        <v>0</v>
      </c>
      <c r="Q1131">
        <f t="shared" si="119"/>
        <v>10.5</v>
      </c>
      <c r="R1131" s="14" t="str">
        <f t="shared" si="120"/>
        <v>5/6/2016</v>
      </c>
      <c r="S1131" s="14" t="str">
        <f t="shared" si="121"/>
        <v>6/5/2016</v>
      </c>
      <c r="T1131" s="9">
        <f t="shared" si="122"/>
        <v>5</v>
      </c>
      <c r="U1131">
        <f t="shared" si="123"/>
        <v>2016</v>
      </c>
      <c r="V1131" s="9">
        <f t="shared" si="124"/>
        <v>6</v>
      </c>
      <c r="W1131">
        <f t="shared" si="125"/>
        <v>2016</v>
      </c>
    </row>
    <row r="1132" spans="1:23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3">
        <v>41969.038194444445</v>
      </c>
      <c r="J1132" s="13">
        <v>41908.996527777781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 s="3">
        <f>ROUND(E1132/D1132*100,0)</f>
        <v>0</v>
      </c>
      <c r="Q1132">
        <f t="shared" si="119"/>
        <v>3.67</v>
      </c>
      <c r="R1132" s="14" t="str">
        <f t="shared" si="120"/>
        <v>9/26/2014</v>
      </c>
      <c r="S1132" s="14" t="str">
        <f t="shared" si="121"/>
        <v>11/26/2014</v>
      </c>
      <c r="T1132" s="9">
        <f t="shared" si="122"/>
        <v>9</v>
      </c>
      <c r="U1132">
        <f t="shared" si="123"/>
        <v>2014</v>
      </c>
      <c r="V1132" s="9">
        <f t="shared" si="124"/>
        <v>11</v>
      </c>
      <c r="W1132">
        <f t="shared" si="125"/>
        <v>2014</v>
      </c>
    </row>
    <row r="1133" spans="1:23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3">
        <v>42362.908194444448</v>
      </c>
      <c r="J1133" s="13">
        <v>42332.908194444448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 s="3">
        <f>ROUND(E1133/D1133*100,0)</f>
        <v>0</v>
      </c>
      <c r="Q1133">
        <f t="shared" si="119"/>
        <v>0</v>
      </c>
      <c r="R1133" s="14" t="str">
        <f t="shared" si="120"/>
        <v>11/24/2015</v>
      </c>
      <c r="S1133" s="14" t="str">
        <f t="shared" si="121"/>
        <v>12/24/2015</v>
      </c>
      <c r="T1133" s="9">
        <f t="shared" si="122"/>
        <v>11</v>
      </c>
      <c r="U1133">
        <f t="shared" si="123"/>
        <v>2015</v>
      </c>
      <c r="V1133" s="9">
        <f t="shared" si="124"/>
        <v>12</v>
      </c>
      <c r="W1133">
        <f t="shared" si="125"/>
        <v>2015</v>
      </c>
    </row>
    <row r="1134" spans="1:23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3">
        <v>42736.115405092591</v>
      </c>
      <c r="J1134" s="13">
        <v>42706.115405092591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 s="3">
        <f>ROUND(E1134/D1134*100,0)</f>
        <v>14</v>
      </c>
      <c r="Q1134">
        <f t="shared" si="119"/>
        <v>110.62</v>
      </c>
      <c r="R1134" s="14" t="str">
        <f t="shared" si="120"/>
        <v>12/2/2016</v>
      </c>
      <c r="S1134" s="14" t="str">
        <f t="shared" si="121"/>
        <v>1/1/2017</v>
      </c>
      <c r="T1134" s="9">
        <f t="shared" si="122"/>
        <v>12</v>
      </c>
      <c r="U1134">
        <f t="shared" si="123"/>
        <v>2016</v>
      </c>
      <c r="V1134" s="9">
        <f t="shared" si="124"/>
        <v>1</v>
      </c>
      <c r="W1134">
        <f t="shared" si="125"/>
        <v>2017</v>
      </c>
    </row>
    <row r="1135" spans="1:23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3">
        <v>41851.407187500001</v>
      </c>
      <c r="J1135" s="13">
        <v>41821.407187500001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 s="3">
        <f>ROUND(E1135/D1135*100,0)</f>
        <v>1</v>
      </c>
      <c r="Q1135">
        <f t="shared" si="119"/>
        <v>20</v>
      </c>
      <c r="R1135" s="14" t="str">
        <f t="shared" si="120"/>
        <v>7/1/2014</v>
      </c>
      <c r="S1135" s="14" t="str">
        <f t="shared" si="121"/>
        <v>7/31/2014</v>
      </c>
      <c r="T1135" s="9">
        <f t="shared" si="122"/>
        <v>7</v>
      </c>
      <c r="U1135">
        <f t="shared" si="123"/>
        <v>2014</v>
      </c>
      <c r="V1135" s="9">
        <f t="shared" si="124"/>
        <v>7</v>
      </c>
      <c r="W1135">
        <f t="shared" si="125"/>
        <v>2014</v>
      </c>
    </row>
    <row r="1136" spans="1:23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3">
        <v>41972.189583333333</v>
      </c>
      <c r="J1136" s="13">
        <v>41958.285046296296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 s="3">
        <f>ROUND(E1136/D1136*100,0)</f>
        <v>0</v>
      </c>
      <c r="Q1136">
        <f t="shared" si="119"/>
        <v>1</v>
      </c>
      <c r="R1136" s="14" t="str">
        <f t="shared" si="120"/>
        <v>11/15/2014</v>
      </c>
      <c r="S1136" s="14" t="str">
        <f t="shared" si="121"/>
        <v>11/29/2014</v>
      </c>
      <c r="T1136" s="9">
        <f t="shared" si="122"/>
        <v>11</v>
      </c>
      <c r="U1136">
        <f t="shared" si="123"/>
        <v>2014</v>
      </c>
      <c r="V1136" s="9">
        <f t="shared" si="124"/>
        <v>11</v>
      </c>
      <c r="W1136">
        <f t="shared" si="125"/>
        <v>2014</v>
      </c>
    </row>
    <row r="1137" spans="1:23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3">
        <v>42588.98951388889</v>
      </c>
      <c r="J1137" s="13">
        <v>42558.98951388889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 s="3">
        <f>ROUND(E1137/D1137*100,0)</f>
        <v>5</v>
      </c>
      <c r="Q1137">
        <f t="shared" si="119"/>
        <v>50</v>
      </c>
      <c r="R1137" s="14" t="str">
        <f t="shared" si="120"/>
        <v>7/7/2016</v>
      </c>
      <c r="S1137" s="14" t="str">
        <f t="shared" si="121"/>
        <v>8/6/2016</v>
      </c>
      <c r="T1137" s="9">
        <f t="shared" si="122"/>
        <v>7</v>
      </c>
      <c r="U1137">
        <f t="shared" si="123"/>
        <v>2016</v>
      </c>
      <c r="V1137" s="9">
        <f t="shared" si="124"/>
        <v>8</v>
      </c>
      <c r="W1137">
        <f t="shared" si="125"/>
        <v>2016</v>
      </c>
    </row>
    <row r="1138" spans="1:23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3">
        <v>42357.671631944446</v>
      </c>
      <c r="J1138" s="13">
        <v>42327.671631944446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 s="3">
        <f>ROUND(E1138/D1138*100,0)</f>
        <v>6</v>
      </c>
      <c r="Q1138">
        <f t="shared" si="119"/>
        <v>45</v>
      </c>
      <c r="R1138" s="14" t="str">
        <f t="shared" si="120"/>
        <v>11/19/2015</v>
      </c>
      <c r="S1138" s="14" t="str">
        <f t="shared" si="121"/>
        <v>12/19/2015</v>
      </c>
      <c r="T1138" s="9">
        <f t="shared" si="122"/>
        <v>11</v>
      </c>
      <c r="U1138">
        <f t="shared" si="123"/>
        <v>2015</v>
      </c>
      <c r="V1138" s="9">
        <f t="shared" si="124"/>
        <v>12</v>
      </c>
      <c r="W1138">
        <f t="shared" si="125"/>
        <v>2015</v>
      </c>
    </row>
    <row r="1139" spans="1:23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3">
        <v>42483.819687499999</v>
      </c>
      <c r="J1139" s="13">
        <v>42453.819687499999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 s="3">
        <f>ROUND(E1139/D1139*100,0)</f>
        <v>40</v>
      </c>
      <c r="Q1139">
        <f t="shared" si="119"/>
        <v>253.21</v>
      </c>
      <c r="R1139" s="14" t="str">
        <f t="shared" si="120"/>
        <v>3/24/2016</v>
      </c>
      <c r="S1139" s="14" t="str">
        <f t="shared" si="121"/>
        <v>4/23/2016</v>
      </c>
      <c r="T1139" s="9">
        <f t="shared" si="122"/>
        <v>3</v>
      </c>
      <c r="U1139">
        <f t="shared" si="123"/>
        <v>2016</v>
      </c>
      <c r="V1139" s="9">
        <f t="shared" si="124"/>
        <v>4</v>
      </c>
      <c r="W1139">
        <f t="shared" si="125"/>
        <v>2016</v>
      </c>
    </row>
    <row r="1140" spans="1:23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3">
        <v>42756.906608796293</v>
      </c>
      <c r="J1140" s="13">
        <v>42736.906608796293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 s="3">
        <f>ROUND(E1140/D1140*100,0)</f>
        <v>0</v>
      </c>
      <c r="Q1140">
        <f t="shared" si="119"/>
        <v>31.25</v>
      </c>
      <c r="R1140" s="14" t="str">
        <f t="shared" si="120"/>
        <v>1/1/2017</v>
      </c>
      <c r="S1140" s="14" t="str">
        <f t="shared" si="121"/>
        <v>1/21/2017</v>
      </c>
      <c r="T1140" s="9">
        <f t="shared" si="122"/>
        <v>1</v>
      </c>
      <c r="U1140">
        <f t="shared" si="123"/>
        <v>2017</v>
      </c>
      <c r="V1140" s="9">
        <f t="shared" si="124"/>
        <v>1</v>
      </c>
      <c r="W1140">
        <f t="shared" si="125"/>
        <v>2017</v>
      </c>
    </row>
    <row r="1141" spans="1:23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3">
        <v>42005.34752314815</v>
      </c>
      <c r="J1141" s="13">
        <v>41975.34752314815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 s="3">
        <f>ROUND(E1141/D1141*100,0)</f>
        <v>0</v>
      </c>
      <c r="Q1141">
        <f t="shared" si="119"/>
        <v>5</v>
      </c>
      <c r="R1141" s="14" t="str">
        <f t="shared" si="120"/>
        <v>12/2/2014</v>
      </c>
      <c r="S1141" s="14" t="str">
        <f t="shared" si="121"/>
        <v>1/1/2015</v>
      </c>
      <c r="T1141" s="9">
        <f t="shared" si="122"/>
        <v>12</v>
      </c>
      <c r="U1141">
        <f t="shared" si="123"/>
        <v>2014</v>
      </c>
      <c r="V1141" s="9">
        <f t="shared" si="124"/>
        <v>1</v>
      </c>
      <c r="W1141">
        <f t="shared" si="125"/>
        <v>2015</v>
      </c>
    </row>
    <row r="1142" spans="1:23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3">
        <v>42222.462048611109</v>
      </c>
      <c r="J1142" s="13">
        <v>42192.462048611109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 s="3">
        <f>ROUND(E1142/D1142*100,0)</f>
        <v>0</v>
      </c>
      <c r="Q1142">
        <f t="shared" si="119"/>
        <v>0</v>
      </c>
      <c r="R1142" s="14" t="str">
        <f t="shared" si="120"/>
        <v>7/7/2015</v>
      </c>
      <c r="S1142" s="14" t="str">
        <f t="shared" si="121"/>
        <v>8/6/2015</v>
      </c>
      <c r="T1142" s="9">
        <f t="shared" si="122"/>
        <v>7</v>
      </c>
      <c r="U1142">
        <f t="shared" si="123"/>
        <v>2015</v>
      </c>
      <c r="V1142" s="9">
        <f t="shared" si="124"/>
        <v>8</v>
      </c>
      <c r="W1142">
        <f t="shared" si="125"/>
        <v>2015</v>
      </c>
    </row>
    <row r="1143" spans="1:23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3">
        <v>42194.699652777781</v>
      </c>
      <c r="J1143" s="13">
        <v>42164.699652777781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 s="3">
        <f>ROUND(E1143/D1143*100,0)</f>
        <v>0</v>
      </c>
      <c r="Q1143">
        <f t="shared" si="119"/>
        <v>0</v>
      </c>
      <c r="R1143" s="14" t="str">
        <f t="shared" si="120"/>
        <v>6/9/2015</v>
      </c>
      <c r="S1143" s="14" t="str">
        <f t="shared" si="121"/>
        <v>7/9/2015</v>
      </c>
      <c r="T1143" s="9">
        <f t="shared" si="122"/>
        <v>6</v>
      </c>
      <c r="U1143">
        <f t="shared" si="123"/>
        <v>2015</v>
      </c>
      <c r="V1143" s="9">
        <f t="shared" si="124"/>
        <v>7</v>
      </c>
      <c r="W1143">
        <f t="shared" si="125"/>
        <v>2015</v>
      </c>
    </row>
    <row r="1144" spans="1:23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3">
        <v>42052.006099537037</v>
      </c>
      <c r="J1144" s="13">
        <v>42022.006099537037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 s="3">
        <f>ROUND(E1144/D1144*100,0)</f>
        <v>0</v>
      </c>
      <c r="Q1144">
        <f t="shared" si="119"/>
        <v>0</v>
      </c>
      <c r="R1144" s="14" t="str">
        <f t="shared" si="120"/>
        <v>1/18/2015</v>
      </c>
      <c r="S1144" s="14" t="str">
        <f t="shared" si="121"/>
        <v>2/17/2015</v>
      </c>
      <c r="T1144" s="9">
        <f t="shared" si="122"/>
        <v>1</v>
      </c>
      <c r="U1144">
        <f t="shared" si="123"/>
        <v>2015</v>
      </c>
      <c r="V1144" s="9">
        <f t="shared" si="124"/>
        <v>2</v>
      </c>
      <c r="W1144">
        <f t="shared" si="125"/>
        <v>2015</v>
      </c>
    </row>
    <row r="1145" spans="1:23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3">
        <v>42355.19358796296</v>
      </c>
      <c r="J1145" s="13">
        <v>42325.19358796296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 s="3">
        <f>ROUND(E1145/D1145*100,0)</f>
        <v>0</v>
      </c>
      <c r="Q1145">
        <f t="shared" si="119"/>
        <v>23.25</v>
      </c>
      <c r="R1145" s="14" t="str">
        <f t="shared" si="120"/>
        <v>11/17/2015</v>
      </c>
      <c r="S1145" s="14" t="str">
        <f t="shared" si="121"/>
        <v>12/17/2015</v>
      </c>
      <c r="T1145" s="9">
        <f t="shared" si="122"/>
        <v>11</v>
      </c>
      <c r="U1145">
        <f t="shared" si="123"/>
        <v>2015</v>
      </c>
      <c r="V1145" s="9">
        <f t="shared" si="124"/>
        <v>12</v>
      </c>
      <c r="W1145">
        <f t="shared" si="125"/>
        <v>2015</v>
      </c>
    </row>
    <row r="1146" spans="1:23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3">
        <v>42123.181944444441</v>
      </c>
      <c r="J1146" s="13">
        <v>42093.181944444441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 s="3">
        <f>ROUND(E1146/D1146*100,0)</f>
        <v>0</v>
      </c>
      <c r="Q1146">
        <f t="shared" si="119"/>
        <v>0</v>
      </c>
      <c r="R1146" s="14" t="str">
        <f t="shared" si="120"/>
        <v>3/30/2015</v>
      </c>
      <c r="S1146" s="14" t="str">
        <f t="shared" si="121"/>
        <v>4/29/2015</v>
      </c>
      <c r="T1146" s="9">
        <f t="shared" si="122"/>
        <v>3</v>
      </c>
      <c r="U1146">
        <f t="shared" si="123"/>
        <v>2015</v>
      </c>
      <c r="V1146" s="9">
        <f t="shared" si="124"/>
        <v>4</v>
      </c>
      <c r="W1146">
        <f t="shared" si="125"/>
        <v>2015</v>
      </c>
    </row>
    <row r="1147" spans="1:23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3">
        <v>41914.74759259259</v>
      </c>
      <c r="J1147" s="13">
        <v>41854.74759259259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 s="3">
        <f>ROUND(E1147/D1147*100,0)</f>
        <v>0</v>
      </c>
      <c r="Q1147">
        <f t="shared" si="119"/>
        <v>100</v>
      </c>
      <c r="R1147" s="14" t="str">
        <f t="shared" si="120"/>
        <v>8/3/2014</v>
      </c>
      <c r="S1147" s="14" t="str">
        <f t="shared" si="121"/>
        <v>10/2/2014</v>
      </c>
      <c r="T1147" s="9">
        <f t="shared" si="122"/>
        <v>8</v>
      </c>
      <c r="U1147">
        <f t="shared" si="123"/>
        <v>2014</v>
      </c>
      <c r="V1147" s="9">
        <f t="shared" si="124"/>
        <v>10</v>
      </c>
      <c r="W1147">
        <f t="shared" si="125"/>
        <v>2014</v>
      </c>
    </row>
    <row r="1148" spans="1:23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3">
        <v>41761.9533912037</v>
      </c>
      <c r="J1148" s="13">
        <v>41723.9533912037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 s="3">
        <f>ROUND(E1148/D1148*100,0)</f>
        <v>9</v>
      </c>
      <c r="Q1148">
        <f t="shared" si="119"/>
        <v>44.17</v>
      </c>
      <c r="R1148" s="14" t="str">
        <f t="shared" si="120"/>
        <v>3/25/2014</v>
      </c>
      <c r="S1148" s="14" t="str">
        <f t="shared" si="121"/>
        <v>5/2/2014</v>
      </c>
      <c r="T1148" s="9">
        <f t="shared" si="122"/>
        <v>3</v>
      </c>
      <c r="U1148">
        <f t="shared" si="123"/>
        <v>2014</v>
      </c>
      <c r="V1148" s="9">
        <f t="shared" si="124"/>
        <v>5</v>
      </c>
      <c r="W1148">
        <f t="shared" si="125"/>
        <v>2014</v>
      </c>
    </row>
    <row r="1149" spans="1:23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3">
        <v>41931.972025462965</v>
      </c>
      <c r="J1149" s="13">
        <v>41871.972025462965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 s="3">
        <f>ROUND(E1149/D1149*100,0)</f>
        <v>0</v>
      </c>
      <c r="Q1149">
        <f t="shared" si="119"/>
        <v>0</v>
      </c>
      <c r="R1149" s="14" t="str">
        <f t="shared" si="120"/>
        <v>8/20/2014</v>
      </c>
      <c r="S1149" s="14" t="str">
        <f t="shared" si="121"/>
        <v>10/19/2014</v>
      </c>
      <c r="T1149" s="9">
        <f t="shared" si="122"/>
        <v>8</v>
      </c>
      <c r="U1149">
        <f t="shared" si="123"/>
        <v>2014</v>
      </c>
      <c r="V1149" s="9">
        <f t="shared" si="124"/>
        <v>10</v>
      </c>
      <c r="W1149">
        <f t="shared" si="125"/>
        <v>2014</v>
      </c>
    </row>
    <row r="1150" spans="1:23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3">
        <v>42705.212743055556</v>
      </c>
      <c r="J1150" s="13">
        <v>42675.171076388891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 s="3">
        <f>ROUND(E1150/D1150*100,0)</f>
        <v>0</v>
      </c>
      <c r="Q1150">
        <f t="shared" si="119"/>
        <v>24.33</v>
      </c>
      <c r="R1150" s="14" t="str">
        <f t="shared" si="120"/>
        <v>11/1/2016</v>
      </c>
      <c r="S1150" s="14" t="str">
        <f t="shared" si="121"/>
        <v>12/1/2016</v>
      </c>
      <c r="T1150" s="9">
        <f t="shared" si="122"/>
        <v>11</v>
      </c>
      <c r="U1150">
        <f t="shared" si="123"/>
        <v>2016</v>
      </c>
      <c r="V1150" s="9">
        <f t="shared" si="124"/>
        <v>12</v>
      </c>
      <c r="W1150">
        <f t="shared" si="125"/>
        <v>2016</v>
      </c>
    </row>
    <row r="1151" spans="1:23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3">
        <v>42537.71025462963</v>
      </c>
      <c r="J1151" s="13">
        <v>42507.71025462963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 s="3">
        <f>ROUND(E1151/D1151*100,0)</f>
        <v>0</v>
      </c>
      <c r="Q1151">
        <f t="shared" si="119"/>
        <v>37.5</v>
      </c>
      <c r="R1151" s="14" t="str">
        <f t="shared" si="120"/>
        <v>5/17/2016</v>
      </c>
      <c r="S1151" s="14" t="str">
        <f t="shared" si="121"/>
        <v>6/16/2016</v>
      </c>
      <c r="T1151" s="9">
        <f t="shared" si="122"/>
        <v>5</v>
      </c>
      <c r="U1151">
        <f t="shared" si="123"/>
        <v>2016</v>
      </c>
      <c r="V1151" s="9">
        <f t="shared" si="124"/>
        <v>6</v>
      </c>
      <c r="W1151">
        <f t="shared" si="125"/>
        <v>2016</v>
      </c>
    </row>
    <row r="1152" spans="1:23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3">
        <v>42377.954571759263</v>
      </c>
      <c r="J1152" s="13">
        <v>42317.954571759263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 s="3">
        <f>ROUND(E1152/D1152*100,0)</f>
        <v>10</v>
      </c>
      <c r="Q1152">
        <f t="shared" si="119"/>
        <v>42</v>
      </c>
      <c r="R1152" s="14" t="str">
        <f t="shared" si="120"/>
        <v>11/9/2015</v>
      </c>
      <c r="S1152" s="14" t="str">
        <f t="shared" si="121"/>
        <v>1/8/2016</v>
      </c>
      <c r="T1152" s="9">
        <f t="shared" si="122"/>
        <v>11</v>
      </c>
      <c r="U1152">
        <f t="shared" si="123"/>
        <v>2015</v>
      </c>
      <c r="V1152" s="9">
        <f t="shared" si="124"/>
        <v>1</v>
      </c>
      <c r="W1152">
        <f t="shared" si="125"/>
        <v>2016</v>
      </c>
    </row>
    <row r="1153" spans="1:23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3">
        <v>42254.102581018517</v>
      </c>
      <c r="J1153" s="13">
        <v>42224.102581018517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 s="3">
        <f>ROUND(E1153/D1153*100,0)</f>
        <v>0</v>
      </c>
      <c r="Q1153">
        <f t="shared" si="119"/>
        <v>0</v>
      </c>
      <c r="R1153" s="14" t="str">
        <f t="shared" si="120"/>
        <v>8/8/2015</v>
      </c>
      <c r="S1153" s="14" t="str">
        <f t="shared" si="121"/>
        <v>9/7/2015</v>
      </c>
      <c r="T1153" s="9">
        <f t="shared" si="122"/>
        <v>8</v>
      </c>
      <c r="U1153">
        <f t="shared" si="123"/>
        <v>2015</v>
      </c>
      <c r="V1153" s="9">
        <f t="shared" si="124"/>
        <v>9</v>
      </c>
      <c r="W1153">
        <f t="shared" si="125"/>
        <v>2015</v>
      </c>
    </row>
    <row r="1154" spans="1:23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3">
        <v>42139.709629629629</v>
      </c>
      <c r="J1154" s="13">
        <v>42109.709629629629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 s="3">
        <f>ROUND(E1154/D1154*100,0)</f>
        <v>6</v>
      </c>
      <c r="Q1154">
        <f t="shared" si="119"/>
        <v>60.73</v>
      </c>
      <c r="R1154" s="14" t="str">
        <f t="shared" si="120"/>
        <v>4/15/2015</v>
      </c>
      <c r="S1154" s="14" t="str">
        <f t="shared" si="121"/>
        <v>5/15/2015</v>
      </c>
      <c r="T1154" s="9">
        <f t="shared" si="122"/>
        <v>4</v>
      </c>
      <c r="U1154">
        <f t="shared" si="123"/>
        <v>2015</v>
      </c>
      <c r="V1154" s="9">
        <f t="shared" si="124"/>
        <v>5</v>
      </c>
      <c r="W1154">
        <f t="shared" si="125"/>
        <v>2015</v>
      </c>
    </row>
    <row r="1155" spans="1:23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3">
        <v>42173.714178240742</v>
      </c>
      <c r="J1155" s="13">
        <v>42143.714178240742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 s="3">
        <f>ROUND(E1155/D1155*100,0)</f>
        <v>1</v>
      </c>
      <c r="Q1155">
        <f t="shared" ref="Q1155:Q1218" si="126">IFERROR(ROUND(E1155/L1155,2),0)</f>
        <v>50</v>
      </c>
      <c r="R1155" s="14" t="str">
        <f t="shared" ref="R1155:R1218" si="127">_xlfn.CONCAT(MONTH(J1155),"/",DAY(J1155),"/",YEAR(J1155))</f>
        <v>5/19/2015</v>
      </c>
      <c r="S1155" s="14" t="str">
        <f t="shared" ref="S1155:S1218" si="128">_xlfn.CONCAT(MONTH(I1155),"/",DAY(I1155),"/",YEAR(I1155))</f>
        <v>6/18/2015</v>
      </c>
      <c r="T1155" s="9">
        <f t="shared" ref="T1155:T1218" si="129">MONTH(R1155)</f>
        <v>5</v>
      </c>
      <c r="U1155">
        <f t="shared" ref="U1155:U1218" si="130">YEAR(R1155)</f>
        <v>2015</v>
      </c>
      <c r="V1155" s="9">
        <f t="shared" ref="V1155:V1218" si="131">MONTH(S1155)</f>
        <v>6</v>
      </c>
      <c r="W1155">
        <f t="shared" ref="W1155:W1218" si="132">YEAR(S1155)</f>
        <v>2015</v>
      </c>
    </row>
    <row r="1156" spans="1:23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3">
        <v>42253.108865740738</v>
      </c>
      <c r="J1156" s="13">
        <v>42223.108865740738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 s="3">
        <f>ROUND(E1156/D1156*100,0)</f>
        <v>7</v>
      </c>
      <c r="Q1156">
        <f t="shared" si="126"/>
        <v>108.33</v>
      </c>
      <c r="R1156" s="14" t="str">
        <f t="shared" si="127"/>
        <v>8/7/2015</v>
      </c>
      <c r="S1156" s="14" t="str">
        <f t="shared" si="128"/>
        <v>9/6/2015</v>
      </c>
      <c r="T1156" s="9">
        <f t="shared" si="129"/>
        <v>8</v>
      </c>
      <c r="U1156">
        <f t="shared" si="130"/>
        <v>2015</v>
      </c>
      <c r="V1156" s="9">
        <f t="shared" si="131"/>
        <v>9</v>
      </c>
      <c r="W1156">
        <f t="shared" si="132"/>
        <v>2015</v>
      </c>
    </row>
    <row r="1157" spans="1:23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3">
        <v>41865.763981481483</v>
      </c>
      <c r="J1157" s="13">
        <v>41835.763981481483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 s="3">
        <f>ROUND(E1157/D1157*100,0)</f>
        <v>1</v>
      </c>
      <c r="Q1157">
        <f t="shared" si="126"/>
        <v>23.5</v>
      </c>
      <c r="R1157" s="14" t="str">
        <f t="shared" si="127"/>
        <v>7/15/2014</v>
      </c>
      <c r="S1157" s="14" t="str">
        <f t="shared" si="128"/>
        <v>8/14/2014</v>
      </c>
      <c r="T1157" s="9">
        <f t="shared" si="129"/>
        <v>7</v>
      </c>
      <c r="U1157">
        <f t="shared" si="130"/>
        <v>2014</v>
      </c>
      <c r="V1157" s="9">
        <f t="shared" si="131"/>
        <v>8</v>
      </c>
      <c r="W1157">
        <f t="shared" si="132"/>
        <v>2014</v>
      </c>
    </row>
    <row r="1158" spans="1:23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3">
        <v>42059.071319444447</v>
      </c>
      <c r="J1158" s="13">
        <v>42029.071319444447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 s="3">
        <f>ROUND(E1158/D1158*100,0)</f>
        <v>0</v>
      </c>
      <c r="Q1158">
        <f t="shared" si="126"/>
        <v>0</v>
      </c>
      <c r="R1158" s="14" t="str">
        <f t="shared" si="127"/>
        <v>1/25/2015</v>
      </c>
      <c r="S1158" s="14" t="str">
        <f t="shared" si="128"/>
        <v>2/24/2015</v>
      </c>
      <c r="T1158" s="9">
        <f t="shared" si="129"/>
        <v>1</v>
      </c>
      <c r="U1158">
        <f t="shared" si="130"/>
        <v>2015</v>
      </c>
      <c r="V1158" s="9">
        <f t="shared" si="131"/>
        <v>2</v>
      </c>
      <c r="W1158">
        <f t="shared" si="132"/>
        <v>2015</v>
      </c>
    </row>
    <row r="1159" spans="1:23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3">
        <v>41978.669907407406</v>
      </c>
      <c r="J1159" s="13">
        <v>41918.628240740742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 s="3">
        <f>ROUND(E1159/D1159*100,0)</f>
        <v>2</v>
      </c>
      <c r="Q1159">
        <f t="shared" si="126"/>
        <v>50.33</v>
      </c>
      <c r="R1159" s="14" t="str">
        <f t="shared" si="127"/>
        <v>10/6/2014</v>
      </c>
      <c r="S1159" s="14" t="str">
        <f t="shared" si="128"/>
        <v>12/5/2014</v>
      </c>
      <c r="T1159" s="9">
        <f t="shared" si="129"/>
        <v>10</v>
      </c>
      <c r="U1159">
        <f t="shared" si="130"/>
        <v>2014</v>
      </c>
      <c r="V1159" s="9">
        <f t="shared" si="131"/>
        <v>12</v>
      </c>
      <c r="W1159">
        <f t="shared" si="132"/>
        <v>2014</v>
      </c>
    </row>
    <row r="1160" spans="1:23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3">
        <v>41982.09175925926</v>
      </c>
      <c r="J1160" s="13">
        <v>41952.09175925926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 s="3">
        <f>ROUND(E1160/D1160*100,0)</f>
        <v>0</v>
      </c>
      <c r="Q1160">
        <f t="shared" si="126"/>
        <v>11.67</v>
      </c>
      <c r="R1160" s="14" t="str">
        <f t="shared" si="127"/>
        <v>11/9/2014</v>
      </c>
      <c r="S1160" s="14" t="str">
        <f t="shared" si="128"/>
        <v>12/9/2014</v>
      </c>
      <c r="T1160" s="9">
        <f t="shared" si="129"/>
        <v>11</v>
      </c>
      <c r="U1160">
        <f t="shared" si="130"/>
        <v>2014</v>
      </c>
      <c r="V1160" s="9">
        <f t="shared" si="131"/>
        <v>12</v>
      </c>
      <c r="W1160">
        <f t="shared" si="132"/>
        <v>2014</v>
      </c>
    </row>
    <row r="1161" spans="1:23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3">
        <v>42185.65625</v>
      </c>
      <c r="J1161" s="13">
        <v>42154.726446759261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 s="3">
        <f>ROUND(E1161/D1161*100,0)</f>
        <v>0</v>
      </c>
      <c r="Q1161">
        <f t="shared" si="126"/>
        <v>0</v>
      </c>
      <c r="R1161" s="14" t="str">
        <f t="shared" si="127"/>
        <v>5/30/2015</v>
      </c>
      <c r="S1161" s="14" t="str">
        <f t="shared" si="128"/>
        <v>6/30/2015</v>
      </c>
      <c r="T1161" s="9">
        <f t="shared" si="129"/>
        <v>5</v>
      </c>
      <c r="U1161">
        <f t="shared" si="130"/>
        <v>2015</v>
      </c>
      <c r="V1161" s="9">
        <f t="shared" si="131"/>
        <v>6</v>
      </c>
      <c r="W1161">
        <f t="shared" si="132"/>
        <v>2015</v>
      </c>
    </row>
    <row r="1162" spans="1:23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3">
        <v>42091.113263888888</v>
      </c>
      <c r="J1162" s="13">
        <v>42061.154930555553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 s="3">
        <f>ROUND(E1162/D1162*100,0)</f>
        <v>4</v>
      </c>
      <c r="Q1162">
        <f t="shared" si="126"/>
        <v>60.79</v>
      </c>
      <c r="R1162" s="14" t="str">
        <f t="shared" si="127"/>
        <v>2/26/2015</v>
      </c>
      <c r="S1162" s="14" t="str">
        <f t="shared" si="128"/>
        <v>3/28/2015</v>
      </c>
      <c r="T1162" s="9">
        <f t="shared" si="129"/>
        <v>2</v>
      </c>
      <c r="U1162">
        <f t="shared" si="130"/>
        <v>2015</v>
      </c>
      <c r="V1162" s="9">
        <f t="shared" si="131"/>
        <v>3</v>
      </c>
      <c r="W1162">
        <f t="shared" si="132"/>
        <v>2015</v>
      </c>
    </row>
    <row r="1163" spans="1:23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3">
        <v>42143.629502314812</v>
      </c>
      <c r="J1163" s="13">
        <v>42122.629502314812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 s="3">
        <f>ROUND(E1163/D1163*100,0)</f>
        <v>0</v>
      </c>
      <c r="Q1163">
        <f t="shared" si="126"/>
        <v>0</v>
      </c>
      <c r="R1163" s="14" t="str">
        <f t="shared" si="127"/>
        <v>4/28/2015</v>
      </c>
      <c r="S1163" s="14" t="str">
        <f t="shared" si="128"/>
        <v>5/19/2015</v>
      </c>
      <c r="T1163" s="9">
        <f t="shared" si="129"/>
        <v>4</v>
      </c>
      <c r="U1163">
        <f t="shared" si="130"/>
        <v>2015</v>
      </c>
      <c r="V1163" s="9">
        <f t="shared" si="131"/>
        <v>5</v>
      </c>
      <c r="W1163">
        <f t="shared" si="132"/>
        <v>2015</v>
      </c>
    </row>
    <row r="1164" spans="1:23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3">
        <v>41907.683611111112</v>
      </c>
      <c r="J1164" s="13">
        <v>41876.683611111112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 s="3">
        <f>ROUND(E1164/D1164*100,0)</f>
        <v>0</v>
      </c>
      <c r="Q1164">
        <f t="shared" si="126"/>
        <v>17.5</v>
      </c>
      <c r="R1164" s="14" t="str">
        <f t="shared" si="127"/>
        <v>8/25/2014</v>
      </c>
      <c r="S1164" s="14" t="str">
        <f t="shared" si="128"/>
        <v>9/25/2014</v>
      </c>
      <c r="T1164" s="9">
        <f t="shared" si="129"/>
        <v>8</v>
      </c>
      <c r="U1164">
        <f t="shared" si="130"/>
        <v>2014</v>
      </c>
      <c r="V1164" s="9">
        <f t="shared" si="131"/>
        <v>9</v>
      </c>
      <c r="W1164">
        <f t="shared" si="132"/>
        <v>2014</v>
      </c>
    </row>
    <row r="1165" spans="1:23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3">
        <v>41860.723611111112</v>
      </c>
      <c r="J1165" s="13">
        <v>41830.723611111112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 s="3">
        <f>ROUND(E1165/D1165*100,0)</f>
        <v>0</v>
      </c>
      <c r="Q1165">
        <f t="shared" si="126"/>
        <v>0</v>
      </c>
      <c r="R1165" s="14" t="str">
        <f t="shared" si="127"/>
        <v>7/10/2014</v>
      </c>
      <c r="S1165" s="14" t="str">
        <f t="shared" si="128"/>
        <v>8/9/2014</v>
      </c>
      <c r="T1165" s="9">
        <f t="shared" si="129"/>
        <v>7</v>
      </c>
      <c r="U1165">
        <f t="shared" si="130"/>
        <v>2014</v>
      </c>
      <c r="V1165" s="9">
        <f t="shared" si="131"/>
        <v>8</v>
      </c>
      <c r="W1165">
        <f t="shared" si="132"/>
        <v>2014</v>
      </c>
    </row>
    <row r="1166" spans="1:23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3">
        <v>42539.724328703705</v>
      </c>
      <c r="J1166" s="13">
        <v>42509.724328703705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 s="3">
        <f>ROUND(E1166/D1166*100,0)</f>
        <v>0</v>
      </c>
      <c r="Q1166">
        <f t="shared" si="126"/>
        <v>0</v>
      </c>
      <c r="R1166" s="14" t="str">
        <f t="shared" si="127"/>
        <v>5/19/2016</v>
      </c>
      <c r="S1166" s="14" t="str">
        <f t="shared" si="128"/>
        <v>6/18/2016</v>
      </c>
      <c r="T1166" s="9">
        <f t="shared" si="129"/>
        <v>5</v>
      </c>
      <c r="U1166">
        <f t="shared" si="130"/>
        <v>2016</v>
      </c>
      <c r="V1166" s="9">
        <f t="shared" si="131"/>
        <v>6</v>
      </c>
      <c r="W1166">
        <f t="shared" si="132"/>
        <v>2016</v>
      </c>
    </row>
    <row r="1167" spans="1:23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3">
        <v>41826.214467592596</v>
      </c>
      <c r="J1167" s="13">
        <v>41792.214467592596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 s="3">
        <f>ROUND(E1167/D1167*100,0)</f>
        <v>21</v>
      </c>
      <c r="Q1167">
        <f t="shared" si="126"/>
        <v>82.82</v>
      </c>
      <c r="R1167" s="14" t="str">
        <f t="shared" si="127"/>
        <v>6/2/2014</v>
      </c>
      <c r="S1167" s="14" t="str">
        <f t="shared" si="128"/>
        <v>7/6/2014</v>
      </c>
      <c r="T1167" s="9">
        <f t="shared" si="129"/>
        <v>6</v>
      </c>
      <c r="U1167">
        <f t="shared" si="130"/>
        <v>2014</v>
      </c>
      <c r="V1167" s="9">
        <f t="shared" si="131"/>
        <v>7</v>
      </c>
      <c r="W1167">
        <f t="shared" si="132"/>
        <v>2014</v>
      </c>
    </row>
    <row r="1168" spans="1:23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3">
        <v>42181.166666666664</v>
      </c>
      <c r="J1168" s="13">
        <v>42150.485439814816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 s="3">
        <f>ROUND(E1168/D1168*100,0)</f>
        <v>19</v>
      </c>
      <c r="Q1168">
        <f t="shared" si="126"/>
        <v>358.88</v>
      </c>
      <c r="R1168" s="14" t="str">
        <f t="shared" si="127"/>
        <v>5/26/2015</v>
      </c>
      <c r="S1168" s="14" t="str">
        <f t="shared" si="128"/>
        <v>6/26/2015</v>
      </c>
      <c r="T1168" s="9">
        <f t="shared" si="129"/>
        <v>5</v>
      </c>
      <c r="U1168">
        <f t="shared" si="130"/>
        <v>2015</v>
      </c>
      <c r="V1168" s="9">
        <f t="shared" si="131"/>
        <v>6</v>
      </c>
      <c r="W1168">
        <f t="shared" si="132"/>
        <v>2015</v>
      </c>
    </row>
    <row r="1169" spans="1:23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3">
        <v>41894.734895833331</v>
      </c>
      <c r="J1169" s="13">
        <v>41863.734895833331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 s="3">
        <f>ROUND(E1169/D1169*100,0)</f>
        <v>2</v>
      </c>
      <c r="Q1169">
        <f t="shared" si="126"/>
        <v>61.19</v>
      </c>
      <c r="R1169" s="14" t="str">
        <f t="shared" si="127"/>
        <v>8/12/2014</v>
      </c>
      <c r="S1169" s="14" t="str">
        <f t="shared" si="128"/>
        <v>9/12/2014</v>
      </c>
      <c r="T1169" s="9">
        <f t="shared" si="129"/>
        <v>8</v>
      </c>
      <c r="U1169">
        <f t="shared" si="130"/>
        <v>2014</v>
      </c>
      <c r="V1169" s="9">
        <f t="shared" si="131"/>
        <v>9</v>
      </c>
      <c r="W1169">
        <f t="shared" si="132"/>
        <v>2014</v>
      </c>
    </row>
    <row r="1170" spans="1:23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3">
        <v>42635.053993055553</v>
      </c>
      <c r="J1170" s="13">
        <v>42605.053993055553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 s="3">
        <f>ROUND(E1170/D1170*100,0)</f>
        <v>6</v>
      </c>
      <c r="Q1170">
        <f t="shared" si="126"/>
        <v>340</v>
      </c>
      <c r="R1170" s="14" t="str">
        <f t="shared" si="127"/>
        <v>8/23/2016</v>
      </c>
      <c r="S1170" s="14" t="str">
        <f t="shared" si="128"/>
        <v>9/22/2016</v>
      </c>
      <c r="T1170" s="9">
        <f t="shared" si="129"/>
        <v>8</v>
      </c>
      <c r="U1170">
        <f t="shared" si="130"/>
        <v>2016</v>
      </c>
      <c r="V1170" s="9">
        <f t="shared" si="131"/>
        <v>9</v>
      </c>
      <c r="W1170">
        <f t="shared" si="132"/>
        <v>2016</v>
      </c>
    </row>
    <row r="1171" spans="1:23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3">
        <v>42057.353738425925</v>
      </c>
      <c r="J1171" s="13">
        <v>42027.353738425925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 s="3">
        <f>ROUND(E1171/D1171*100,0)</f>
        <v>0</v>
      </c>
      <c r="Q1171">
        <f t="shared" si="126"/>
        <v>5.67</v>
      </c>
      <c r="R1171" s="14" t="str">
        <f t="shared" si="127"/>
        <v>1/23/2015</v>
      </c>
      <c r="S1171" s="14" t="str">
        <f t="shared" si="128"/>
        <v>2/22/2015</v>
      </c>
      <c r="T1171" s="9">
        <f t="shared" si="129"/>
        <v>1</v>
      </c>
      <c r="U1171">
        <f t="shared" si="130"/>
        <v>2015</v>
      </c>
      <c r="V1171" s="9">
        <f t="shared" si="131"/>
        <v>2</v>
      </c>
      <c r="W1171">
        <f t="shared" si="132"/>
        <v>2015</v>
      </c>
    </row>
    <row r="1172" spans="1:23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3">
        <v>42154.893182870372</v>
      </c>
      <c r="J1172" s="13">
        <v>42124.893182870372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 s="3">
        <f>ROUND(E1172/D1172*100,0)</f>
        <v>0</v>
      </c>
      <c r="Q1172">
        <f t="shared" si="126"/>
        <v>50</v>
      </c>
      <c r="R1172" s="14" t="str">
        <f t="shared" si="127"/>
        <v>4/30/2015</v>
      </c>
      <c r="S1172" s="14" t="str">
        <f t="shared" si="128"/>
        <v>5/30/2015</v>
      </c>
      <c r="T1172" s="9">
        <f t="shared" si="129"/>
        <v>4</v>
      </c>
      <c r="U1172">
        <f t="shared" si="130"/>
        <v>2015</v>
      </c>
      <c r="V1172" s="9">
        <f t="shared" si="131"/>
        <v>5</v>
      </c>
      <c r="W1172">
        <f t="shared" si="132"/>
        <v>2015</v>
      </c>
    </row>
    <row r="1173" spans="1:23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3">
        <v>41956.846377314818</v>
      </c>
      <c r="J1173" s="13">
        <v>41938.804710648146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 s="3">
        <f>ROUND(E1173/D1173*100,0)</f>
        <v>0</v>
      </c>
      <c r="Q1173">
        <f t="shared" si="126"/>
        <v>25</v>
      </c>
      <c r="R1173" s="14" t="str">
        <f t="shared" si="127"/>
        <v>10/26/2014</v>
      </c>
      <c r="S1173" s="14" t="str">
        <f t="shared" si="128"/>
        <v>11/13/2014</v>
      </c>
      <c r="T1173" s="9">
        <f t="shared" si="129"/>
        <v>10</v>
      </c>
      <c r="U1173">
        <f t="shared" si="130"/>
        <v>2014</v>
      </c>
      <c r="V1173" s="9">
        <f t="shared" si="131"/>
        <v>11</v>
      </c>
      <c r="W1173">
        <f t="shared" si="132"/>
        <v>2014</v>
      </c>
    </row>
    <row r="1174" spans="1:23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3">
        <v>41871.682314814818</v>
      </c>
      <c r="J1174" s="13">
        <v>41841.682314814818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 s="3">
        <f>ROUND(E1174/D1174*100,0)</f>
        <v>0</v>
      </c>
      <c r="Q1174">
        <f t="shared" si="126"/>
        <v>0</v>
      </c>
      <c r="R1174" s="14" t="str">
        <f t="shared" si="127"/>
        <v>7/21/2014</v>
      </c>
      <c r="S1174" s="14" t="str">
        <f t="shared" si="128"/>
        <v>8/20/2014</v>
      </c>
      <c r="T1174" s="9">
        <f t="shared" si="129"/>
        <v>7</v>
      </c>
      <c r="U1174">
        <f t="shared" si="130"/>
        <v>2014</v>
      </c>
      <c r="V1174" s="9">
        <f t="shared" si="131"/>
        <v>8</v>
      </c>
      <c r="W1174">
        <f t="shared" si="132"/>
        <v>2014</v>
      </c>
    </row>
    <row r="1175" spans="1:23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3">
        <v>42219.185844907406</v>
      </c>
      <c r="J1175" s="13">
        <v>42184.185844907406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 s="3">
        <f>ROUND(E1175/D1175*100,0)</f>
        <v>0</v>
      </c>
      <c r="Q1175">
        <f t="shared" si="126"/>
        <v>30</v>
      </c>
      <c r="R1175" s="14" t="str">
        <f t="shared" si="127"/>
        <v>6/29/2015</v>
      </c>
      <c r="S1175" s="14" t="str">
        <f t="shared" si="128"/>
        <v>8/3/2015</v>
      </c>
      <c r="T1175" s="9">
        <f t="shared" si="129"/>
        <v>6</v>
      </c>
      <c r="U1175">
        <f t="shared" si="130"/>
        <v>2015</v>
      </c>
      <c r="V1175" s="9">
        <f t="shared" si="131"/>
        <v>8</v>
      </c>
      <c r="W1175">
        <f t="shared" si="132"/>
        <v>2015</v>
      </c>
    </row>
    <row r="1176" spans="1:23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3">
        <v>42498.841747685183</v>
      </c>
      <c r="J1176" s="13">
        <v>42468.841747685183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 s="3">
        <f>ROUND(E1176/D1176*100,0)</f>
        <v>6</v>
      </c>
      <c r="Q1176">
        <f t="shared" si="126"/>
        <v>46.63</v>
      </c>
      <c r="R1176" s="14" t="str">
        <f t="shared" si="127"/>
        <v>4/8/2016</v>
      </c>
      <c r="S1176" s="14" t="str">
        <f t="shared" si="128"/>
        <v>5/8/2016</v>
      </c>
      <c r="T1176" s="9">
        <f t="shared" si="129"/>
        <v>4</v>
      </c>
      <c r="U1176">
        <f t="shared" si="130"/>
        <v>2016</v>
      </c>
      <c r="V1176" s="9">
        <f t="shared" si="131"/>
        <v>5</v>
      </c>
      <c r="W1176">
        <f t="shared" si="132"/>
        <v>2016</v>
      </c>
    </row>
    <row r="1177" spans="1:23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3">
        <v>42200.728460648148</v>
      </c>
      <c r="J1177" s="13">
        <v>42170.728460648148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 s="3">
        <f>ROUND(E1177/D1177*100,0)</f>
        <v>3</v>
      </c>
      <c r="Q1177">
        <f t="shared" si="126"/>
        <v>65</v>
      </c>
      <c r="R1177" s="14" t="str">
        <f t="shared" si="127"/>
        <v>6/15/2015</v>
      </c>
      <c r="S1177" s="14" t="str">
        <f t="shared" si="128"/>
        <v>7/15/2015</v>
      </c>
      <c r="T1177" s="9">
        <f t="shared" si="129"/>
        <v>6</v>
      </c>
      <c r="U1177">
        <f t="shared" si="130"/>
        <v>2015</v>
      </c>
      <c r="V1177" s="9">
        <f t="shared" si="131"/>
        <v>7</v>
      </c>
      <c r="W1177">
        <f t="shared" si="132"/>
        <v>2015</v>
      </c>
    </row>
    <row r="1178" spans="1:23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3">
        <v>42800.541666666664</v>
      </c>
      <c r="J1178" s="13">
        <v>42746.019652777781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 s="3">
        <f>ROUND(E1178/D1178*100,0)</f>
        <v>0</v>
      </c>
      <c r="Q1178">
        <f t="shared" si="126"/>
        <v>10</v>
      </c>
      <c r="R1178" s="14" t="str">
        <f t="shared" si="127"/>
        <v>1/11/2017</v>
      </c>
      <c r="S1178" s="14" t="str">
        <f t="shared" si="128"/>
        <v>3/6/2017</v>
      </c>
      <c r="T1178" s="9">
        <f t="shared" si="129"/>
        <v>1</v>
      </c>
      <c r="U1178">
        <f t="shared" si="130"/>
        <v>2017</v>
      </c>
      <c r="V1178" s="9">
        <f t="shared" si="131"/>
        <v>3</v>
      </c>
      <c r="W1178">
        <f t="shared" si="132"/>
        <v>2017</v>
      </c>
    </row>
    <row r="1179" spans="1:23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3">
        <v>41927.660833333335</v>
      </c>
      <c r="J1179" s="13">
        <v>41897.660833333335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 s="3">
        <f>ROUND(E1179/D1179*100,0)</f>
        <v>0</v>
      </c>
      <c r="Q1179">
        <f t="shared" si="126"/>
        <v>0</v>
      </c>
      <c r="R1179" s="14" t="str">
        <f t="shared" si="127"/>
        <v>9/15/2014</v>
      </c>
      <c r="S1179" s="14" t="str">
        <f t="shared" si="128"/>
        <v>10/15/2014</v>
      </c>
      <c r="T1179" s="9">
        <f t="shared" si="129"/>
        <v>9</v>
      </c>
      <c r="U1179">
        <f t="shared" si="130"/>
        <v>2014</v>
      </c>
      <c r="V1179" s="9">
        <f t="shared" si="131"/>
        <v>10</v>
      </c>
      <c r="W1179">
        <f t="shared" si="132"/>
        <v>2014</v>
      </c>
    </row>
    <row r="1180" spans="1:23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3">
        <v>41867.905694444446</v>
      </c>
      <c r="J1180" s="13">
        <v>41837.905694444446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 s="3">
        <f>ROUND(E1180/D1180*100,0)</f>
        <v>0</v>
      </c>
      <c r="Q1180">
        <f t="shared" si="126"/>
        <v>5</v>
      </c>
      <c r="R1180" s="14" t="str">
        <f t="shared" si="127"/>
        <v>7/17/2014</v>
      </c>
      <c r="S1180" s="14" t="str">
        <f t="shared" si="128"/>
        <v>8/16/2014</v>
      </c>
      <c r="T1180" s="9">
        <f t="shared" si="129"/>
        <v>7</v>
      </c>
      <c r="U1180">
        <f t="shared" si="130"/>
        <v>2014</v>
      </c>
      <c r="V1180" s="9">
        <f t="shared" si="131"/>
        <v>8</v>
      </c>
      <c r="W1180">
        <f t="shared" si="132"/>
        <v>2014</v>
      </c>
    </row>
    <row r="1181" spans="1:23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3">
        <v>42305.720219907409</v>
      </c>
      <c r="J1181" s="13">
        <v>42275.720219907409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 s="3">
        <f>ROUND(E1181/D1181*100,0)</f>
        <v>5</v>
      </c>
      <c r="Q1181">
        <f t="shared" si="126"/>
        <v>640</v>
      </c>
      <c r="R1181" s="14" t="str">
        <f t="shared" si="127"/>
        <v>9/28/2015</v>
      </c>
      <c r="S1181" s="14" t="str">
        <f t="shared" si="128"/>
        <v>10/28/2015</v>
      </c>
      <c r="T1181" s="9">
        <f t="shared" si="129"/>
        <v>9</v>
      </c>
      <c r="U1181">
        <f t="shared" si="130"/>
        <v>2015</v>
      </c>
      <c r="V1181" s="9">
        <f t="shared" si="131"/>
        <v>10</v>
      </c>
      <c r="W1181">
        <f t="shared" si="132"/>
        <v>2015</v>
      </c>
    </row>
    <row r="1182" spans="1:23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3">
        <v>41818.806875000002</v>
      </c>
      <c r="J1182" s="13">
        <v>41781.806875000002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 s="3">
        <f>ROUND(E1182/D1182*100,0)</f>
        <v>12</v>
      </c>
      <c r="Q1182">
        <f t="shared" si="126"/>
        <v>69.12</v>
      </c>
      <c r="R1182" s="14" t="str">
        <f t="shared" si="127"/>
        <v>5/22/2014</v>
      </c>
      <c r="S1182" s="14" t="str">
        <f t="shared" si="128"/>
        <v>6/28/2014</v>
      </c>
      <c r="T1182" s="9">
        <f t="shared" si="129"/>
        <v>5</v>
      </c>
      <c r="U1182">
        <f t="shared" si="130"/>
        <v>2014</v>
      </c>
      <c r="V1182" s="9">
        <f t="shared" si="131"/>
        <v>6</v>
      </c>
      <c r="W1182">
        <f t="shared" si="132"/>
        <v>2014</v>
      </c>
    </row>
    <row r="1183" spans="1:23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3">
        <v>42064.339363425926</v>
      </c>
      <c r="J1183" s="13">
        <v>42034.339363425926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 s="3">
        <f>ROUND(E1183/D1183*100,0)</f>
        <v>0</v>
      </c>
      <c r="Q1183">
        <f t="shared" si="126"/>
        <v>1.33</v>
      </c>
      <c r="R1183" s="14" t="str">
        <f t="shared" si="127"/>
        <v>1/30/2015</v>
      </c>
      <c r="S1183" s="14" t="str">
        <f t="shared" si="128"/>
        <v>3/1/2015</v>
      </c>
      <c r="T1183" s="9">
        <f t="shared" si="129"/>
        <v>1</v>
      </c>
      <c r="U1183">
        <f t="shared" si="130"/>
        <v>2015</v>
      </c>
      <c r="V1183" s="9">
        <f t="shared" si="131"/>
        <v>3</v>
      </c>
      <c r="W1183">
        <f t="shared" si="132"/>
        <v>2015</v>
      </c>
    </row>
    <row r="1184" spans="1:23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3">
        <v>42747.695833333331</v>
      </c>
      <c r="J1184" s="13">
        <v>42728.827407407407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 s="3">
        <f>ROUND(E1184/D1184*100,0)</f>
        <v>4</v>
      </c>
      <c r="Q1184">
        <f t="shared" si="126"/>
        <v>10.5</v>
      </c>
      <c r="R1184" s="14" t="str">
        <f t="shared" si="127"/>
        <v>12/24/2016</v>
      </c>
      <c r="S1184" s="14" t="str">
        <f t="shared" si="128"/>
        <v>1/12/2017</v>
      </c>
      <c r="T1184" s="9">
        <f t="shared" si="129"/>
        <v>12</v>
      </c>
      <c r="U1184">
        <f t="shared" si="130"/>
        <v>2016</v>
      </c>
      <c r="V1184" s="9">
        <f t="shared" si="131"/>
        <v>1</v>
      </c>
      <c r="W1184">
        <f t="shared" si="132"/>
        <v>2017</v>
      </c>
    </row>
    <row r="1185" spans="1:23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3">
        <v>42676.165972222225</v>
      </c>
      <c r="J1185" s="13">
        <v>42656.861377314817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 s="3">
        <f>ROUND(E1185/D1185*100,0)</f>
        <v>4</v>
      </c>
      <c r="Q1185">
        <f t="shared" si="126"/>
        <v>33.33</v>
      </c>
      <c r="R1185" s="14" t="str">
        <f t="shared" si="127"/>
        <v>10/13/2016</v>
      </c>
      <c r="S1185" s="14" t="str">
        <f t="shared" si="128"/>
        <v>11/2/2016</v>
      </c>
      <c r="T1185" s="9">
        <f t="shared" si="129"/>
        <v>10</v>
      </c>
      <c r="U1185">
        <f t="shared" si="130"/>
        <v>2016</v>
      </c>
      <c r="V1185" s="9">
        <f t="shared" si="131"/>
        <v>11</v>
      </c>
      <c r="W1185">
        <f t="shared" si="132"/>
        <v>2016</v>
      </c>
    </row>
    <row r="1186" spans="1:23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3">
        <v>42772.599664351852</v>
      </c>
      <c r="J1186" s="13">
        <v>42741.599664351852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 s="3">
        <f>ROUND(E1186/D1186*100,0)</f>
        <v>105</v>
      </c>
      <c r="Q1186">
        <f t="shared" si="126"/>
        <v>61.56</v>
      </c>
      <c r="R1186" s="14" t="str">
        <f t="shared" si="127"/>
        <v>1/6/2017</v>
      </c>
      <c r="S1186" s="14" t="str">
        <f t="shared" si="128"/>
        <v>2/6/2017</v>
      </c>
      <c r="T1186" s="9">
        <f t="shared" si="129"/>
        <v>1</v>
      </c>
      <c r="U1186">
        <f t="shared" si="130"/>
        <v>2017</v>
      </c>
      <c r="V1186" s="9">
        <f t="shared" si="131"/>
        <v>2</v>
      </c>
      <c r="W1186">
        <f t="shared" si="132"/>
        <v>2017</v>
      </c>
    </row>
    <row r="1187" spans="1:23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3">
        <v>42163.166666666664</v>
      </c>
      <c r="J1187" s="13">
        <v>42130.86515046296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 s="3">
        <f>ROUND(E1187/D1187*100,0)</f>
        <v>105</v>
      </c>
      <c r="Q1187">
        <f t="shared" si="126"/>
        <v>118.74</v>
      </c>
      <c r="R1187" s="14" t="str">
        <f t="shared" si="127"/>
        <v>5/6/2015</v>
      </c>
      <c r="S1187" s="14" t="str">
        <f t="shared" si="128"/>
        <v>6/8/2015</v>
      </c>
      <c r="T1187" s="9">
        <f t="shared" si="129"/>
        <v>5</v>
      </c>
      <c r="U1187">
        <f t="shared" si="130"/>
        <v>2015</v>
      </c>
      <c r="V1187" s="9">
        <f t="shared" si="131"/>
        <v>6</v>
      </c>
      <c r="W1187">
        <f t="shared" si="132"/>
        <v>2015</v>
      </c>
    </row>
    <row r="1188" spans="1:23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3">
        <v>42156.945833333331</v>
      </c>
      <c r="J1188" s="13">
        <v>42123.863368055558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 s="3">
        <f>ROUND(E1188/D1188*100,0)</f>
        <v>107</v>
      </c>
      <c r="Q1188">
        <f t="shared" si="126"/>
        <v>65.08</v>
      </c>
      <c r="R1188" s="14" t="str">
        <f t="shared" si="127"/>
        <v>4/29/2015</v>
      </c>
      <c r="S1188" s="14" t="str">
        <f t="shared" si="128"/>
        <v>6/1/2015</v>
      </c>
      <c r="T1188" s="9">
        <f t="shared" si="129"/>
        <v>4</v>
      </c>
      <c r="U1188">
        <f t="shared" si="130"/>
        <v>2015</v>
      </c>
      <c r="V1188" s="9">
        <f t="shared" si="131"/>
        <v>6</v>
      </c>
      <c r="W1188">
        <f t="shared" si="132"/>
        <v>2015</v>
      </c>
    </row>
    <row r="1189" spans="1:23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3">
        <v>42141.75</v>
      </c>
      <c r="J1189" s="13">
        <v>42109.894942129627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 s="3">
        <f>ROUND(E1189/D1189*100,0)</f>
        <v>104</v>
      </c>
      <c r="Q1189">
        <f t="shared" si="126"/>
        <v>130.16</v>
      </c>
      <c r="R1189" s="14" t="str">
        <f t="shared" si="127"/>
        <v>4/15/2015</v>
      </c>
      <c r="S1189" s="14" t="str">
        <f t="shared" si="128"/>
        <v>5/17/2015</v>
      </c>
      <c r="T1189" s="9">
        <f t="shared" si="129"/>
        <v>4</v>
      </c>
      <c r="U1189">
        <f t="shared" si="130"/>
        <v>2015</v>
      </c>
      <c r="V1189" s="9">
        <f t="shared" si="131"/>
        <v>5</v>
      </c>
      <c r="W1189">
        <f t="shared" si="132"/>
        <v>2015</v>
      </c>
    </row>
    <row r="1190" spans="1:23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3">
        <v>42732.700694444444</v>
      </c>
      <c r="J1190" s="13">
        <v>42711.700694444444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 s="3">
        <f>ROUND(E1190/D1190*100,0)</f>
        <v>161</v>
      </c>
      <c r="Q1190">
        <f t="shared" si="126"/>
        <v>37.78</v>
      </c>
      <c r="R1190" s="14" t="str">
        <f t="shared" si="127"/>
        <v>12/7/2016</v>
      </c>
      <c r="S1190" s="14" t="str">
        <f t="shared" si="128"/>
        <v>12/28/2016</v>
      </c>
      <c r="T1190" s="9">
        <f t="shared" si="129"/>
        <v>12</v>
      </c>
      <c r="U1190">
        <f t="shared" si="130"/>
        <v>2016</v>
      </c>
      <c r="V1190" s="9">
        <f t="shared" si="131"/>
        <v>12</v>
      </c>
      <c r="W1190">
        <f t="shared" si="132"/>
        <v>2016</v>
      </c>
    </row>
    <row r="1191" spans="1:23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3">
        <v>42550.979108796295</v>
      </c>
      <c r="J1191" s="13">
        <v>42529.979108796295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 s="3">
        <f>ROUND(E1191/D1191*100,0)</f>
        <v>108</v>
      </c>
      <c r="Q1191">
        <f t="shared" si="126"/>
        <v>112.79</v>
      </c>
      <c r="R1191" s="14" t="str">
        <f t="shared" si="127"/>
        <v>6/8/2016</v>
      </c>
      <c r="S1191" s="14" t="str">
        <f t="shared" si="128"/>
        <v>6/29/2016</v>
      </c>
      <c r="T1191" s="9">
        <f t="shared" si="129"/>
        <v>6</v>
      </c>
      <c r="U1191">
        <f t="shared" si="130"/>
        <v>2016</v>
      </c>
      <c r="V1191" s="9">
        <f t="shared" si="131"/>
        <v>6</v>
      </c>
      <c r="W1191">
        <f t="shared" si="132"/>
        <v>2016</v>
      </c>
    </row>
    <row r="1192" spans="1:23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3">
        <v>41882.665798611109</v>
      </c>
      <c r="J1192" s="13">
        <v>41852.665798611109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 s="3">
        <f>ROUND(E1192/D1192*100,0)</f>
        <v>135</v>
      </c>
      <c r="Q1192">
        <f t="shared" si="126"/>
        <v>51.92</v>
      </c>
      <c r="R1192" s="14" t="str">
        <f t="shared" si="127"/>
        <v>8/1/2014</v>
      </c>
      <c r="S1192" s="14" t="str">
        <f t="shared" si="128"/>
        <v>8/31/2014</v>
      </c>
      <c r="T1192" s="9">
        <f t="shared" si="129"/>
        <v>8</v>
      </c>
      <c r="U1192">
        <f t="shared" si="130"/>
        <v>2014</v>
      </c>
      <c r="V1192" s="9">
        <f t="shared" si="131"/>
        <v>8</v>
      </c>
      <c r="W1192">
        <f t="shared" si="132"/>
        <v>2014</v>
      </c>
    </row>
    <row r="1193" spans="1:23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3">
        <v>42449.562037037038</v>
      </c>
      <c r="J1193" s="13">
        <v>42419.603703703702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 s="3">
        <f>ROUND(E1193/D1193*100,0)</f>
        <v>109</v>
      </c>
      <c r="Q1193">
        <f t="shared" si="126"/>
        <v>89.24</v>
      </c>
      <c r="R1193" s="14" t="str">
        <f t="shared" si="127"/>
        <v>2/19/2016</v>
      </c>
      <c r="S1193" s="14" t="str">
        <f t="shared" si="128"/>
        <v>3/20/2016</v>
      </c>
      <c r="T1193" s="9">
        <f t="shared" si="129"/>
        <v>2</v>
      </c>
      <c r="U1193">
        <f t="shared" si="130"/>
        <v>2016</v>
      </c>
      <c r="V1193" s="9">
        <f t="shared" si="131"/>
        <v>3</v>
      </c>
      <c r="W1193">
        <f t="shared" si="132"/>
        <v>2016</v>
      </c>
    </row>
    <row r="1194" spans="1:23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3">
        <v>42777.506689814814</v>
      </c>
      <c r="J1194" s="13">
        <v>42747.506689814814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 s="3">
        <f>ROUND(E1194/D1194*100,0)</f>
        <v>290</v>
      </c>
      <c r="Q1194">
        <f t="shared" si="126"/>
        <v>19.329999999999998</v>
      </c>
      <c r="R1194" s="14" t="str">
        <f t="shared" si="127"/>
        <v>1/12/2017</v>
      </c>
      <c r="S1194" s="14" t="str">
        <f t="shared" si="128"/>
        <v>2/11/2017</v>
      </c>
      <c r="T1194" s="9">
        <f t="shared" si="129"/>
        <v>1</v>
      </c>
      <c r="U1194">
        <f t="shared" si="130"/>
        <v>2017</v>
      </c>
      <c r="V1194" s="9">
        <f t="shared" si="131"/>
        <v>2</v>
      </c>
      <c r="W1194">
        <f t="shared" si="132"/>
        <v>2017</v>
      </c>
    </row>
    <row r="1195" spans="1:23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3">
        <v>42469.734409722223</v>
      </c>
      <c r="J1195" s="13">
        <v>42409.776076388887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 s="3">
        <f>ROUND(E1195/D1195*100,0)</f>
        <v>104</v>
      </c>
      <c r="Q1195">
        <f t="shared" si="126"/>
        <v>79.97</v>
      </c>
      <c r="R1195" s="14" t="str">
        <f t="shared" si="127"/>
        <v>2/9/2016</v>
      </c>
      <c r="S1195" s="14" t="str">
        <f t="shared" si="128"/>
        <v>4/9/2016</v>
      </c>
      <c r="T1195" s="9">
        <f t="shared" si="129"/>
        <v>2</v>
      </c>
      <c r="U1195">
        <f t="shared" si="130"/>
        <v>2016</v>
      </c>
      <c r="V1195" s="9">
        <f t="shared" si="131"/>
        <v>4</v>
      </c>
      <c r="W1195">
        <f t="shared" si="132"/>
        <v>2016</v>
      </c>
    </row>
    <row r="1196" spans="1:23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3">
        <v>42102.488182870373</v>
      </c>
      <c r="J1196" s="13">
        <v>42072.488182870373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 s="3">
        <f>ROUND(E1196/D1196*100,0)</f>
        <v>322</v>
      </c>
      <c r="Q1196">
        <f t="shared" si="126"/>
        <v>56.41</v>
      </c>
      <c r="R1196" s="14" t="str">
        <f t="shared" si="127"/>
        <v>3/9/2015</v>
      </c>
      <c r="S1196" s="14" t="str">
        <f t="shared" si="128"/>
        <v>4/8/2015</v>
      </c>
      <c r="T1196" s="9">
        <f t="shared" si="129"/>
        <v>3</v>
      </c>
      <c r="U1196">
        <f t="shared" si="130"/>
        <v>2015</v>
      </c>
      <c r="V1196" s="9">
        <f t="shared" si="131"/>
        <v>4</v>
      </c>
      <c r="W1196">
        <f t="shared" si="132"/>
        <v>2015</v>
      </c>
    </row>
    <row r="1197" spans="1:23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3">
        <v>42358.375</v>
      </c>
      <c r="J1197" s="13">
        <v>42298.34783564815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 s="3">
        <f>ROUND(E1197/D1197*100,0)</f>
        <v>135</v>
      </c>
      <c r="Q1197">
        <f t="shared" si="126"/>
        <v>79.41</v>
      </c>
      <c r="R1197" s="14" t="str">
        <f t="shared" si="127"/>
        <v>10/21/2015</v>
      </c>
      <c r="S1197" s="14" t="str">
        <f t="shared" si="128"/>
        <v>12/20/2015</v>
      </c>
      <c r="T1197" s="9">
        <f t="shared" si="129"/>
        <v>10</v>
      </c>
      <c r="U1197">
        <f t="shared" si="130"/>
        <v>2015</v>
      </c>
      <c r="V1197" s="9">
        <f t="shared" si="131"/>
        <v>12</v>
      </c>
      <c r="W1197">
        <f t="shared" si="132"/>
        <v>2015</v>
      </c>
    </row>
    <row r="1198" spans="1:23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3">
        <v>42356.818738425929</v>
      </c>
      <c r="J1198" s="13">
        <v>42326.818738425929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 s="3">
        <f>ROUND(E1198/D1198*100,0)</f>
        <v>270</v>
      </c>
      <c r="Q1198">
        <f t="shared" si="126"/>
        <v>76.44</v>
      </c>
      <c r="R1198" s="14" t="str">
        <f t="shared" si="127"/>
        <v>11/18/2015</v>
      </c>
      <c r="S1198" s="14" t="str">
        <f t="shared" si="128"/>
        <v>12/18/2015</v>
      </c>
      <c r="T1198" s="9">
        <f t="shared" si="129"/>
        <v>11</v>
      </c>
      <c r="U1198">
        <f t="shared" si="130"/>
        <v>2015</v>
      </c>
      <c r="V1198" s="9">
        <f t="shared" si="131"/>
        <v>12</v>
      </c>
      <c r="W1198">
        <f t="shared" si="132"/>
        <v>2015</v>
      </c>
    </row>
    <row r="1199" spans="1:23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3">
        <v>42534.249305555553</v>
      </c>
      <c r="J1199" s="13">
        <v>42503.66474537037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 s="3">
        <f>ROUND(E1199/D1199*100,0)</f>
        <v>253</v>
      </c>
      <c r="Q1199">
        <f t="shared" si="126"/>
        <v>121</v>
      </c>
      <c r="R1199" s="14" t="str">
        <f t="shared" si="127"/>
        <v>5/13/2016</v>
      </c>
      <c r="S1199" s="14" t="str">
        <f t="shared" si="128"/>
        <v>6/13/2016</v>
      </c>
      <c r="T1199" s="9">
        <f t="shared" si="129"/>
        <v>5</v>
      </c>
      <c r="U1199">
        <f t="shared" si="130"/>
        <v>2016</v>
      </c>
      <c r="V1199" s="9">
        <f t="shared" si="131"/>
        <v>6</v>
      </c>
      <c r="W1199">
        <f t="shared" si="132"/>
        <v>2016</v>
      </c>
    </row>
    <row r="1200" spans="1:23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3">
        <v>42369.125</v>
      </c>
      <c r="J1200" s="13">
        <v>42333.619050925925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 s="3">
        <f>ROUND(E1200/D1200*100,0)</f>
        <v>261</v>
      </c>
      <c r="Q1200">
        <f t="shared" si="126"/>
        <v>54.62</v>
      </c>
      <c r="R1200" s="14" t="str">
        <f t="shared" si="127"/>
        <v>11/25/2015</v>
      </c>
      <c r="S1200" s="14" t="str">
        <f t="shared" si="128"/>
        <v>12/31/2015</v>
      </c>
      <c r="T1200" s="9">
        <f t="shared" si="129"/>
        <v>11</v>
      </c>
      <c r="U1200">
        <f t="shared" si="130"/>
        <v>2015</v>
      </c>
      <c r="V1200" s="9">
        <f t="shared" si="131"/>
        <v>12</v>
      </c>
      <c r="W1200">
        <f t="shared" si="132"/>
        <v>2015</v>
      </c>
    </row>
    <row r="1201" spans="1:23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3">
        <v>42193.770833333336</v>
      </c>
      <c r="J1201" s="13">
        <v>42161.770833333336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 s="3">
        <f>ROUND(E1201/D1201*100,0)</f>
        <v>101</v>
      </c>
      <c r="Q1201">
        <f t="shared" si="126"/>
        <v>299.22000000000003</v>
      </c>
      <c r="R1201" s="14" t="str">
        <f t="shared" si="127"/>
        <v>6/6/2015</v>
      </c>
      <c r="S1201" s="14" t="str">
        <f t="shared" si="128"/>
        <v>7/8/2015</v>
      </c>
      <c r="T1201" s="9">
        <f t="shared" si="129"/>
        <v>6</v>
      </c>
      <c r="U1201">
        <f t="shared" si="130"/>
        <v>2015</v>
      </c>
      <c r="V1201" s="9">
        <f t="shared" si="131"/>
        <v>7</v>
      </c>
      <c r="W1201">
        <f t="shared" si="132"/>
        <v>2015</v>
      </c>
    </row>
    <row r="1202" spans="1:23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3">
        <v>42110.477500000001</v>
      </c>
      <c r="J1202" s="13">
        <v>42089.477500000001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 s="3">
        <f>ROUND(E1202/D1202*100,0)</f>
        <v>126</v>
      </c>
      <c r="Q1202">
        <f t="shared" si="126"/>
        <v>58.53</v>
      </c>
      <c r="R1202" s="14" t="str">
        <f t="shared" si="127"/>
        <v>3/26/2015</v>
      </c>
      <c r="S1202" s="14" t="str">
        <f t="shared" si="128"/>
        <v>4/16/2015</v>
      </c>
      <c r="T1202" s="9">
        <f t="shared" si="129"/>
        <v>3</v>
      </c>
      <c r="U1202">
        <f t="shared" si="130"/>
        <v>2015</v>
      </c>
      <c r="V1202" s="9">
        <f t="shared" si="131"/>
        <v>4</v>
      </c>
      <c r="W1202">
        <f t="shared" si="132"/>
        <v>2015</v>
      </c>
    </row>
    <row r="1203" spans="1:23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3">
        <v>42566.60701388889</v>
      </c>
      <c r="J1203" s="13">
        <v>42536.60701388889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 s="3">
        <f>ROUND(E1203/D1203*100,0)</f>
        <v>102</v>
      </c>
      <c r="Q1203">
        <f t="shared" si="126"/>
        <v>55.37</v>
      </c>
      <c r="R1203" s="14" t="str">
        <f t="shared" si="127"/>
        <v>6/15/2016</v>
      </c>
      <c r="S1203" s="14" t="str">
        <f t="shared" si="128"/>
        <v>7/15/2016</v>
      </c>
      <c r="T1203" s="9">
        <f t="shared" si="129"/>
        <v>6</v>
      </c>
      <c r="U1203">
        <f t="shared" si="130"/>
        <v>2016</v>
      </c>
      <c r="V1203" s="9">
        <f t="shared" si="131"/>
        <v>7</v>
      </c>
      <c r="W1203">
        <f t="shared" si="132"/>
        <v>2016</v>
      </c>
    </row>
    <row r="1204" spans="1:23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3">
        <v>42182.288819444446</v>
      </c>
      <c r="J1204" s="13">
        <v>42152.288819444446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 s="3">
        <f>ROUND(E1204/D1204*100,0)</f>
        <v>199</v>
      </c>
      <c r="Q1204">
        <f t="shared" si="126"/>
        <v>183.8</v>
      </c>
      <c r="R1204" s="14" t="str">
        <f t="shared" si="127"/>
        <v>5/28/2015</v>
      </c>
      <c r="S1204" s="14" t="str">
        <f t="shared" si="128"/>
        <v>6/27/2015</v>
      </c>
      <c r="T1204" s="9">
        <f t="shared" si="129"/>
        <v>5</v>
      </c>
      <c r="U1204">
        <f t="shared" si="130"/>
        <v>2015</v>
      </c>
      <c r="V1204" s="9">
        <f t="shared" si="131"/>
        <v>6</v>
      </c>
      <c r="W1204">
        <f t="shared" si="132"/>
        <v>2015</v>
      </c>
    </row>
    <row r="1205" spans="1:23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3">
        <v>42155.614895833336</v>
      </c>
      <c r="J1205" s="13">
        <v>42125.614895833336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 s="3">
        <f>ROUND(E1205/D1205*100,0)</f>
        <v>102</v>
      </c>
      <c r="Q1205">
        <f t="shared" si="126"/>
        <v>165.35</v>
      </c>
      <c r="R1205" s="14" t="str">
        <f t="shared" si="127"/>
        <v>5/1/2015</v>
      </c>
      <c r="S1205" s="14" t="str">
        <f t="shared" si="128"/>
        <v>5/31/2015</v>
      </c>
      <c r="T1205" s="9">
        <f t="shared" si="129"/>
        <v>5</v>
      </c>
      <c r="U1205">
        <f t="shared" si="130"/>
        <v>2015</v>
      </c>
      <c r="V1205" s="9">
        <f t="shared" si="131"/>
        <v>5</v>
      </c>
      <c r="W1205">
        <f t="shared" si="132"/>
        <v>2015</v>
      </c>
    </row>
    <row r="1206" spans="1:23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3">
        <v>42342.208333333336</v>
      </c>
      <c r="J1206" s="13">
        <v>42297.748067129629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 s="3">
        <f>ROUND(E1206/D1206*100,0)</f>
        <v>103</v>
      </c>
      <c r="Q1206">
        <f t="shared" si="126"/>
        <v>234.79</v>
      </c>
      <c r="R1206" s="14" t="str">
        <f t="shared" si="127"/>
        <v>10/20/2015</v>
      </c>
      <c r="S1206" s="14" t="str">
        <f t="shared" si="128"/>
        <v>12/4/2015</v>
      </c>
      <c r="T1206" s="9">
        <f t="shared" si="129"/>
        <v>10</v>
      </c>
      <c r="U1206">
        <f t="shared" si="130"/>
        <v>2015</v>
      </c>
      <c r="V1206" s="9">
        <f t="shared" si="131"/>
        <v>12</v>
      </c>
      <c r="W1206">
        <f t="shared" si="132"/>
        <v>2015</v>
      </c>
    </row>
    <row r="1207" spans="1:23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3">
        <v>42168.506377314814</v>
      </c>
      <c r="J1207" s="13">
        <v>42138.506377314814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 s="3">
        <f>ROUND(E1207/D1207*100,0)</f>
        <v>101</v>
      </c>
      <c r="Q1207">
        <f t="shared" si="126"/>
        <v>211.48</v>
      </c>
      <c r="R1207" s="14" t="str">
        <f t="shared" si="127"/>
        <v>5/14/2015</v>
      </c>
      <c r="S1207" s="14" t="str">
        <f t="shared" si="128"/>
        <v>6/13/2015</v>
      </c>
      <c r="T1207" s="9">
        <f t="shared" si="129"/>
        <v>5</v>
      </c>
      <c r="U1207">
        <f t="shared" si="130"/>
        <v>2015</v>
      </c>
      <c r="V1207" s="9">
        <f t="shared" si="131"/>
        <v>6</v>
      </c>
      <c r="W1207">
        <f t="shared" si="132"/>
        <v>2015</v>
      </c>
    </row>
    <row r="1208" spans="1:23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3">
        <v>42805.561805555553</v>
      </c>
      <c r="J1208" s="13">
        <v>42772.776076388887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 s="3">
        <f>ROUND(E1208/D1208*100,0)</f>
        <v>115</v>
      </c>
      <c r="Q1208">
        <f t="shared" si="126"/>
        <v>32.340000000000003</v>
      </c>
      <c r="R1208" s="14" t="str">
        <f t="shared" si="127"/>
        <v>2/6/2017</v>
      </c>
      <c r="S1208" s="14" t="str">
        <f t="shared" si="128"/>
        <v>3/11/2017</v>
      </c>
      <c r="T1208" s="9">
        <f t="shared" si="129"/>
        <v>2</v>
      </c>
      <c r="U1208">
        <f t="shared" si="130"/>
        <v>2017</v>
      </c>
      <c r="V1208" s="9">
        <f t="shared" si="131"/>
        <v>3</v>
      </c>
      <c r="W1208">
        <f t="shared" si="132"/>
        <v>2017</v>
      </c>
    </row>
    <row r="1209" spans="1:23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3">
        <v>42460.416666666664</v>
      </c>
      <c r="J1209" s="13">
        <v>42430.430243055554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 s="3">
        <f>ROUND(E1209/D1209*100,0)</f>
        <v>104</v>
      </c>
      <c r="Q1209">
        <f t="shared" si="126"/>
        <v>123.38</v>
      </c>
      <c r="R1209" s="14" t="str">
        <f t="shared" si="127"/>
        <v>3/1/2016</v>
      </c>
      <c r="S1209" s="14" t="str">
        <f t="shared" si="128"/>
        <v>3/31/2016</v>
      </c>
      <c r="T1209" s="9">
        <f t="shared" si="129"/>
        <v>3</v>
      </c>
      <c r="U1209">
        <f t="shared" si="130"/>
        <v>2016</v>
      </c>
      <c r="V1209" s="9">
        <f t="shared" si="131"/>
        <v>3</v>
      </c>
      <c r="W1209">
        <f t="shared" si="132"/>
        <v>2016</v>
      </c>
    </row>
    <row r="1210" spans="1:23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3">
        <v>42453.667407407411</v>
      </c>
      <c r="J1210" s="13">
        <v>42423.709074074075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 s="3">
        <f>ROUND(E1210/D1210*100,0)</f>
        <v>155</v>
      </c>
      <c r="Q1210">
        <f t="shared" si="126"/>
        <v>207.07</v>
      </c>
      <c r="R1210" s="14" t="str">
        <f t="shared" si="127"/>
        <v>2/23/2016</v>
      </c>
      <c r="S1210" s="14" t="str">
        <f t="shared" si="128"/>
        <v>3/24/2016</v>
      </c>
      <c r="T1210" s="9">
        <f t="shared" si="129"/>
        <v>2</v>
      </c>
      <c r="U1210">
        <f t="shared" si="130"/>
        <v>2016</v>
      </c>
      <c r="V1210" s="9">
        <f t="shared" si="131"/>
        <v>3</v>
      </c>
      <c r="W1210">
        <f t="shared" si="132"/>
        <v>2016</v>
      </c>
    </row>
    <row r="1211" spans="1:23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3">
        <v>42791.846122685187</v>
      </c>
      <c r="J1211" s="13">
        <v>42761.846122685187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 s="3">
        <f>ROUND(E1211/D1211*100,0)</f>
        <v>106</v>
      </c>
      <c r="Q1211">
        <f t="shared" si="126"/>
        <v>138.26</v>
      </c>
      <c r="R1211" s="14" t="str">
        <f t="shared" si="127"/>
        <v>1/26/2017</v>
      </c>
      <c r="S1211" s="14" t="str">
        <f t="shared" si="128"/>
        <v>2/25/2017</v>
      </c>
      <c r="T1211" s="9">
        <f t="shared" si="129"/>
        <v>1</v>
      </c>
      <c r="U1211">
        <f t="shared" si="130"/>
        <v>2017</v>
      </c>
      <c r="V1211" s="9">
        <f t="shared" si="131"/>
        <v>2</v>
      </c>
      <c r="W1211">
        <f t="shared" si="132"/>
        <v>2017</v>
      </c>
    </row>
    <row r="1212" spans="1:23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3">
        <v>42155.875</v>
      </c>
      <c r="J1212" s="13">
        <v>42132.941805555558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 s="3">
        <f>ROUND(E1212/D1212*100,0)</f>
        <v>254</v>
      </c>
      <c r="Q1212">
        <f t="shared" si="126"/>
        <v>493.82</v>
      </c>
      <c r="R1212" s="14" t="str">
        <f t="shared" si="127"/>
        <v>5/8/2015</v>
      </c>
      <c r="S1212" s="14" t="str">
        <f t="shared" si="128"/>
        <v>5/31/2015</v>
      </c>
      <c r="T1212" s="9">
        <f t="shared" si="129"/>
        <v>5</v>
      </c>
      <c r="U1212">
        <f t="shared" si="130"/>
        <v>2015</v>
      </c>
      <c r="V1212" s="9">
        <f t="shared" si="131"/>
        <v>5</v>
      </c>
      <c r="W1212">
        <f t="shared" si="132"/>
        <v>2015</v>
      </c>
    </row>
    <row r="1213" spans="1:23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3">
        <v>42530.866446759261</v>
      </c>
      <c r="J1213" s="13">
        <v>42515.866446759261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 s="3">
        <f>ROUND(E1213/D1213*100,0)</f>
        <v>101</v>
      </c>
      <c r="Q1213">
        <f t="shared" si="126"/>
        <v>168.5</v>
      </c>
      <c r="R1213" s="14" t="str">
        <f t="shared" si="127"/>
        <v>5/25/2016</v>
      </c>
      <c r="S1213" s="14" t="str">
        <f t="shared" si="128"/>
        <v>6/9/2016</v>
      </c>
      <c r="T1213" s="9">
        <f t="shared" si="129"/>
        <v>5</v>
      </c>
      <c r="U1213">
        <f t="shared" si="130"/>
        <v>2016</v>
      </c>
      <c r="V1213" s="9">
        <f t="shared" si="131"/>
        <v>6</v>
      </c>
      <c r="W1213">
        <f t="shared" si="132"/>
        <v>2016</v>
      </c>
    </row>
    <row r="1214" spans="1:23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3">
        <v>42335.041666666664</v>
      </c>
      <c r="J1214" s="13">
        <v>42318.950173611112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 s="3">
        <f>ROUND(E1214/D1214*100,0)</f>
        <v>129</v>
      </c>
      <c r="Q1214">
        <f t="shared" si="126"/>
        <v>38.869999999999997</v>
      </c>
      <c r="R1214" s="14" t="str">
        <f t="shared" si="127"/>
        <v>11/10/2015</v>
      </c>
      <c r="S1214" s="14" t="str">
        <f t="shared" si="128"/>
        <v>11/27/2015</v>
      </c>
      <c r="T1214" s="9">
        <f t="shared" si="129"/>
        <v>11</v>
      </c>
      <c r="U1214">
        <f t="shared" si="130"/>
        <v>2015</v>
      </c>
      <c r="V1214" s="9">
        <f t="shared" si="131"/>
        <v>11</v>
      </c>
      <c r="W1214">
        <f t="shared" si="132"/>
        <v>2015</v>
      </c>
    </row>
    <row r="1215" spans="1:23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3">
        <v>42766.755787037036</v>
      </c>
      <c r="J1215" s="13">
        <v>42731.755787037036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 s="3">
        <f>ROUND(E1215/D1215*100,0)</f>
        <v>102</v>
      </c>
      <c r="Q1215">
        <f t="shared" si="126"/>
        <v>61.53</v>
      </c>
      <c r="R1215" s="14" t="str">
        <f t="shared" si="127"/>
        <v>12/27/2016</v>
      </c>
      <c r="S1215" s="14" t="str">
        <f t="shared" si="128"/>
        <v>1/31/2017</v>
      </c>
      <c r="T1215" s="9">
        <f t="shared" si="129"/>
        <v>12</v>
      </c>
      <c r="U1215">
        <f t="shared" si="130"/>
        <v>2016</v>
      </c>
      <c r="V1215" s="9">
        <f t="shared" si="131"/>
        <v>1</v>
      </c>
      <c r="W1215">
        <f t="shared" si="132"/>
        <v>2017</v>
      </c>
    </row>
    <row r="1216" spans="1:23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3">
        <v>42164.84033564815</v>
      </c>
      <c r="J1216" s="13">
        <v>42104.84033564815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 s="3">
        <f>ROUND(E1216/D1216*100,0)</f>
        <v>132</v>
      </c>
      <c r="Q1216">
        <f t="shared" si="126"/>
        <v>105.44</v>
      </c>
      <c r="R1216" s="14" t="str">
        <f t="shared" si="127"/>
        <v>4/10/2015</v>
      </c>
      <c r="S1216" s="14" t="str">
        <f t="shared" si="128"/>
        <v>6/9/2015</v>
      </c>
      <c r="T1216" s="9">
        <f t="shared" si="129"/>
        <v>4</v>
      </c>
      <c r="U1216">
        <f t="shared" si="130"/>
        <v>2015</v>
      </c>
      <c r="V1216" s="9">
        <f t="shared" si="131"/>
        <v>6</v>
      </c>
      <c r="W1216">
        <f t="shared" si="132"/>
        <v>2015</v>
      </c>
    </row>
    <row r="1217" spans="1:23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3">
        <v>41789.923101851855</v>
      </c>
      <c r="J1217" s="13">
        <v>41759.923101851855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 s="3">
        <f>ROUND(E1217/D1217*100,0)</f>
        <v>786</v>
      </c>
      <c r="Q1217">
        <f t="shared" si="126"/>
        <v>71.59</v>
      </c>
      <c r="R1217" s="14" t="str">
        <f t="shared" si="127"/>
        <v>4/30/2014</v>
      </c>
      <c r="S1217" s="14" t="str">
        <f t="shared" si="128"/>
        <v>5/30/2014</v>
      </c>
      <c r="T1217" s="9">
        <f t="shared" si="129"/>
        <v>4</v>
      </c>
      <c r="U1217">
        <f t="shared" si="130"/>
        <v>2014</v>
      </c>
      <c r="V1217" s="9">
        <f t="shared" si="131"/>
        <v>5</v>
      </c>
      <c r="W1217">
        <f t="shared" si="132"/>
        <v>2014</v>
      </c>
    </row>
    <row r="1218" spans="1:23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3">
        <v>42279.960416666669</v>
      </c>
      <c r="J1218" s="13">
        <v>42247.616400462961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 s="3">
        <f>ROUND(E1218/D1218*100,0)</f>
        <v>146</v>
      </c>
      <c r="Q1218">
        <f t="shared" si="126"/>
        <v>91.88</v>
      </c>
      <c r="R1218" s="14" t="str">
        <f t="shared" si="127"/>
        <v>8/31/2015</v>
      </c>
      <c r="S1218" s="14" t="str">
        <f t="shared" si="128"/>
        <v>10/2/2015</v>
      </c>
      <c r="T1218" s="9">
        <f t="shared" si="129"/>
        <v>8</v>
      </c>
      <c r="U1218">
        <f t="shared" si="130"/>
        <v>2015</v>
      </c>
      <c r="V1218" s="9">
        <f t="shared" si="131"/>
        <v>10</v>
      </c>
      <c r="W1218">
        <f t="shared" si="132"/>
        <v>2015</v>
      </c>
    </row>
    <row r="1219" spans="1:23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3">
        <v>42565.809490740743</v>
      </c>
      <c r="J1219" s="13">
        <v>42535.809490740743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 s="3">
        <f>ROUND(E1219/D1219*100,0)</f>
        <v>103</v>
      </c>
      <c r="Q1219">
        <f t="shared" ref="Q1219:Q1282" si="133">IFERROR(ROUND(E1219/L1219,2),0)</f>
        <v>148.57</v>
      </c>
      <c r="R1219" s="14" t="str">
        <f t="shared" ref="R1219:R1282" si="134">_xlfn.CONCAT(MONTH(J1219),"/",DAY(J1219),"/",YEAR(J1219))</f>
        <v>6/14/2016</v>
      </c>
      <c r="S1219" s="14" t="str">
        <f t="shared" ref="S1219:S1282" si="135">_xlfn.CONCAT(MONTH(I1219),"/",DAY(I1219),"/",YEAR(I1219))</f>
        <v>7/14/2016</v>
      </c>
      <c r="T1219" s="9">
        <f t="shared" ref="T1219:T1282" si="136">MONTH(R1219)</f>
        <v>6</v>
      </c>
      <c r="U1219">
        <f t="shared" ref="U1219:U1282" si="137">YEAR(R1219)</f>
        <v>2016</v>
      </c>
      <c r="V1219" s="9">
        <f t="shared" ref="V1219:V1282" si="138">MONTH(S1219)</f>
        <v>7</v>
      </c>
      <c r="W1219">
        <f t="shared" ref="W1219:W1282" si="139">YEAR(S1219)</f>
        <v>2016</v>
      </c>
    </row>
    <row r="1220" spans="1:23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3">
        <v>42309.125</v>
      </c>
      <c r="J1220" s="13">
        <v>42278.662037037036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 s="3">
        <f>ROUND(E1220/D1220*100,0)</f>
        <v>172</v>
      </c>
      <c r="Q1220">
        <f t="shared" si="133"/>
        <v>174.21</v>
      </c>
      <c r="R1220" s="14" t="str">
        <f t="shared" si="134"/>
        <v>10/1/2015</v>
      </c>
      <c r="S1220" s="14" t="str">
        <f t="shared" si="135"/>
        <v>11/1/2015</v>
      </c>
      <c r="T1220" s="9">
        <f t="shared" si="136"/>
        <v>10</v>
      </c>
      <c r="U1220">
        <f t="shared" si="137"/>
        <v>2015</v>
      </c>
      <c r="V1220" s="9">
        <f t="shared" si="138"/>
        <v>11</v>
      </c>
      <c r="W1220">
        <f t="shared" si="139"/>
        <v>2015</v>
      </c>
    </row>
    <row r="1221" spans="1:23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3">
        <v>42663.461956018517</v>
      </c>
      <c r="J1221" s="13">
        <v>42633.461956018517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 s="3">
        <f>ROUND(E1221/D1221*100,0)</f>
        <v>159</v>
      </c>
      <c r="Q1221">
        <f t="shared" si="133"/>
        <v>102.86</v>
      </c>
      <c r="R1221" s="14" t="str">
        <f t="shared" si="134"/>
        <v>9/20/2016</v>
      </c>
      <c r="S1221" s="14" t="str">
        <f t="shared" si="135"/>
        <v>10/20/2016</v>
      </c>
      <c r="T1221" s="9">
        <f t="shared" si="136"/>
        <v>9</v>
      </c>
      <c r="U1221">
        <f t="shared" si="137"/>
        <v>2016</v>
      </c>
      <c r="V1221" s="9">
        <f t="shared" si="138"/>
        <v>10</v>
      </c>
      <c r="W1221">
        <f t="shared" si="139"/>
        <v>2016</v>
      </c>
    </row>
    <row r="1222" spans="1:23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3">
        <v>42241.628611111111</v>
      </c>
      <c r="J1222" s="13">
        <v>42211.628611111111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 s="3">
        <f>ROUND(E1222/D1222*100,0)</f>
        <v>104</v>
      </c>
      <c r="Q1222">
        <f t="shared" si="133"/>
        <v>111.18</v>
      </c>
      <c r="R1222" s="14" t="str">
        <f t="shared" si="134"/>
        <v>7/26/2015</v>
      </c>
      <c r="S1222" s="14" t="str">
        <f t="shared" si="135"/>
        <v>8/25/2015</v>
      </c>
      <c r="T1222" s="9">
        <f t="shared" si="136"/>
        <v>7</v>
      </c>
      <c r="U1222">
        <f t="shared" si="137"/>
        <v>2015</v>
      </c>
      <c r="V1222" s="9">
        <f t="shared" si="138"/>
        <v>8</v>
      </c>
      <c r="W1222">
        <f t="shared" si="139"/>
        <v>2015</v>
      </c>
    </row>
    <row r="1223" spans="1:23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3">
        <v>42708</v>
      </c>
      <c r="J1223" s="13">
        <v>42680.475555555553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 s="3">
        <f>ROUND(E1223/D1223*100,0)</f>
        <v>111</v>
      </c>
      <c r="Q1223">
        <f t="shared" si="133"/>
        <v>23.8</v>
      </c>
      <c r="R1223" s="14" t="str">
        <f t="shared" si="134"/>
        <v>11/6/2016</v>
      </c>
      <c r="S1223" s="14" t="str">
        <f t="shared" si="135"/>
        <v>12/4/2016</v>
      </c>
      <c r="T1223" s="9">
        <f t="shared" si="136"/>
        <v>11</v>
      </c>
      <c r="U1223">
        <f t="shared" si="137"/>
        <v>2016</v>
      </c>
      <c r="V1223" s="9">
        <f t="shared" si="138"/>
        <v>12</v>
      </c>
      <c r="W1223">
        <f t="shared" si="139"/>
        <v>2016</v>
      </c>
    </row>
    <row r="1224" spans="1:23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3">
        <v>42461.166666666664</v>
      </c>
      <c r="J1224" s="13">
        <v>42430.720451388886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 s="3">
        <f>ROUND(E1224/D1224*100,0)</f>
        <v>280</v>
      </c>
      <c r="Q1224">
        <f t="shared" si="133"/>
        <v>81.27</v>
      </c>
      <c r="R1224" s="14" t="str">
        <f t="shared" si="134"/>
        <v>3/1/2016</v>
      </c>
      <c r="S1224" s="14" t="str">
        <f t="shared" si="135"/>
        <v>4/1/2016</v>
      </c>
      <c r="T1224" s="9">
        <f t="shared" si="136"/>
        <v>3</v>
      </c>
      <c r="U1224">
        <f t="shared" si="137"/>
        <v>2016</v>
      </c>
      <c r="V1224" s="9">
        <f t="shared" si="138"/>
        <v>4</v>
      </c>
      <c r="W1224">
        <f t="shared" si="139"/>
        <v>2016</v>
      </c>
    </row>
    <row r="1225" spans="1:23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3">
        <v>42684.218854166669</v>
      </c>
      <c r="J1225" s="13">
        <v>42654.177187499998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 s="3">
        <f>ROUND(E1225/D1225*100,0)</f>
        <v>112</v>
      </c>
      <c r="Q1225">
        <f t="shared" si="133"/>
        <v>116.21</v>
      </c>
      <c r="R1225" s="14" t="str">
        <f t="shared" si="134"/>
        <v>10/11/2016</v>
      </c>
      <c r="S1225" s="14" t="str">
        <f t="shared" si="135"/>
        <v>11/10/2016</v>
      </c>
      <c r="T1225" s="9">
        <f t="shared" si="136"/>
        <v>10</v>
      </c>
      <c r="U1225">
        <f t="shared" si="137"/>
        <v>2016</v>
      </c>
      <c r="V1225" s="9">
        <f t="shared" si="138"/>
        <v>11</v>
      </c>
      <c r="W1225">
        <f t="shared" si="139"/>
        <v>2016</v>
      </c>
    </row>
    <row r="1226" spans="1:23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3">
        <v>41796.549791666665</v>
      </c>
      <c r="J1226" s="13">
        <v>41736.549791666665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 s="3">
        <f>ROUND(E1226/D1226*100,0)</f>
        <v>7</v>
      </c>
      <c r="Q1226">
        <f t="shared" si="133"/>
        <v>58.89</v>
      </c>
      <c r="R1226" s="14" t="str">
        <f t="shared" si="134"/>
        <v>4/7/2014</v>
      </c>
      <c r="S1226" s="14" t="str">
        <f t="shared" si="135"/>
        <v>6/6/2014</v>
      </c>
      <c r="T1226" s="9">
        <f t="shared" si="136"/>
        <v>4</v>
      </c>
      <c r="U1226">
        <f t="shared" si="137"/>
        <v>2014</v>
      </c>
      <c r="V1226" s="9">
        <f t="shared" si="138"/>
        <v>6</v>
      </c>
      <c r="W1226">
        <f t="shared" si="139"/>
        <v>2014</v>
      </c>
    </row>
    <row r="1227" spans="1:23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3">
        <v>41569.905995370369</v>
      </c>
      <c r="J1227" s="13">
        <v>41509.905995370369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 s="3">
        <f>ROUND(E1227/D1227*100,0)</f>
        <v>4</v>
      </c>
      <c r="Q1227">
        <f t="shared" si="133"/>
        <v>44</v>
      </c>
      <c r="R1227" s="14" t="str">
        <f t="shared" si="134"/>
        <v>8/23/2013</v>
      </c>
      <c r="S1227" s="14" t="str">
        <f t="shared" si="135"/>
        <v>10/22/2013</v>
      </c>
      <c r="T1227" s="9">
        <f t="shared" si="136"/>
        <v>8</v>
      </c>
      <c r="U1227">
        <f t="shared" si="137"/>
        <v>2013</v>
      </c>
      <c r="V1227" s="9">
        <f t="shared" si="138"/>
        <v>10</v>
      </c>
      <c r="W1227">
        <f t="shared" si="139"/>
        <v>2013</v>
      </c>
    </row>
    <row r="1228" spans="1:23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3">
        <v>41750.041666666664</v>
      </c>
      <c r="J1228" s="13">
        <v>41715.874780092592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 s="3">
        <f>ROUND(E1228/D1228*100,0)</f>
        <v>4</v>
      </c>
      <c r="Q1228">
        <f t="shared" si="133"/>
        <v>48.43</v>
      </c>
      <c r="R1228" s="14" t="str">
        <f t="shared" si="134"/>
        <v>3/17/2014</v>
      </c>
      <c r="S1228" s="14" t="str">
        <f t="shared" si="135"/>
        <v>4/21/2014</v>
      </c>
      <c r="T1228" s="9">
        <f t="shared" si="136"/>
        <v>3</v>
      </c>
      <c r="U1228">
        <f t="shared" si="137"/>
        <v>2014</v>
      </c>
      <c r="V1228" s="9">
        <f t="shared" si="138"/>
        <v>4</v>
      </c>
      <c r="W1228">
        <f t="shared" si="139"/>
        <v>2014</v>
      </c>
    </row>
    <row r="1229" spans="1:23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3">
        <v>41858.291666666664</v>
      </c>
      <c r="J1229" s="13">
        <v>41827.919166666667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 s="3">
        <f>ROUND(E1229/D1229*100,0)</f>
        <v>0</v>
      </c>
      <c r="Q1229">
        <f t="shared" si="133"/>
        <v>0</v>
      </c>
      <c r="R1229" s="14" t="str">
        <f t="shared" si="134"/>
        <v>7/7/2014</v>
      </c>
      <c r="S1229" s="14" t="str">
        <f t="shared" si="135"/>
        <v>8/7/2014</v>
      </c>
      <c r="T1229" s="9">
        <f t="shared" si="136"/>
        <v>7</v>
      </c>
      <c r="U1229">
        <f t="shared" si="137"/>
        <v>2014</v>
      </c>
      <c r="V1229" s="9">
        <f t="shared" si="138"/>
        <v>8</v>
      </c>
      <c r="W1229">
        <f t="shared" si="139"/>
        <v>2014</v>
      </c>
    </row>
    <row r="1230" spans="1:23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3">
        <v>40814.729259259257</v>
      </c>
      <c r="J1230" s="13">
        <v>40754.729259259257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 s="3">
        <f>ROUND(E1230/D1230*100,0)</f>
        <v>29</v>
      </c>
      <c r="Q1230">
        <f t="shared" si="133"/>
        <v>61.04</v>
      </c>
      <c r="R1230" s="14" t="str">
        <f t="shared" si="134"/>
        <v>7/30/2011</v>
      </c>
      <c r="S1230" s="14" t="str">
        <f t="shared" si="135"/>
        <v>9/28/2011</v>
      </c>
      <c r="T1230" s="9">
        <f t="shared" si="136"/>
        <v>7</v>
      </c>
      <c r="U1230">
        <f t="shared" si="137"/>
        <v>2011</v>
      </c>
      <c r="V1230" s="9">
        <f t="shared" si="138"/>
        <v>9</v>
      </c>
      <c r="W1230">
        <f t="shared" si="139"/>
        <v>2011</v>
      </c>
    </row>
    <row r="1231" spans="1:23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3">
        <v>41015.666666666664</v>
      </c>
      <c r="J1231" s="13">
        <v>40985.459803240738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 s="3">
        <f>ROUND(E1231/D1231*100,0)</f>
        <v>1</v>
      </c>
      <c r="Q1231">
        <f t="shared" si="133"/>
        <v>25</v>
      </c>
      <c r="R1231" s="14" t="str">
        <f t="shared" si="134"/>
        <v>3/17/2012</v>
      </c>
      <c r="S1231" s="14" t="str">
        <f t="shared" si="135"/>
        <v>4/16/2012</v>
      </c>
      <c r="T1231" s="9">
        <f t="shared" si="136"/>
        <v>3</v>
      </c>
      <c r="U1231">
        <f t="shared" si="137"/>
        <v>2012</v>
      </c>
      <c r="V1231" s="9">
        <f t="shared" si="138"/>
        <v>4</v>
      </c>
      <c r="W1231">
        <f t="shared" si="139"/>
        <v>2012</v>
      </c>
    </row>
    <row r="1232" spans="1:23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3">
        <v>40598.972569444442</v>
      </c>
      <c r="J1232" s="13">
        <v>40568.972569444442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 s="3">
        <f>ROUND(E1232/D1232*100,0)</f>
        <v>0</v>
      </c>
      <c r="Q1232">
        <f t="shared" si="133"/>
        <v>0</v>
      </c>
      <c r="R1232" s="14" t="str">
        <f t="shared" si="134"/>
        <v>1/25/2011</v>
      </c>
      <c r="S1232" s="14" t="str">
        <f t="shared" si="135"/>
        <v>2/24/2011</v>
      </c>
      <c r="T1232" s="9">
        <f t="shared" si="136"/>
        <v>1</v>
      </c>
      <c r="U1232">
        <f t="shared" si="137"/>
        <v>2011</v>
      </c>
      <c r="V1232" s="9">
        <f t="shared" si="138"/>
        <v>2</v>
      </c>
      <c r="W1232">
        <f t="shared" si="139"/>
        <v>2011</v>
      </c>
    </row>
    <row r="1233" spans="1:23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3">
        <v>42244.041666666664</v>
      </c>
      <c r="J1233" s="13">
        <v>42193.941759259258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 s="3">
        <f>ROUND(E1233/D1233*100,0)</f>
        <v>0</v>
      </c>
      <c r="Q1233">
        <f t="shared" si="133"/>
        <v>0</v>
      </c>
      <c r="R1233" s="14" t="str">
        <f t="shared" si="134"/>
        <v>7/8/2015</v>
      </c>
      <c r="S1233" s="14" t="str">
        <f t="shared" si="135"/>
        <v>8/28/2015</v>
      </c>
      <c r="T1233" s="9">
        <f t="shared" si="136"/>
        <v>7</v>
      </c>
      <c r="U1233">
        <f t="shared" si="137"/>
        <v>2015</v>
      </c>
      <c r="V1233" s="9">
        <f t="shared" si="138"/>
        <v>8</v>
      </c>
      <c r="W1233">
        <f t="shared" si="139"/>
        <v>2015</v>
      </c>
    </row>
    <row r="1234" spans="1:23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3">
        <v>41553.848032407404</v>
      </c>
      <c r="J1234" s="13">
        <v>41506.848032407404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 s="3">
        <f>ROUND(E1234/D1234*100,0)</f>
        <v>1</v>
      </c>
      <c r="Q1234">
        <f t="shared" si="133"/>
        <v>40</v>
      </c>
      <c r="R1234" s="14" t="str">
        <f t="shared" si="134"/>
        <v>8/20/2013</v>
      </c>
      <c r="S1234" s="14" t="str">
        <f t="shared" si="135"/>
        <v>10/6/2013</v>
      </c>
      <c r="T1234" s="9">
        <f t="shared" si="136"/>
        <v>8</v>
      </c>
      <c r="U1234">
        <f t="shared" si="137"/>
        <v>2013</v>
      </c>
      <c r="V1234" s="9">
        <f t="shared" si="138"/>
        <v>10</v>
      </c>
      <c r="W1234">
        <f t="shared" si="139"/>
        <v>2013</v>
      </c>
    </row>
    <row r="1235" spans="1:23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3">
        <v>40960.948773148149</v>
      </c>
      <c r="J1235" s="13">
        <v>40939.948773148149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 s="3">
        <f>ROUND(E1235/D1235*100,0)</f>
        <v>12</v>
      </c>
      <c r="Q1235">
        <f t="shared" si="133"/>
        <v>19.329999999999998</v>
      </c>
      <c r="R1235" s="14" t="str">
        <f t="shared" si="134"/>
        <v>1/31/2012</v>
      </c>
      <c r="S1235" s="14" t="str">
        <f t="shared" si="135"/>
        <v>2/21/2012</v>
      </c>
      <c r="T1235" s="9">
        <f t="shared" si="136"/>
        <v>1</v>
      </c>
      <c r="U1235">
        <f t="shared" si="137"/>
        <v>2012</v>
      </c>
      <c r="V1235" s="9">
        <f t="shared" si="138"/>
        <v>2</v>
      </c>
      <c r="W1235">
        <f t="shared" si="139"/>
        <v>2012</v>
      </c>
    </row>
    <row r="1236" spans="1:23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3">
        <v>42037.788680555554</v>
      </c>
      <c r="J1236" s="13">
        <v>42007.788680555554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 s="3">
        <f>ROUND(E1236/D1236*100,0)</f>
        <v>0</v>
      </c>
      <c r="Q1236">
        <f t="shared" si="133"/>
        <v>0</v>
      </c>
      <c r="R1236" s="14" t="str">
        <f t="shared" si="134"/>
        <v>1/3/2015</v>
      </c>
      <c r="S1236" s="14" t="str">
        <f t="shared" si="135"/>
        <v>2/2/2015</v>
      </c>
      <c r="T1236" s="9">
        <f t="shared" si="136"/>
        <v>1</v>
      </c>
      <c r="U1236">
        <f t="shared" si="137"/>
        <v>2015</v>
      </c>
      <c r="V1236" s="9">
        <f t="shared" si="138"/>
        <v>2</v>
      </c>
      <c r="W1236">
        <f t="shared" si="139"/>
        <v>2015</v>
      </c>
    </row>
    <row r="1237" spans="1:23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3">
        <v>41623.135405092595</v>
      </c>
      <c r="J1237" s="13">
        <v>41583.135405092595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 s="3">
        <f>ROUND(E1237/D1237*100,0)</f>
        <v>3</v>
      </c>
      <c r="Q1237">
        <f t="shared" si="133"/>
        <v>35</v>
      </c>
      <c r="R1237" s="14" t="str">
        <f t="shared" si="134"/>
        <v>11/5/2013</v>
      </c>
      <c r="S1237" s="14" t="str">
        <f t="shared" si="135"/>
        <v>12/15/2013</v>
      </c>
      <c r="T1237" s="9">
        <f t="shared" si="136"/>
        <v>11</v>
      </c>
      <c r="U1237">
        <f t="shared" si="137"/>
        <v>2013</v>
      </c>
      <c r="V1237" s="9">
        <f t="shared" si="138"/>
        <v>12</v>
      </c>
      <c r="W1237">
        <f t="shared" si="139"/>
        <v>2013</v>
      </c>
    </row>
    <row r="1238" spans="1:23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3">
        <v>41118.666666666664</v>
      </c>
      <c r="J1238" s="13">
        <v>41110.680138888885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 s="3">
        <f>ROUND(E1238/D1238*100,0)</f>
        <v>0</v>
      </c>
      <c r="Q1238">
        <f t="shared" si="133"/>
        <v>0</v>
      </c>
      <c r="R1238" s="14" t="str">
        <f t="shared" si="134"/>
        <v>7/20/2012</v>
      </c>
      <c r="S1238" s="14" t="str">
        <f t="shared" si="135"/>
        <v>7/28/2012</v>
      </c>
      <c r="T1238" s="9">
        <f t="shared" si="136"/>
        <v>7</v>
      </c>
      <c r="U1238">
        <f t="shared" si="137"/>
        <v>2012</v>
      </c>
      <c r="V1238" s="9">
        <f t="shared" si="138"/>
        <v>7</v>
      </c>
      <c r="W1238">
        <f t="shared" si="139"/>
        <v>2012</v>
      </c>
    </row>
    <row r="1239" spans="1:23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3">
        <v>41145.283159722225</v>
      </c>
      <c r="J1239" s="13">
        <v>41125.283159722225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 s="3">
        <f>ROUND(E1239/D1239*100,0)</f>
        <v>0</v>
      </c>
      <c r="Q1239">
        <f t="shared" si="133"/>
        <v>0</v>
      </c>
      <c r="R1239" s="14" t="str">
        <f t="shared" si="134"/>
        <v>8/4/2012</v>
      </c>
      <c r="S1239" s="14" t="str">
        <f t="shared" si="135"/>
        <v>8/24/2012</v>
      </c>
      <c r="T1239" s="9">
        <f t="shared" si="136"/>
        <v>8</v>
      </c>
      <c r="U1239">
        <f t="shared" si="137"/>
        <v>2012</v>
      </c>
      <c r="V1239" s="9">
        <f t="shared" si="138"/>
        <v>8</v>
      </c>
      <c r="W1239">
        <f t="shared" si="139"/>
        <v>2012</v>
      </c>
    </row>
    <row r="1240" spans="1:23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3">
        <v>40761.61037037037</v>
      </c>
      <c r="J1240" s="13">
        <v>40731.61037037037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 s="3">
        <f>ROUND(E1240/D1240*100,0)</f>
        <v>18</v>
      </c>
      <c r="Q1240">
        <f t="shared" si="133"/>
        <v>59.33</v>
      </c>
      <c r="R1240" s="14" t="str">
        <f t="shared" si="134"/>
        <v>7/7/2011</v>
      </c>
      <c r="S1240" s="14" t="str">
        <f t="shared" si="135"/>
        <v>8/6/2011</v>
      </c>
      <c r="T1240" s="9">
        <f t="shared" si="136"/>
        <v>7</v>
      </c>
      <c r="U1240">
        <f t="shared" si="137"/>
        <v>2011</v>
      </c>
      <c r="V1240" s="9">
        <f t="shared" si="138"/>
        <v>8</v>
      </c>
      <c r="W1240">
        <f t="shared" si="139"/>
        <v>2011</v>
      </c>
    </row>
    <row r="1241" spans="1:23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3">
        <v>40913.962581018517</v>
      </c>
      <c r="J1241" s="13">
        <v>40883.962581018517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 s="3">
        <f>ROUND(E1241/D1241*100,0)</f>
        <v>0</v>
      </c>
      <c r="Q1241">
        <f t="shared" si="133"/>
        <v>0</v>
      </c>
      <c r="R1241" s="14" t="str">
        <f t="shared" si="134"/>
        <v>12/6/2011</v>
      </c>
      <c r="S1241" s="14" t="str">
        <f t="shared" si="135"/>
        <v>1/5/2012</v>
      </c>
      <c r="T1241" s="9">
        <f t="shared" si="136"/>
        <v>12</v>
      </c>
      <c r="U1241">
        <f t="shared" si="137"/>
        <v>2011</v>
      </c>
      <c r="V1241" s="9">
        <f t="shared" si="138"/>
        <v>1</v>
      </c>
      <c r="W1241">
        <f t="shared" si="139"/>
        <v>2012</v>
      </c>
    </row>
    <row r="1242" spans="1:23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3">
        <v>41467.910416666666</v>
      </c>
      <c r="J1242" s="13">
        <v>41409.040011574078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 s="3">
        <f>ROUND(E1242/D1242*100,0)</f>
        <v>3</v>
      </c>
      <c r="Q1242">
        <f t="shared" si="133"/>
        <v>30.13</v>
      </c>
      <c r="R1242" s="14" t="str">
        <f t="shared" si="134"/>
        <v>5/15/2013</v>
      </c>
      <c r="S1242" s="14" t="str">
        <f t="shared" si="135"/>
        <v>7/12/2013</v>
      </c>
      <c r="T1242" s="9">
        <f t="shared" si="136"/>
        <v>5</v>
      </c>
      <c r="U1242">
        <f t="shared" si="137"/>
        <v>2013</v>
      </c>
      <c r="V1242" s="9">
        <f t="shared" si="138"/>
        <v>7</v>
      </c>
      <c r="W1242">
        <f t="shared" si="139"/>
        <v>2013</v>
      </c>
    </row>
    <row r="1243" spans="1:23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3">
        <v>41946.249305555553</v>
      </c>
      <c r="J1243" s="13">
        <v>41923.837731481479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 s="3">
        <f>ROUND(E1243/D1243*100,0)</f>
        <v>51</v>
      </c>
      <c r="Q1243">
        <f t="shared" si="133"/>
        <v>74.62</v>
      </c>
      <c r="R1243" s="14" t="str">
        <f t="shared" si="134"/>
        <v>10/11/2014</v>
      </c>
      <c r="S1243" s="14" t="str">
        <f t="shared" si="135"/>
        <v>11/3/2014</v>
      </c>
      <c r="T1243" s="9">
        <f t="shared" si="136"/>
        <v>10</v>
      </c>
      <c r="U1243">
        <f t="shared" si="137"/>
        <v>2014</v>
      </c>
      <c r="V1243" s="9">
        <f t="shared" si="138"/>
        <v>11</v>
      </c>
      <c r="W1243">
        <f t="shared" si="139"/>
        <v>2014</v>
      </c>
    </row>
    <row r="1244" spans="1:23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3">
        <v>40797.554166666669</v>
      </c>
      <c r="J1244" s="13">
        <v>40782.165532407409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 s="3">
        <f>ROUND(E1244/D1244*100,0)</f>
        <v>1</v>
      </c>
      <c r="Q1244">
        <f t="shared" si="133"/>
        <v>5</v>
      </c>
      <c r="R1244" s="14" t="str">
        <f t="shared" si="134"/>
        <v>8/27/2011</v>
      </c>
      <c r="S1244" s="14" t="str">
        <f t="shared" si="135"/>
        <v>9/11/2011</v>
      </c>
      <c r="T1244" s="9">
        <f t="shared" si="136"/>
        <v>8</v>
      </c>
      <c r="U1244">
        <f t="shared" si="137"/>
        <v>2011</v>
      </c>
      <c r="V1244" s="9">
        <f t="shared" si="138"/>
        <v>9</v>
      </c>
      <c r="W1244">
        <f t="shared" si="139"/>
        <v>2011</v>
      </c>
    </row>
    <row r="1245" spans="1:23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3">
        <v>40732.875</v>
      </c>
      <c r="J1245" s="13">
        <v>40671.879293981481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 s="3">
        <f>ROUND(E1245/D1245*100,0)</f>
        <v>14</v>
      </c>
      <c r="Q1245">
        <f t="shared" si="133"/>
        <v>44.5</v>
      </c>
      <c r="R1245" s="14" t="str">
        <f t="shared" si="134"/>
        <v>5/8/2011</v>
      </c>
      <c r="S1245" s="14" t="str">
        <f t="shared" si="135"/>
        <v>7/8/2011</v>
      </c>
      <c r="T1245" s="9">
        <f t="shared" si="136"/>
        <v>5</v>
      </c>
      <c r="U1245">
        <f t="shared" si="137"/>
        <v>2011</v>
      </c>
      <c r="V1245" s="9">
        <f t="shared" si="138"/>
        <v>7</v>
      </c>
      <c r="W1245">
        <f t="shared" si="139"/>
        <v>2011</v>
      </c>
    </row>
    <row r="1246" spans="1:23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3">
        <v>41386.875</v>
      </c>
      <c r="J1246" s="13">
        <v>41355.825497685182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 s="3">
        <f>ROUND(E1246/D1246*100,0)</f>
        <v>104</v>
      </c>
      <c r="Q1246">
        <f t="shared" si="133"/>
        <v>46.13</v>
      </c>
      <c r="R1246" s="14" t="str">
        <f t="shared" si="134"/>
        <v>3/22/2013</v>
      </c>
      <c r="S1246" s="14" t="str">
        <f t="shared" si="135"/>
        <v>4/22/2013</v>
      </c>
      <c r="T1246" s="9">
        <f t="shared" si="136"/>
        <v>3</v>
      </c>
      <c r="U1246">
        <f t="shared" si="137"/>
        <v>2013</v>
      </c>
      <c r="V1246" s="9">
        <f t="shared" si="138"/>
        <v>4</v>
      </c>
      <c r="W1246">
        <f t="shared" si="139"/>
        <v>2013</v>
      </c>
    </row>
    <row r="1247" spans="1:23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3">
        <v>41804.599930555552</v>
      </c>
      <c r="J1247" s="13">
        <v>41774.599930555552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 s="3">
        <f>ROUND(E1247/D1247*100,0)</f>
        <v>120</v>
      </c>
      <c r="Q1247">
        <f t="shared" si="133"/>
        <v>141.47</v>
      </c>
      <c r="R1247" s="14" t="str">
        <f t="shared" si="134"/>
        <v>5/15/2014</v>
      </c>
      <c r="S1247" s="14" t="str">
        <f t="shared" si="135"/>
        <v>6/14/2014</v>
      </c>
      <c r="T1247" s="9">
        <f t="shared" si="136"/>
        <v>5</v>
      </c>
      <c r="U1247">
        <f t="shared" si="137"/>
        <v>2014</v>
      </c>
      <c r="V1247" s="9">
        <f t="shared" si="138"/>
        <v>6</v>
      </c>
      <c r="W1247">
        <f t="shared" si="139"/>
        <v>2014</v>
      </c>
    </row>
    <row r="1248" spans="1:23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3">
        <v>40883.085057870368</v>
      </c>
      <c r="J1248" s="13">
        <v>40838.043391203704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 s="3">
        <f>ROUND(E1248/D1248*100,0)</f>
        <v>117</v>
      </c>
      <c r="Q1248">
        <f t="shared" si="133"/>
        <v>75.48</v>
      </c>
      <c r="R1248" s="14" t="str">
        <f t="shared" si="134"/>
        <v>10/22/2011</v>
      </c>
      <c r="S1248" s="14" t="str">
        <f t="shared" si="135"/>
        <v>12/6/2011</v>
      </c>
      <c r="T1248" s="9">
        <f t="shared" si="136"/>
        <v>10</v>
      </c>
      <c r="U1248">
        <f t="shared" si="137"/>
        <v>2011</v>
      </c>
      <c r="V1248" s="9">
        <f t="shared" si="138"/>
        <v>12</v>
      </c>
      <c r="W1248">
        <f t="shared" si="139"/>
        <v>2011</v>
      </c>
    </row>
    <row r="1249" spans="1:23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3">
        <v>41400.292303240742</v>
      </c>
      <c r="J1249" s="13">
        <v>41370.292303240742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 s="3">
        <f>ROUND(E1249/D1249*100,0)</f>
        <v>122</v>
      </c>
      <c r="Q1249">
        <f t="shared" si="133"/>
        <v>85.5</v>
      </c>
      <c r="R1249" s="14" t="str">
        <f t="shared" si="134"/>
        <v>4/6/2013</v>
      </c>
      <c r="S1249" s="14" t="str">
        <f t="shared" si="135"/>
        <v>5/6/2013</v>
      </c>
      <c r="T1249" s="9">
        <f t="shared" si="136"/>
        <v>4</v>
      </c>
      <c r="U1249">
        <f t="shared" si="137"/>
        <v>2013</v>
      </c>
      <c r="V1249" s="9">
        <f t="shared" si="138"/>
        <v>5</v>
      </c>
      <c r="W1249">
        <f t="shared" si="139"/>
        <v>2013</v>
      </c>
    </row>
    <row r="1250" spans="1:23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3">
        <v>41803.290972222225</v>
      </c>
      <c r="J1250" s="13">
        <v>41767.656863425924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 s="3">
        <f>ROUND(E1250/D1250*100,0)</f>
        <v>152</v>
      </c>
      <c r="Q1250">
        <f t="shared" si="133"/>
        <v>64.25</v>
      </c>
      <c r="R1250" s="14" t="str">
        <f t="shared" si="134"/>
        <v>5/8/2014</v>
      </c>
      <c r="S1250" s="14" t="str">
        <f t="shared" si="135"/>
        <v>6/13/2014</v>
      </c>
      <c r="T1250" s="9">
        <f t="shared" si="136"/>
        <v>5</v>
      </c>
      <c r="U1250">
        <f t="shared" si="137"/>
        <v>2014</v>
      </c>
      <c r="V1250" s="9">
        <f t="shared" si="138"/>
        <v>6</v>
      </c>
      <c r="W1250">
        <f t="shared" si="139"/>
        <v>2014</v>
      </c>
    </row>
    <row r="1251" spans="1:23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3">
        <v>41097.740868055553</v>
      </c>
      <c r="J1251" s="13">
        <v>41067.740868055553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 s="3">
        <f>ROUND(E1251/D1251*100,0)</f>
        <v>104</v>
      </c>
      <c r="Q1251">
        <f t="shared" si="133"/>
        <v>64.47</v>
      </c>
      <c r="R1251" s="14" t="str">
        <f t="shared" si="134"/>
        <v>6/7/2012</v>
      </c>
      <c r="S1251" s="14" t="str">
        <f t="shared" si="135"/>
        <v>7/7/2012</v>
      </c>
      <c r="T1251" s="9">
        <f t="shared" si="136"/>
        <v>6</v>
      </c>
      <c r="U1251">
        <f t="shared" si="137"/>
        <v>2012</v>
      </c>
      <c r="V1251" s="9">
        <f t="shared" si="138"/>
        <v>7</v>
      </c>
      <c r="W1251">
        <f t="shared" si="139"/>
        <v>2012</v>
      </c>
    </row>
    <row r="1252" spans="1:23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3">
        <v>41888.64271990741</v>
      </c>
      <c r="J1252" s="13">
        <v>41843.64271990741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 s="3">
        <f>ROUND(E1252/D1252*100,0)</f>
        <v>200</v>
      </c>
      <c r="Q1252">
        <f t="shared" si="133"/>
        <v>118.2</v>
      </c>
      <c r="R1252" s="14" t="str">
        <f t="shared" si="134"/>
        <v>7/23/2014</v>
      </c>
      <c r="S1252" s="14" t="str">
        <f t="shared" si="135"/>
        <v>9/6/2014</v>
      </c>
      <c r="T1252" s="9">
        <f t="shared" si="136"/>
        <v>7</v>
      </c>
      <c r="U1252">
        <f t="shared" si="137"/>
        <v>2014</v>
      </c>
      <c r="V1252" s="9">
        <f t="shared" si="138"/>
        <v>9</v>
      </c>
      <c r="W1252">
        <f t="shared" si="139"/>
        <v>2014</v>
      </c>
    </row>
    <row r="1253" spans="1:23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3">
        <v>40811.814432870371</v>
      </c>
      <c r="J1253" s="13">
        <v>40751.814432870371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 s="3">
        <f>ROUND(E1253/D1253*100,0)</f>
        <v>102</v>
      </c>
      <c r="Q1253">
        <f t="shared" si="133"/>
        <v>82.54</v>
      </c>
      <c r="R1253" s="14" t="str">
        <f t="shared" si="134"/>
        <v>7/27/2011</v>
      </c>
      <c r="S1253" s="14" t="str">
        <f t="shared" si="135"/>
        <v>9/25/2011</v>
      </c>
      <c r="T1253" s="9">
        <f t="shared" si="136"/>
        <v>7</v>
      </c>
      <c r="U1253">
        <f t="shared" si="137"/>
        <v>2011</v>
      </c>
      <c r="V1253" s="9">
        <f t="shared" si="138"/>
        <v>9</v>
      </c>
      <c r="W1253">
        <f t="shared" si="139"/>
        <v>2011</v>
      </c>
    </row>
    <row r="1254" spans="1:23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3">
        <v>41571.988067129627</v>
      </c>
      <c r="J1254" s="13">
        <v>41543.988067129627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 s="3">
        <f>ROUND(E1254/D1254*100,0)</f>
        <v>138</v>
      </c>
      <c r="Q1254">
        <f t="shared" si="133"/>
        <v>34.17</v>
      </c>
      <c r="R1254" s="14" t="str">
        <f t="shared" si="134"/>
        <v>9/26/2013</v>
      </c>
      <c r="S1254" s="14" t="str">
        <f t="shared" si="135"/>
        <v>10/24/2013</v>
      </c>
      <c r="T1254" s="9">
        <f t="shared" si="136"/>
        <v>9</v>
      </c>
      <c r="U1254">
        <f t="shared" si="137"/>
        <v>2013</v>
      </c>
      <c r="V1254" s="9">
        <f t="shared" si="138"/>
        <v>10</v>
      </c>
      <c r="W1254">
        <f t="shared" si="139"/>
        <v>2013</v>
      </c>
    </row>
    <row r="1255" spans="1:23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3">
        <v>41885.783645833333</v>
      </c>
      <c r="J1255" s="13">
        <v>41855.783645833333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 s="3">
        <f>ROUND(E1255/D1255*100,0)</f>
        <v>303833</v>
      </c>
      <c r="Q1255">
        <f t="shared" si="133"/>
        <v>42.73</v>
      </c>
      <c r="R1255" s="14" t="str">
        <f t="shared" si="134"/>
        <v>8/4/2014</v>
      </c>
      <c r="S1255" s="14" t="str">
        <f t="shared" si="135"/>
        <v>9/3/2014</v>
      </c>
      <c r="T1255" s="9">
        <f t="shared" si="136"/>
        <v>8</v>
      </c>
      <c r="U1255">
        <f t="shared" si="137"/>
        <v>2014</v>
      </c>
      <c r="V1255" s="9">
        <f t="shared" si="138"/>
        <v>9</v>
      </c>
      <c r="W1255">
        <f t="shared" si="139"/>
        <v>2014</v>
      </c>
    </row>
    <row r="1256" spans="1:23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3">
        <v>40544.207638888889</v>
      </c>
      <c r="J1256" s="13">
        <v>40487.621365740742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 s="3">
        <f>ROUND(E1256/D1256*100,0)</f>
        <v>199</v>
      </c>
      <c r="Q1256">
        <f t="shared" si="133"/>
        <v>94.49</v>
      </c>
      <c r="R1256" s="14" t="str">
        <f t="shared" si="134"/>
        <v>11/5/2010</v>
      </c>
      <c r="S1256" s="14" t="str">
        <f t="shared" si="135"/>
        <v>1/1/2011</v>
      </c>
      <c r="T1256" s="9">
        <f t="shared" si="136"/>
        <v>11</v>
      </c>
      <c r="U1256">
        <f t="shared" si="137"/>
        <v>2010</v>
      </c>
      <c r="V1256" s="9">
        <f t="shared" si="138"/>
        <v>1</v>
      </c>
      <c r="W1256">
        <f t="shared" si="139"/>
        <v>2011</v>
      </c>
    </row>
    <row r="1257" spans="1:23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3">
        <v>41609.887175925927</v>
      </c>
      <c r="J1257" s="13">
        <v>41579.845509259256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 s="3">
        <f>ROUND(E1257/D1257*100,0)</f>
        <v>202</v>
      </c>
      <c r="Q1257">
        <f t="shared" si="133"/>
        <v>55.7</v>
      </c>
      <c r="R1257" s="14" t="str">
        <f t="shared" si="134"/>
        <v>11/1/2013</v>
      </c>
      <c r="S1257" s="14" t="str">
        <f t="shared" si="135"/>
        <v>12/1/2013</v>
      </c>
      <c r="T1257" s="9">
        <f t="shared" si="136"/>
        <v>11</v>
      </c>
      <c r="U1257">
        <f t="shared" si="137"/>
        <v>2013</v>
      </c>
      <c r="V1257" s="9">
        <f t="shared" si="138"/>
        <v>12</v>
      </c>
      <c r="W1257">
        <f t="shared" si="139"/>
        <v>2013</v>
      </c>
    </row>
    <row r="1258" spans="1:23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3">
        <v>40951.919340277775</v>
      </c>
      <c r="J1258" s="13">
        <v>40921.919340277775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 s="3">
        <f>ROUND(E1258/D1258*100,0)</f>
        <v>118</v>
      </c>
      <c r="Q1258">
        <f t="shared" si="133"/>
        <v>98.03</v>
      </c>
      <c r="R1258" s="14" t="str">
        <f t="shared" si="134"/>
        <v>1/13/2012</v>
      </c>
      <c r="S1258" s="14" t="str">
        <f t="shared" si="135"/>
        <v>2/12/2012</v>
      </c>
      <c r="T1258" s="9">
        <f t="shared" si="136"/>
        <v>1</v>
      </c>
      <c r="U1258">
        <f t="shared" si="137"/>
        <v>2012</v>
      </c>
      <c r="V1258" s="9">
        <f t="shared" si="138"/>
        <v>2</v>
      </c>
      <c r="W1258">
        <f t="shared" si="139"/>
        <v>2012</v>
      </c>
    </row>
    <row r="1259" spans="1:23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3">
        <v>40636.043865740743</v>
      </c>
      <c r="J1259" s="13">
        <v>40587.085532407407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 s="3">
        <f>ROUND(E1259/D1259*100,0)</f>
        <v>295</v>
      </c>
      <c r="Q1259">
        <f t="shared" si="133"/>
        <v>92.1</v>
      </c>
      <c r="R1259" s="14" t="str">
        <f t="shared" si="134"/>
        <v>2/13/2011</v>
      </c>
      <c r="S1259" s="14" t="str">
        <f t="shared" si="135"/>
        <v>4/3/2011</v>
      </c>
      <c r="T1259" s="9">
        <f t="shared" si="136"/>
        <v>2</v>
      </c>
      <c r="U1259">
        <f t="shared" si="137"/>
        <v>2011</v>
      </c>
      <c r="V1259" s="9">
        <f t="shared" si="138"/>
        <v>4</v>
      </c>
      <c r="W1259">
        <f t="shared" si="139"/>
        <v>2011</v>
      </c>
    </row>
    <row r="1260" spans="1:23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3">
        <v>41517.611250000002</v>
      </c>
      <c r="J1260" s="13">
        <v>41487.611250000002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 s="3">
        <f>ROUND(E1260/D1260*100,0)</f>
        <v>213</v>
      </c>
      <c r="Q1260">
        <f t="shared" si="133"/>
        <v>38.18</v>
      </c>
      <c r="R1260" s="14" t="str">
        <f t="shared" si="134"/>
        <v>8/1/2013</v>
      </c>
      <c r="S1260" s="14" t="str">
        <f t="shared" si="135"/>
        <v>8/31/2013</v>
      </c>
      <c r="T1260" s="9">
        <f t="shared" si="136"/>
        <v>8</v>
      </c>
      <c r="U1260">
        <f t="shared" si="137"/>
        <v>2013</v>
      </c>
      <c r="V1260" s="9">
        <f t="shared" si="138"/>
        <v>8</v>
      </c>
      <c r="W1260">
        <f t="shared" si="139"/>
        <v>2013</v>
      </c>
    </row>
    <row r="1261" spans="1:23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3">
        <v>41799.165972222225</v>
      </c>
      <c r="J1261" s="13">
        <v>41766.970648148148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 s="3">
        <f>ROUND(E1261/D1261*100,0)</f>
        <v>104</v>
      </c>
      <c r="Q1261">
        <f t="shared" si="133"/>
        <v>27.15</v>
      </c>
      <c r="R1261" s="14" t="str">
        <f t="shared" si="134"/>
        <v>5/7/2014</v>
      </c>
      <c r="S1261" s="14" t="str">
        <f t="shared" si="135"/>
        <v>6/9/2014</v>
      </c>
      <c r="T1261" s="9">
        <f t="shared" si="136"/>
        <v>5</v>
      </c>
      <c r="U1261">
        <f t="shared" si="137"/>
        <v>2014</v>
      </c>
      <c r="V1261" s="9">
        <f t="shared" si="138"/>
        <v>6</v>
      </c>
      <c r="W1261">
        <f t="shared" si="139"/>
        <v>2014</v>
      </c>
    </row>
    <row r="1262" spans="1:23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3">
        <v>41696.842824074076</v>
      </c>
      <c r="J1262" s="13">
        <v>41666.842824074076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 s="3">
        <f>ROUND(E1262/D1262*100,0)</f>
        <v>114</v>
      </c>
      <c r="Q1262">
        <f t="shared" si="133"/>
        <v>50.69</v>
      </c>
      <c r="R1262" s="14" t="str">
        <f t="shared" si="134"/>
        <v>1/27/2014</v>
      </c>
      <c r="S1262" s="14" t="str">
        <f t="shared" si="135"/>
        <v>2/26/2014</v>
      </c>
      <c r="T1262" s="9">
        <f t="shared" si="136"/>
        <v>1</v>
      </c>
      <c r="U1262">
        <f t="shared" si="137"/>
        <v>2014</v>
      </c>
      <c r="V1262" s="9">
        <f t="shared" si="138"/>
        <v>2</v>
      </c>
      <c r="W1262">
        <f t="shared" si="139"/>
        <v>2014</v>
      </c>
    </row>
    <row r="1263" spans="1:23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3">
        <v>41668.342905092592</v>
      </c>
      <c r="J1263" s="13">
        <v>41638.342905092592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 s="3">
        <f>ROUND(E1263/D1263*100,0)</f>
        <v>101</v>
      </c>
      <c r="Q1263">
        <f t="shared" si="133"/>
        <v>38.94</v>
      </c>
      <c r="R1263" s="14" t="str">
        <f t="shared" si="134"/>
        <v>12/30/2013</v>
      </c>
      <c r="S1263" s="14" t="str">
        <f t="shared" si="135"/>
        <v>1/29/2014</v>
      </c>
      <c r="T1263" s="9">
        <f t="shared" si="136"/>
        <v>12</v>
      </c>
      <c r="U1263">
        <f t="shared" si="137"/>
        <v>2013</v>
      </c>
      <c r="V1263" s="9">
        <f t="shared" si="138"/>
        <v>1</v>
      </c>
      <c r="W1263">
        <f t="shared" si="139"/>
        <v>2014</v>
      </c>
    </row>
    <row r="1264" spans="1:23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3">
        <v>41686.762638888889</v>
      </c>
      <c r="J1264" s="13">
        <v>41656.762638888889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 s="3">
        <f>ROUND(E1264/D1264*100,0)</f>
        <v>125</v>
      </c>
      <c r="Q1264">
        <f t="shared" si="133"/>
        <v>77.64</v>
      </c>
      <c r="R1264" s="14" t="str">
        <f t="shared" si="134"/>
        <v>1/17/2014</v>
      </c>
      <c r="S1264" s="14" t="str">
        <f t="shared" si="135"/>
        <v>2/16/2014</v>
      </c>
      <c r="T1264" s="9">
        <f t="shared" si="136"/>
        <v>1</v>
      </c>
      <c r="U1264">
        <f t="shared" si="137"/>
        <v>2014</v>
      </c>
      <c r="V1264" s="9">
        <f t="shared" si="138"/>
        <v>2</v>
      </c>
      <c r="W1264">
        <f t="shared" si="139"/>
        <v>2014</v>
      </c>
    </row>
    <row r="1265" spans="1:23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3">
        <v>41727.041666666664</v>
      </c>
      <c r="J1265" s="13">
        <v>41692.084143518521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 s="3">
        <f>ROUND(E1265/D1265*100,0)</f>
        <v>119</v>
      </c>
      <c r="Q1265">
        <f t="shared" si="133"/>
        <v>43.54</v>
      </c>
      <c r="R1265" s="14" t="str">
        <f t="shared" si="134"/>
        <v>2/22/2014</v>
      </c>
      <c r="S1265" s="14" t="str">
        <f t="shared" si="135"/>
        <v>3/29/2014</v>
      </c>
      <c r="T1265" s="9">
        <f t="shared" si="136"/>
        <v>2</v>
      </c>
      <c r="U1265">
        <f t="shared" si="137"/>
        <v>2014</v>
      </c>
      <c r="V1265" s="9">
        <f t="shared" si="138"/>
        <v>3</v>
      </c>
      <c r="W1265">
        <f t="shared" si="139"/>
        <v>2014</v>
      </c>
    </row>
    <row r="1266" spans="1:23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3">
        <v>41576.662997685184</v>
      </c>
      <c r="J1266" s="13">
        <v>41547.662997685184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 s="3">
        <f>ROUND(E1266/D1266*100,0)</f>
        <v>166</v>
      </c>
      <c r="Q1266">
        <f t="shared" si="133"/>
        <v>31.82</v>
      </c>
      <c r="R1266" s="14" t="str">
        <f t="shared" si="134"/>
        <v>9/30/2013</v>
      </c>
      <c r="S1266" s="14" t="str">
        <f t="shared" si="135"/>
        <v>10/29/2013</v>
      </c>
      <c r="T1266" s="9">
        <f t="shared" si="136"/>
        <v>9</v>
      </c>
      <c r="U1266">
        <f t="shared" si="137"/>
        <v>2013</v>
      </c>
      <c r="V1266" s="9">
        <f t="shared" si="138"/>
        <v>10</v>
      </c>
      <c r="W1266">
        <f t="shared" si="139"/>
        <v>2013</v>
      </c>
    </row>
    <row r="1267" spans="1:23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3">
        <v>40512.655266203707</v>
      </c>
      <c r="J1267" s="13">
        <v>40465.655266203707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 s="3">
        <f>ROUND(E1267/D1267*100,0)</f>
        <v>119</v>
      </c>
      <c r="Q1267">
        <f t="shared" si="133"/>
        <v>63.18</v>
      </c>
      <c r="R1267" s="14" t="str">
        <f t="shared" si="134"/>
        <v>10/14/2010</v>
      </c>
      <c r="S1267" s="14" t="str">
        <f t="shared" si="135"/>
        <v>11/30/2010</v>
      </c>
      <c r="T1267" s="9">
        <f t="shared" si="136"/>
        <v>10</v>
      </c>
      <c r="U1267">
        <f t="shared" si="137"/>
        <v>2010</v>
      </c>
      <c r="V1267" s="9">
        <f t="shared" si="138"/>
        <v>11</v>
      </c>
      <c r="W1267">
        <f t="shared" si="139"/>
        <v>2010</v>
      </c>
    </row>
    <row r="1268" spans="1:23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3">
        <v>41650.87667824074</v>
      </c>
      <c r="J1268" s="13">
        <v>41620.87667824074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 s="3">
        <f>ROUND(E1268/D1268*100,0)</f>
        <v>100</v>
      </c>
      <c r="Q1268">
        <f t="shared" si="133"/>
        <v>190.9</v>
      </c>
      <c r="R1268" s="14" t="str">
        <f t="shared" si="134"/>
        <v>12/12/2013</v>
      </c>
      <c r="S1268" s="14" t="str">
        <f t="shared" si="135"/>
        <v>1/11/2014</v>
      </c>
      <c r="T1268" s="9">
        <f t="shared" si="136"/>
        <v>12</v>
      </c>
      <c r="U1268">
        <f t="shared" si="137"/>
        <v>2013</v>
      </c>
      <c r="V1268" s="9">
        <f t="shared" si="138"/>
        <v>1</v>
      </c>
      <c r="W1268">
        <f t="shared" si="139"/>
        <v>2014</v>
      </c>
    </row>
    <row r="1269" spans="1:23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3">
        <v>41479.585162037038</v>
      </c>
      <c r="J1269" s="13">
        <v>41449.585162037038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 s="3">
        <f>ROUND(E1269/D1269*100,0)</f>
        <v>102</v>
      </c>
      <c r="Q1269">
        <f t="shared" si="133"/>
        <v>140.86000000000001</v>
      </c>
      <c r="R1269" s="14" t="str">
        <f t="shared" si="134"/>
        <v>6/24/2013</v>
      </c>
      <c r="S1269" s="14" t="str">
        <f t="shared" si="135"/>
        <v>7/24/2013</v>
      </c>
      <c r="T1269" s="9">
        <f t="shared" si="136"/>
        <v>6</v>
      </c>
      <c r="U1269">
        <f t="shared" si="137"/>
        <v>2013</v>
      </c>
      <c r="V1269" s="9">
        <f t="shared" si="138"/>
        <v>7</v>
      </c>
      <c r="W1269">
        <f t="shared" si="139"/>
        <v>2013</v>
      </c>
    </row>
    <row r="1270" spans="1:23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3">
        <v>41537.845451388886</v>
      </c>
      <c r="J1270" s="13">
        <v>41507.845451388886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 s="3">
        <f>ROUND(E1270/D1270*100,0)</f>
        <v>117</v>
      </c>
      <c r="Q1270">
        <f t="shared" si="133"/>
        <v>76.92</v>
      </c>
      <c r="R1270" s="14" t="str">
        <f t="shared" si="134"/>
        <v>8/21/2013</v>
      </c>
      <c r="S1270" s="14" t="str">
        <f t="shared" si="135"/>
        <v>9/20/2013</v>
      </c>
      <c r="T1270" s="9">
        <f t="shared" si="136"/>
        <v>8</v>
      </c>
      <c r="U1270">
        <f t="shared" si="137"/>
        <v>2013</v>
      </c>
      <c r="V1270" s="9">
        <f t="shared" si="138"/>
        <v>9</v>
      </c>
      <c r="W1270">
        <f t="shared" si="139"/>
        <v>2013</v>
      </c>
    </row>
    <row r="1271" spans="1:23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3">
        <v>42476</v>
      </c>
      <c r="J1271" s="13">
        <v>42445.823055555556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 s="3">
        <f>ROUND(E1271/D1271*100,0)</f>
        <v>109</v>
      </c>
      <c r="Q1271">
        <f t="shared" si="133"/>
        <v>99.16</v>
      </c>
      <c r="R1271" s="14" t="str">
        <f t="shared" si="134"/>
        <v>3/16/2016</v>
      </c>
      <c r="S1271" s="14" t="str">
        <f t="shared" si="135"/>
        <v>4/16/2016</v>
      </c>
      <c r="T1271" s="9">
        <f t="shared" si="136"/>
        <v>3</v>
      </c>
      <c r="U1271">
        <f t="shared" si="137"/>
        <v>2016</v>
      </c>
      <c r="V1271" s="9">
        <f t="shared" si="138"/>
        <v>4</v>
      </c>
      <c r="W1271">
        <f t="shared" si="139"/>
        <v>2016</v>
      </c>
    </row>
    <row r="1272" spans="1:23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3">
        <v>40993.815300925926</v>
      </c>
      <c r="J1272" s="13">
        <v>40933.85696759259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 s="3">
        <f>ROUND(E1272/D1272*100,0)</f>
        <v>115</v>
      </c>
      <c r="Q1272">
        <f t="shared" si="133"/>
        <v>67.88</v>
      </c>
      <c r="R1272" s="14" t="str">
        <f t="shared" si="134"/>
        <v>1/25/2012</v>
      </c>
      <c r="S1272" s="14" t="str">
        <f t="shared" si="135"/>
        <v>3/25/2012</v>
      </c>
      <c r="T1272" s="9">
        <f t="shared" si="136"/>
        <v>1</v>
      </c>
      <c r="U1272">
        <f t="shared" si="137"/>
        <v>2012</v>
      </c>
      <c r="V1272" s="9">
        <f t="shared" si="138"/>
        <v>3</v>
      </c>
      <c r="W1272">
        <f t="shared" si="139"/>
        <v>2012</v>
      </c>
    </row>
    <row r="1273" spans="1:23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3">
        <v>41591.725219907406</v>
      </c>
      <c r="J1273" s="13">
        <v>41561.683553240742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 s="3">
        <f>ROUND(E1273/D1273*100,0)</f>
        <v>102</v>
      </c>
      <c r="Q1273">
        <f t="shared" si="133"/>
        <v>246.29</v>
      </c>
      <c r="R1273" s="14" t="str">
        <f t="shared" si="134"/>
        <v>10/14/2013</v>
      </c>
      <c r="S1273" s="14" t="str">
        <f t="shared" si="135"/>
        <v>11/13/2013</v>
      </c>
      <c r="T1273" s="9">
        <f t="shared" si="136"/>
        <v>10</v>
      </c>
      <c r="U1273">
        <f t="shared" si="137"/>
        <v>2013</v>
      </c>
      <c r="V1273" s="9">
        <f t="shared" si="138"/>
        <v>11</v>
      </c>
      <c r="W1273">
        <f t="shared" si="139"/>
        <v>2013</v>
      </c>
    </row>
    <row r="1274" spans="1:23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3">
        <v>40344.166666666664</v>
      </c>
      <c r="J1274" s="13">
        <v>40274.745127314818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 s="3">
        <f>ROUND(E1274/D1274*100,0)</f>
        <v>106</v>
      </c>
      <c r="Q1274">
        <f t="shared" si="133"/>
        <v>189.29</v>
      </c>
      <c r="R1274" s="14" t="str">
        <f t="shared" si="134"/>
        <v>4/6/2010</v>
      </c>
      <c r="S1274" s="14" t="str">
        <f t="shared" si="135"/>
        <v>6/15/2010</v>
      </c>
      <c r="T1274" s="9">
        <f t="shared" si="136"/>
        <v>4</v>
      </c>
      <c r="U1274">
        <f t="shared" si="137"/>
        <v>2010</v>
      </c>
      <c r="V1274" s="9">
        <f t="shared" si="138"/>
        <v>6</v>
      </c>
      <c r="W1274">
        <f t="shared" si="139"/>
        <v>2010</v>
      </c>
    </row>
    <row r="1275" spans="1:23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3">
        <v>41882.730219907404</v>
      </c>
      <c r="J1275" s="13">
        <v>41852.730219907404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 s="3">
        <f>ROUND(E1275/D1275*100,0)</f>
        <v>104</v>
      </c>
      <c r="Q1275">
        <f t="shared" si="133"/>
        <v>76.67</v>
      </c>
      <c r="R1275" s="14" t="str">
        <f t="shared" si="134"/>
        <v>8/1/2014</v>
      </c>
      <c r="S1275" s="14" t="str">
        <f t="shared" si="135"/>
        <v>8/31/2014</v>
      </c>
      <c r="T1275" s="9">
        <f t="shared" si="136"/>
        <v>8</v>
      </c>
      <c r="U1275">
        <f t="shared" si="137"/>
        <v>2014</v>
      </c>
      <c r="V1275" s="9">
        <f t="shared" si="138"/>
        <v>8</v>
      </c>
      <c r="W1275">
        <f t="shared" si="139"/>
        <v>2014</v>
      </c>
    </row>
    <row r="1276" spans="1:23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3">
        <v>41151.690104166664</v>
      </c>
      <c r="J1276" s="13">
        <v>41116.690104166664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 s="3">
        <f>ROUND(E1276/D1276*100,0)</f>
        <v>155</v>
      </c>
      <c r="Q1276">
        <f t="shared" si="133"/>
        <v>82.96</v>
      </c>
      <c r="R1276" s="14" t="str">
        <f t="shared" si="134"/>
        <v>7/26/2012</v>
      </c>
      <c r="S1276" s="14" t="str">
        <f t="shared" si="135"/>
        <v>8/30/2012</v>
      </c>
      <c r="T1276" s="9">
        <f t="shared" si="136"/>
        <v>7</v>
      </c>
      <c r="U1276">
        <f t="shared" si="137"/>
        <v>2012</v>
      </c>
      <c r="V1276" s="9">
        <f t="shared" si="138"/>
        <v>8</v>
      </c>
      <c r="W1276">
        <f t="shared" si="139"/>
        <v>2012</v>
      </c>
    </row>
    <row r="1277" spans="1:23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3">
        <v>41493.867905092593</v>
      </c>
      <c r="J1277" s="13">
        <v>41458.867905092593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 s="3">
        <f>ROUND(E1277/D1277*100,0)</f>
        <v>162</v>
      </c>
      <c r="Q1277">
        <f t="shared" si="133"/>
        <v>62.52</v>
      </c>
      <c r="R1277" s="14" t="str">
        <f t="shared" si="134"/>
        <v>7/3/2013</v>
      </c>
      <c r="S1277" s="14" t="str">
        <f t="shared" si="135"/>
        <v>8/7/2013</v>
      </c>
      <c r="T1277" s="9">
        <f t="shared" si="136"/>
        <v>7</v>
      </c>
      <c r="U1277">
        <f t="shared" si="137"/>
        <v>2013</v>
      </c>
      <c r="V1277" s="9">
        <f t="shared" si="138"/>
        <v>8</v>
      </c>
      <c r="W1277">
        <f t="shared" si="139"/>
        <v>2013</v>
      </c>
    </row>
    <row r="1278" spans="1:23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3">
        <v>40057.166666666664</v>
      </c>
      <c r="J1278" s="13">
        <v>40007.704247685186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 s="3">
        <f>ROUND(E1278/D1278*100,0)</f>
        <v>104</v>
      </c>
      <c r="Q1278">
        <f t="shared" si="133"/>
        <v>46.07</v>
      </c>
      <c r="R1278" s="14" t="str">
        <f t="shared" si="134"/>
        <v>7/13/2009</v>
      </c>
      <c r="S1278" s="14" t="str">
        <f t="shared" si="135"/>
        <v>9/1/2009</v>
      </c>
      <c r="T1278" s="9">
        <f t="shared" si="136"/>
        <v>7</v>
      </c>
      <c r="U1278">
        <f t="shared" si="137"/>
        <v>2009</v>
      </c>
      <c r="V1278" s="9">
        <f t="shared" si="138"/>
        <v>9</v>
      </c>
      <c r="W1278">
        <f t="shared" si="139"/>
        <v>2009</v>
      </c>
    </row>
    <row r="1279" spans="1:23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3">
        <v>41156.561886574076</v>
      </c>
      <c r="J1279" s="13">
        <v>41121.561886574076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 s="3">
        <f>ROUND(E1279/D1279*100,0)</f>
        <v>106</v>
      </c>
      <c r="Q1279">
        <f t="shared" si="133"/>
        <v>38.54</v>
      </c>
      <c r="R1279" s="14" t="str">
        <f t="shared" si="134"/>
        <v>7/31/2012</v>
      </c>
      <c r="S1279" s="14" t="str">
        <f t="shared" si="135"/>
        <v>9/4/2012</v>
      </c>
      <c r="T1279" s="9">
        <f t="shared" si="136"/>
        <v>7</v>
      </c>
      <c r="U1279">
        <f t="shared" si="137"/>
        <v>2012</v>
      </c>
      <c r="V1279" s="9">
        <f t="shared" si="138"/>
        <v>9</v>
      </c>
      <c r="W1279">
        <f t="shared" si="139"/>
        <v>2012</v>
      </c>
    </row>
    <row r="1280" spans="1:23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3">
        <v>41815.083333333336</v>
      </c>
      <c r="J1280" s="13">
        <v>41786.555162037039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 s="3">
        <f>ROUND(E1280/D1280*100,0)</f>
        <v>155</v>
      </c>
      <c r="Q1280">
        <f t="shared" si="133"/>
        <v>53.01</v>
      </c>
      <c r="R1280" s="14" t="str">
        <f t="shared" si="134"/>
        <v>5/27/2014</v>
      </c>
      <c r="S1280" s="14" t="str">
        <f t="shared" si="135"/>
        <v>6/25/2014</v>
      </c>
      <c r="T1280" s="9">
        <f t="shared" si="136"/>
        <v>5</v>
      </c>
      <c r="U1280">
        <f t="shared" si="137"/>
        <v>2014</v>
      </c>
      <c r="V1280" s="9">
        <f t="shared" si="138"/>
        <v>6</v>
      </c>
      <c r="W1280">
        <f t="shared" si="139"/>
        <v>2014</v>
      </c>
    </row>
    <row r="1281" spans="1:23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3">
        <v>41722.057523148149</v>
      </c>
      <c r="J1281" s="13">
        <v>41682.099189814813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 s="3">
        <f>ROUND(E1281/D1281*100,0)</f>
        <v>111</v>
      </c>
      <c r="Q1281">
        <f t="shared" si="133"/>
        <v>73.36</v>
      </c>
      <c r="R1281" s="14" t="str">
        <f t="shared" si="134"/>
        <v>2/12/2014</v>
      </c>
      <c r="S1281" s="14" t="str">
        <f t="shared" si="135"/>
        <v>3/24/2014</v>
      </c>
      <c r="T1281" s="9">
        <f t="shared" si="136"/>
        <v>2</v>
      </c>
      <c r="U1281">
        <f t="shared" si="137"/>
        <v>2014</v>
      </c>
      <c r="V1281" s="9">
        <f t="shared" si="138"/>
        <v>3</v>
      </c>
      <c r="W1281">
        <f t="shared" si="139"/>
        <v>2014</v>
      </c>
    </row>
    <row r="1282" spans="1:23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3">
        <v>40603.757569444446</v>
      </c>
      <c r="J1282" s="13">
        <v>40513.757569444446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 s="3">
        <f>ROUND(E1282/D1282*100,0)</f>
        <v>111</v>
      </c>
      <c r="Q1282">
        <f t="shared" si="133"/>
        <v>127.98</v>
      </c>
      <c r="R1282" s="14" t="str">
        <f t="shared" si="134"/>
        <v>12/1/2010</v>
      </c>
      <c r="S1282" s="14" t="str">
        <f t="shared" si="135"/>
        <v>3/1/2011</v>
      </c>
      <c r="T1282" s="9">
        <f t="shared" si="136"/>
        <v>12</v>
      </c>
      <c r="U1282">
        <f t="shared" si="137"/>
        <v>2010</v>
      </c>
      <c r="V1282" s="9">
        <f t="shared" si="138"/>
        <v>3</v>
      </c>
      <c r="W1282">
        <f t="shared" si="139"/>
        <v>2011</v>
      </c>
    </row>
    <row r="1283" spans="1:23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3">
        <v>41483.743472222224</v>
      </c>
      <c r="J1283" s="13">
        <v>41463.743472222224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 s="3">
        <f>ROUND(E1283/D1283*100,0)</f>
        <v>111</v>
      </c>
      <c r="Q1283">
        <f t="shared" ref="Q1283:Q1346" si="140">IFERROR(ROUND(E1283/L1283,2),0)</f>
        <v>104.73</v>
      </c>
      <c r="R1283" s="14" t="str">
        <f t="shared" ref="R1283:R1346" si="141">_xlfn.CONCAT(MONTH(J1283),"/",DAY(J1283),"/",YEAR(J1283))</f>
        <v>7/8/2013</v>
      </c>
      <c r="S1283" s="14" t="str">
        <f t="shared" ref="S1283:S1346" si="142">_xlfn.CONCAT(MONTH(I1283),"/",DAY(I1283),"/",YEAR(I1283))</f>
        <v>7/28/2013</v>
      </c>
      <c r="T1283" s="9">
        <f t="shared" ref="T1283:T1346" si="143">MONTH(R1283)</f>
        <v>7</v>
      </c>
      <c r="U1283">
        <f t="shared" ref="U1283:U1346" si="144">YEAR(R1283)</f>
        <v>2013</v>
      </c>
      <c r="V1283" s="9">
        <f t="shared" ref="V1283:V1346" si="145">MONTH(S1283)</f>
        <v>7</v>
      </c>
      <c r="W1283">
        <f t="shared" ref="W1283:W1346" si="146">YEAR(S1283)</f>
        <v>2013</v>
      </c>
    </row>
    <row r="1284" spans="1:23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3">
        <v>41617.207638888889</v>
      </c>
      <c r="J1284" s="13">
        <v>41586.475173611114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 s="3">
        <f>ROUND(E1284/D1284*100,0)</f>
        <v>124</v>
      </c>
      <c r="Q1284">
        <f t="shared" si="140"/>
        <v>67.67</v>
      </c>
      <c r="R1284" s="14" t="str">
        <f t="shared" si="141"/>
        <v>11/8/2013</v>
      </c>
      <c r="S1284" s="14" t="str">
        <f t="shared" si="142"/>
        <v>12/9/2013</v>
      </c>
      <c r="T1284" s="9">
        <f t="shared" si="143"/>
        <v>11</v>
      </c>
      <c r="U1284">
        <f t="shared" si="144"/>
        <v>2013</v>
      </c>
      <c r="V1284" s="9">
        <f t="shared" si="145"/>
        <v>12</v>
      </c>
      <c r="W1284">
        <f t="shared" si="146"/>
        <v>2013</v>
      </c>
    </row>
    <row r="1285" spans="1:23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3">
        <v>41344.166666666664</v>
      </c>
      <c r="J1285" s="13">
        <v>41320.717465277776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 s="3">
        <f>ROUND(E1285/D1285*100,0)</f>
        <v>211</v>
      </c>
      <c r="Q1285">
        <f t="shared" si="140"/>
        <v>95.93</v>
      </c>
      <c r="R1285" s="14" t="str">
        <f t="shared" si="141"/>
        <v>2/15/2013</v>
      </c>
      <c r="S1285" s="14" t="str">
        <f t="shared" si="142"/>
        <v>3/11/2013</v>
      </c>
      <c r="T1285" s="9">
        <f t="shared" si="143"/>
        <v>2</v>
      </c>
      <c r="U1285">
        <f t="shared" si="144"/>
        <v>2013</v>
      </c>
      <c r="V1285" s="9">
        <f t="shared" si="145"/>
        <v>3</v>
      </c>
      <c r="W1285">
        <f t="shared" si="146"/>
        <v>2013</v>
      </c>
    </row>
    <row r="1286" spans="1:23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3">
        <v>42735.707638888889</v>
      </c>
      <c r="J1286" s="13">
        <v>42712.23474537037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 s="3">
        <f>ROUND(E1286/D1286*100,0)</f>
        <v>101</v>
      </c>
      <c r="Q1286">
        <f t="shared" si="140"/>
        <v>65.16</v>
      </c>
      <c r="R1286" s="14" t="str">
        <f t="shared" si="141"/>
        <v>12/8/2016</v>
      </c>
      <c r="S1286" s="14" t="str">
        <f t="shared" si="142"/>
        <v>12/31/2016</v>
      </c>
      <c r="T1286" s="9">
        <f t="shared" si="143"/>
        <v>12</v>
      </c>
      <c r="U1286">
        <f t="shared" si="144"/>
        <v>2016</v>
      </c>
      <c r="V1286" s="9">
        <f t="shared" si="145"/>
        <v>12</v>
      </c>
      <c r="W1286">
        <f t="shared" si="146"/>
        <v>2016</v>
      </c>
    </row>
    <row r="1287" spans="1:23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3">
        <v>42175.583043981482</v>
      </c>
      <c r="J1287" s="13">
        <v>42160.583043981482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 s="3">
        <f>ROUND(E1287/D1287*100,0)</f>
        <v>102</v>
      </c>
      <c r="Q1287">
        <f t="shared" si="140"/>
        <v>32.270000000000003</v>
      </c>
      <c r="R1287" s="14" t="str">
        <f t="shared" si="141"/>
        <v>6/5/2015</v>
      </c>
      <c r="S1287" s="14" t="str">
        <f t="shared" si="142"/>
        <v>6/20/2015</v>
      </c>
      <c r="T1287" s="9">
        <f t="shared" si="143"/>
        <v>6</v>
      </c>
      <c r="U1287">
        <f t="shared" si="144"/>
        <v>2015</v>
      </c>
      <c r="V1287" s="9">
        <f t="shared" si="145"/>
        <v>6</v>
      </c>
      <c r="W1287">
        <f t="shared" si="146"/>
        <v>2015</v>
      </c>
    </row>
    <row r="1288" spans="1:23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3">
        <v>42052.583333333336</v>
      </c>
      <c r="J1288" s="13">
        <v>42039.384571759256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 s="3">
        <f>ROUND(E1288/D1288*100,0)</f>
        <v>108</v>
      </c>
      <c r="Q1288">
        <f t="shared" si="140"/>
        <v>81.25</v>
      </c>
      <c r="R1288" s="14" t="str">
        <f t="shared" si="141"/>
        <v>2/4/2015</v>
      </c>
      <c r="S1288" s="14" t="str">
        <f t="shared" si="142"/>
        <v>2/17/2015</v>
      </c>
      <c r="T1288" s="9">
        <f t="shared" si="143"/>
        <v>2</v>
      </c>
      <c r="U1288">
        <f t="shared" si="144"/>
        <v>2015</v>
      </c>
      <c r="V1288" s="9">
        <f t="shared" si="145"/>
        <v>2</v>
      </c>
      <c r="W1288">
        <f t="shared" si="146"/>
        <v>2015</v>
      </c>
    </row>
    <row r="1289" spans="1:23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3">
        <v>42167.621018518519</v>
      </c>
      <c r="J1289" s="13">
        <v>42107.621018518519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 s="3">
        <f>ROUND(E1289/D1289*100,0)</f>
        <v>242</v>
      </c>
      <c r="Q1289">
        <f t="shared" si="140"/>
        <v>24.2</v>
      </c>
      <c r="R1289" s="14" t="str">
        <f t="shared" si="141"/>
        <v>4/13/2015</v>
      </c>
      <c r="S1289" s="14" t="str">
        <f t="shared" si="142"/>
        <v>6/12/2015</v>
      </c>
      <c r="T1289" s="9">
        <f t="shared" si="143"/>
        <v>4</v>
      </c>
      <c r="U1289">
        <f t="shared" si="144"/>
        <v>2015</v>
      </c>
      <c r="V1289" s="9">
        <f t="shared" si="145"/>
        <v>6</v>
      </c>
      <c r="W1289">
        <f t="shared" si="146"/>
        <v>2015</v>
      </c>
    </row>
    <row r="1290" spans="1:23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3">
        <v>42592.166666666664</v>
      </c>
      <c r="J1290" s="13">
        <v>42561.154664351852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 s="3">
        <f>ROUND(E1290/D1290*100,0)</f>
        <v>100</v>
      </c>
      <c r="Q1290">
        <f t="shared" si="140"/>
        <v>65.87</v>
      </c>
      <c r="R1290" s="14" t="str">
        <f t="shared" si="141"/>
        <v>7/10/2016</v>
      </c>
      <c r="S1290" s="14" t="str">
        <f t="shared" si="142"/>
        <v>8/10/2016</v>
      </c>
      <c r="T1290" s="9">
        <f t="shared" si="143"/>
        <v>7</v>
      </c>
      <c r="U1290">
        <f t="shared" si="144"/>
        <v>2016</v>
      </c>
      <c r="V1290" s="9">
        <f t="shared" si="145"/>
        <v>8</v>
      </c>
      <c r="W1290">
        <f t="shared" si="146"/>
        <v>2016</v>
      </c>
    </row>
    <row r="1291" spans="1:23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3">
        <v>42739.134780092594</v>
      </c>
      <c r="J1291" s="13">
        <v>42709.134780092594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 s="3">
        <f>ROUND(E1291/D1291*100,0)</f>
        <v>125</v>
      </c>
      <c r="Q1291">
        <f t="shared" si="140"/>
        <v>36.08</v>
      </c>
      <c r="R1291" s="14" t="str">
        <f t="shared" si="141"/>
        <v>12/5/2016</v>
      </c>
      <c r="S1291" s="14" t="str">
        <f t="shared" si="142"/>
        <v>1/4/2017</v>
      </c>
      <c r="T1291" s="9">
        <f t="shared" si="143"/>
        <v>12</v>
      </c>
      <c r="U1291">
        <f t="shared" si="144"/>
        <v>2016</v>
      </c>
      <c r="V1291" s="9">
        <f t="shared" si="145"/>
        <v>1</v>
      </c>
      <c r="W1291">
        <f t="shared" si="146"/>
        <v>2017</v>
      </c>
    </row>
    <row r="1292" spans="1:23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3">
        <v>42117.290972222225</v>
      </c>
      <c r="J1292" s="13">
        <v>42086.614942129629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 s="3">
        <f>ROUND(E1292/D1292*100,0)</f>
        <v>109</v>
      </c>
      <c r="Q1292">
        <f t="shared" si="140"/>
        <v>44.19</v>
      </c>
      <c r="R1292" s="14" t="str">
        <f t="shared" si="141"/>
        <v>3/23/2015</v>
      </c>
      <c r="S1292" s="14" t="str">
        <f t="shared" si="142"/>
        <v>4/23/2015</v>
      </c>
      <c r="T1292" s="9">
        <f t="shared" si="143"/>
        <v>3</v>
      </c>
      <c r="U1292">
        <f t="shared" si="144"/>
        <v>2015</v>
      </c>
      <c r="V1292" s="9">
        <f t="shared" si="145"/>
        <v>4</v>
      </c>
      <c r="W1292">
        <f t="shared" si="146"/>
        <v>2015</v>
      </c>
    </row>
    <row r="1293" spans="1:23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3">
        <v>42101.291666666664</v>
      </c>
      <c r="J1293" s="13">
        <v>42064.652673611112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 s="3">
        <f>ROUND(E1293/D1293*100,0)</f>
        <v>146</v>
      </c>
      <c r="Q1293">
        <f t="shared" si="140"/>
        <v>104.07</v>
      </c>
      <c r="R1293" s="14" t="str">
        <f t="shared" si="141"/>
        <v>3/1/2015</v>
      </c>
      <c r="S1293" s="14" t="str">
        <f t="shared" si="142"/>
        <v>4/7/2015</v>
      </c>
      <c r="T1293" s="9">
        <f t="shared" si="143"/>
        <v>3</v>
      </c>
      <c r="U1293">
        <f t="shared" si="144"/>
        <v>2015</v>
      </c>
      <c r="V1293" s="9">
        <f t="shared" si="145"/>
        <v>4</v>
      </c>
      <c r="W1293">
        <f t="shared" si="146"/>
        <v>2015</v>
      </c>
    </row>
    <row r="1294" spans="1:23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3">
        <v>42283.957638888889</v>
      </c>
      <c r="J1294" s="13">
        <v>42256.76421296296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 s="3">
        <f>ROUND(E1294/D1294*100,0)</f>
        <v>110</v>
      </c>
      <c r="Q1294">
        <f t="shared" si="140"/>
        <v>35.96</v>
      </c>
      <c r="R1294" s="14" t="str">
        <f t="shared" si="141"/>
        <v>9/9/2015</v>
      </c>
      <c r="S1294" s="14" t="str">
        <f t="shared" si="142"/>
        <v>10/6/2015</v>
      </c>
      <c r="T1294" s="9">
        <f t="shared" si="143"/>
        <v>9</v>
      </c>
      <c r="U1294">
        <f t="shared" si="144"/>
        <v>2015</v>
      </c>
      <c r="V1294" s="9">
        <f t="shared" si="145"/>
        <v>10</v>
      </c>
      <c r="W1294">
        <f t="shared" si="146"/>
        <v>2015</v>
      </c>
    </row>
    <row r="1295" spans="1:23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3">
        <v>42322.742719907408</v>
      </c>
      <c r="J1295" s="13">
        <v>42292.701053240744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 s="3">
        <f>ROUND(E1295/D1295*100,0)</f>
        <v>102</v>
      </c>
      <c r="Q1295">
        <f t="shared" si="140"/>
        <v>127.79</v>
      </c>
      <c r="R1295" s="14" t="str">
        <f t="shared" si="141"/>
        <v>10/15/2015</v>
      </c>
      <c r="S1295" s="14" t="str">
        <f t="shared" si="142"/>
        <v>11/14/2015</v>
      </c>
      <c r="T1295" s="9">
        <f t="shared" si="143"/>
        <v>10</v>
      </c>
      <c r="U1295">
        <f t="shared" si="144"/>
        <v>2015</v>
      </c>
      <c r="V1295" s="9">
        <f t="shared" si="145"/>
        <v>11</v>
      </c>
      <c r="W1295">
        <f t="shared" si="146"/>
        <v>2015</v>
      </c>
    </row>
    <row r="1296" spans="1:23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3">
        <v>42296.458333333336</v>
      </c>
      <c r="J1296" s="13">
        <v>42278.453668981485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 s="3">
        <f>ROUND(E1296/D1296*100,0)</f>
        <v>122</v>
      </c>
      <c r="Q1296">
        <f t="shared" si="140"/>
        <v>27.73</v>
      </c>
      <c r="R1296" s="14" t="str">
        <f t="shared" si="141"/>
        <v>10/1/2015</v>
      </c>
      <c r="S1296" s="14" t="str">
        <f t="shared" si="142"/>
        <v>10/19/2015</v>
      </c>
      <c r="T1296" s="9">
        <f t="shared" si="143"/>
        <v>10</v>
      </c>
      <c r="U1296">
        <f t="shared" si="144"/>
        <v>2015</v>
      </c>
      <c r="V1296" s="9">
        <f t="shared" si="145"/>
        <v>10</v>
      </c>
      <c r="W1296">
        <f t="shared" si="146"/>
        <v>2015</v>
      </c>
    </row>
    <row r="1297" spans="1:23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3">
        <v>42214.708333333336</v>
      </c>
      <c r="J1297" s="13">
        <v>42184.572881944441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 s="3">
        <f>ROUND(E1297/D1297*100,0)</f>
        <v>102</v>
      </c>
      <c r="Q1297">
        <f t="shared" si="140"/>
        <v>39.83</v>
      </c>
      <c r="R1297" s="14" t="str">
        <f t="shared" si="141"/>
        <v>6/29/2015</v>
      </c>
      <c r="S1297" s="14" t="str">
        <f t="shared" si="142"/>
        <v>7/29/2015</v>
      </c>
      <c r="T1297" s="9">
        <f t="shared" si="143"/>
        <v>6</v>
      </c>
      <c r="U1297">
        <f t="shared" si="144"/>
        <v>2015</v>
      </c>
      <c r="V1297" s="9">
        <f t="shared" si="145"/>
        <v>7</v>
      </c>
      <c r="W1297">
        <f t="shared" si="146"/>
        <v>2015</v>
      </c>
    </row>
    <row r="1298" spans="1:23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3">
        <v>42443.008946759262</v>
      </c>
      <c r="J1298" s="13">
        <v>42423.050613425927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 s="3">
        <f>ROUND(E1298/D1298*100,0)</f>
        <v>141</v>
      </c>
      <c r="Q1298">
        <f t="shared" si="140"/>
        <v>52.17</v>
      </c>
      <c r="R1298" s="14" t="str">
        <f t="shared" si="141"/>
        <v>2/23/2016</v>
      </c>
      <c r="S1298" s="14" t="str">
        <f t="shared" si="142"/>
        <v>3/14/2016</v>
      </c>
      <c r="T1298" s="9">
        <f t="shared" si="143"/>
        <v>2</v>
      </c>
      <c r="U1298">
        <f t="shared" si="144"/>
        <v>2016</v>
      </c>
      <c r="V1298" s="9">
        <f t="shared" si="145"/>
        <v>3</v>
      </c>
      <c r="W1298">
        <f t="shared" si="146"/>
        <v>2016</v>
      </c>
    </row>
    <row r="1299" spans="1:23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3">
        <v>42491.747199074074</v>
      </c>
      <c r="J1299" s="13">
        <v>42461.747199074074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 s="3">
        <f>ROUND(E1299/D1299*100,0)</f>
        <v>110</v>
      </c>
      <c r="Q1299">
        <f t="shared" si="140"/>
        <v>92.04</v>
      </c>
      <c r="R1299" s="14" t="str">
        <f t="shared" si="141"/>
        <v>4/1/2016</v>
      </c>
      <c r="S1299" s="14" t="str">
        <f t="shared" si="142"/>
        <v>5/1/2016</v>
      </c>
      <c r="T1299" s="9">
        <f t="shared" si="143"/>
        <v>4</v>
      </c>
      <c r="U1299">
        <f t="shared" si="144"/>
        <v>2016</v>
      </c>
      <c r="V1299" s="9">
        <f t="shared" si="145"/>
        <v>5</v>
      </c>
      <c r="W1299">
        <f t="shared" si="146"/>
        <v>2016</v>
      </c>
    </row>
    <row r="1300" spans="1:23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3">
        <v>42488.680925925924</v>
      </c>
      <c r="J1300" s="13">
        <v>42458.680925925924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 s="3">
        <f>ROUND(E1300/D1300*100,0)</f>
        <v>105</v>
      </c>
      <c r="Q1300">
        <f t="shared" si="140"/>
        <v>63.42</v>
      </c>
      <c r="R1300" s="14" t="str">
        <f t="shared" si="141"/>
        <v>3/29/2016</v>
      </c>
      <c r="S1300" s="14" t="str">
        <f t="shared" si="142"/>
        <v>4/28/2016</v>
      </c>
      <c r="T1300" s="9">
        <f t="shared" si="143"/>
        <v>3</v>
      </c>
      <c r="U1300">
        <f t="shared" si="144"/>
        <v>2016</v>
      </c>
      <c r="V1300" s="9">
        <f t="shared" si="145"/>
        <v>4</v>
      </c>
      <c r="W1300">
        <f t="shared" si="146"/>
        <v>2016</v>
      </c>
    </row>
    <row r="1301" spans="1:23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3">
        <v>42199.814340277779</v>
      </c>
      <c r="J1301" s="13">
        <v>42169.814340277779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 s="3">
        <f>ROUND(E1301/D1301*100,0)</f>
        <v>124</v>
      </c>
      <c r="Q1301">
        <f t="shared" si="140"/>
        <v>135.63</v>
      </c>
      <c r="R1301" s="14" t="str">
        <f t="shared" si="141"/>
        <v>6/14/2015</v>
      </c>
      <c r="S1301" s="14" t="str">
        <f t="shared" si="142"/>
        <v>7/14/2015</v>
      </c>
      <c r="T1301" s="9">
        <f t="shared" si="143"/>
        <v>6</v>
      </c>
      <c r="U1301">
        <f t="shared" si="144"/>
        <v>2015</v>
      </c>
      <c r="V1301" s="9">
        <f t="shared" si="145"/>
        <v>7</v>
      </c>
      <c r="W1301">
        <f t="shared" si="146"/>
        <v>2015</v>
      </c>
    </row>
    <row r="1302" spans="1:23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3">
        <v>42522.789583333331</v>
      </c>
      <c r="J1302" s="13">
        <v>42483.675208333334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 s="3">
        <f>ROUND(E1302/D1302*100,0)</f>
        <v>135</v>
      </c>
      <c r="Q1302">
        <f t="shared" si="140"/>
        <v>168.75</v>
      </c>
      <c r="R1302" s="14" t="str">
        <f t="shared" si="141"/>
        <v>4/23/2016</v>
      </c>
      <c r="S1302" s="14" t="str">
        <f t="shared" si="142"/>
        <v>6/1/2016</v>
      </c>
      <c r="T1302" s="9">
        <f t="shared" si="143"/>
        <v>4</v>
      </c>
      <c r="U1302">
        <f t="shared" si="144"/>
        <v>2016</v>
      </c>
      <c r="V1302" s="9">
        <f t="shared" si="145"/>
        <v>6</v>
      </c>
      <c r="W1302">
        <f t="shared" si="146"/>
        <v>2016</v>
      </c>
    </row>
    <row r="1303" spans="1:23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3">
        <v>42206.125</v>
      </c>
      <c r="J1303" s="13">
        <v>42195.749745370369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 s="3">
        <f>ROUND(E1303/D1303*100,0)</f>
        <v>103</v>
      </c>
      <c r="Q1303">
        <f t="shared" si="140"/>
        <v>70.86</v>
      </c>
      <c r="R1303" s="14" t="str">
        <f t="shared" si="141"/>
        <v>7/10/2015</v>
      </c>
      <c r="S1303" s="14" t="str">
        <f t="shared" si="142"/>
        <v>7/21/2015</v>
      </c>
      <c r="T1303" s="9">
        <f t="shared" si="143"/>
        <v>7</v>
      </c>
      <c r="U1303">
        <f t="shared" si="144"/>
        <v>2015</v>
      </c>
      <c r="V1303" s="9">
        <f t="shared" si="145"/>
        <v>7</v>
      </c>
      <c r="W1303">
        <f t="shared" si="146"/>
        <v>2015</v>
      </c>
    </row>
    <row r="1304" spans="1:23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3">
        <v>42705.099664351852</v>
      </c>
      <c r="J1304" s="13">
        <v>42675.057997685188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 s="3">
        <f>ROUND(E1304/D1304*100,0)</f>
        <v>100</v>
      </c>
      <c r="Q1304">
        <f t="shared" si="140"/>
        <v>50</v>
      </c>
      <c r="R1304" s="14" t="str">
        <f t="shared" si="141"/>
        <v>11/1/2016</v>
      </c>
      <c r="S1304" s="14" t="str">
        <f t="shared" si="142"/>
        <v>12/1/2016</v>
      </c>
      <c r="T1304" s="9">
        <f t="shared" si="143"/>
        <v>11</v>
      </c>
      <c r="U1304">
        <f t="shared" si="144"/>
        <v>2016</v>
      </c>
      <c r="V1304" s="9">
        <f t="shared" si="145"/>
        <v>12</v>
      </c>
      <c r="W1304">
        <f t="shared" si="146"/>
        <v>2016</v>
      </c>
    </row>
    <row r="1305" spans="1:23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3">
        <v>42582.458333333336</v>
      </c>
      <c r="J1305" s="13">
        <v>42566.441203703704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 s="3">
        <f>ROUND(E1305/D1305*100,0)</f>
        <v>130</v>
      </c>
      <c r="Q1305">
        <f t="shared" si="140"/>
        <v>42.21</v>
      </c>
      <c r="R1305" s="14" t="str">
        <f t="shared" si="141"/>
        <v>7/15/2016</v>
      </c>
      <c r="S1305" s="14" t="str">
        <f t="shared" si="142"/>
        <v>7/31/2016</v>
      </c>
      <c r="T1305" s="9">
        <f t="shared" si="143"/>
        <v>7</v>
      </c>
      <c r="U1305">
        <f t="shared" si="144"/>
        <v>2016</v>
      </c>
      <c r="V1305" s="9">
        <f t="shared" si="145"/>
        <v>7</v>
      </c>
      <c r="W1305">
        <f t="shared" si="146"/>
        <v>2016</v>
      </c>
    </row>
    <row r="1306" spans="1:23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3">
        <v>42807.15283564815</v>
      </c>
      <c r="J1306" s="13">
        <v>42747.194502314815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 s="3">
        <f>ROUND(E1306/D1306*100,0)</f>
        <v>40</v>
      </c>
      <c r="Q1306">
        <f t="shared" si="140"/>
        <v>152.41</v>
      </c>
      <c r="R1306" s="14" t="str">
        <f t="shared" si="141"/>
        <v>1/12/2017</v>
      </c>
      <c r="S1306" s="14" t="str">
        <f t="shared" si="142"/>
        <v>3/13/2017</v>
      </c>
      <c r="T1306" s="9">
        <f t="shared" si="143"/>
        <v>1</v>
      </c>
      <c r="U1306">
        <f t="shared" si="144"/>
        <v>2017</v>
      </c>
      <c r="V1306" s="9">
        <f t="shared" si="145"/>
        <v>3</v>
      </c>
      <c r="W1306">
        <f t="shared" si="146"/>
        <v>2017</v>
      </c>
    </row>
    <row r="1307" spans="1:23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3">
        <v>42572.729166666664</v>
      </c>
      <c r="J1307" s="13">
        <v>42543.665601851855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 s="3">
        <f>ROUND(E1307/D1307*100,0)</f>
        <v>26</v>
      </c>
      <c r="Q1307">
        <f t="shared" si="140"/>
        <v>90.62</v>
      </c>
      <c r="R1307" s="14" t="str">
        <f t="shared" si="141"/>
        <v>6/22/2016</v>
      </c>
      <c r="S1307" s="14" t="str">
        <f t="shared" si="142"/>
        <v>7/21/2016</v>
      </c>
      <c r="T1307" s="9">
        <f t="shared" si="143"/>
        <v>6</v>
      </c>
      <c r="U1307">
        <f t="shared" si="144"/>
        <v>2016</v>
      </c>
      <c r="V1307" s="9">
        <f t="shared" si="145"/>
        <v>7</v>
      </c>
      <c r="W1307">
        <f t="shared" si="146"/>
        <v>2016</v>
      </c>
    </row>
    <row r="1308" spans="1:23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3">
        <v>41977.457569444443</v>
      </c>
      <c r="J1308" s="13">
        <v>41947.457569444443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 s="3">
        <f>ROUND(E1308/D1308*100,0)</f>
        <v>65</v>
      </c>
      <c r="Q1308">
        <f t="shared" si="140"/>
        <v>201.6</v>
      </c>
      <c r="R1308" s="14" t="str">
        <f t="shared" si="141"/>
        <v>11/4/2014</v>
      </c>
      <c r="S1308" s="14" t="str">
        <f t="shared" si="142"/>
        <v>12/4/2014</v>
      </c>
      <c r="T1308" s="9">
        <f t="shared" si="143"/>
        <v>11</v>
      </c>
      <c r="U1308">
        <f t="shared" si="144"/>
        <v>2014</v>
      </c>
      <c r="V1308" s="9">
        <f t="shared" si="145"/>
        <v>12</v>
      </c>
      <c r="W1308">
        <f t="shared" si="146"/>
        <v>2014</v>
      </c>
    </row>
    <row r="1309" spans="1:23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3">
        <v>42417.503229166665</v>
      </c>
      <c r="J1309" s="13">
        <v>42387.503229166665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 s="3">
        <f>ROUND(E1309/D1309*100,0)</f>
        <v>12</v>
      </c>
      <c r="Q1309">
        <f t="shared" si="140"/>
        <v>127.93</v>
      </c>
      <c r="R1309" s="14" t="str">
        <f t="shared" si="141"/>
        <v>1/18/2016</v>
      </c>
      <c r="S1309" s="14" t="str">
        <f t="shared" si="142"/>
        <v>2/17/2016</v>
      </c>
      <c r="T1309" s="9">
        <f t="shared" si="143"/>
        <v>1</v>
      </c>
      <c r="U1309">
        <f t="shared" si="144"/>
        <v>2016</v>
      </c>
      <c r="V1309" s="9">
        <f t="shared" si="145"/>
        <v>2</v>
      </c>
      <c r="W1309">
        <f t="shared" si="146"/>
        <v>2016</v>
      </c>
    </row>
    <row r="1310" spans="1:23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3">
        <v>42651.613564814812</v>
      </c>
      <c r="J1310" s="13">
        <v>42611.613564814812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 s="3">
        <f>ROUND(E1310/D1310*100,0)</f>
        <v>11</v>
      </c>
      <c r="Q1310">
        <f t="shared" si="140"/>
        <v>29.89</v>
      </c>
      <c r="R1310" s="14" t="str">
        <f t="shared" si="141"/>
        <v>8/29/2016</v>
      </c>
      <c r="S1310" s="14" t="str">
        <f t="shared" si="142"/>
        <v>10/8/2016</v>
      </c>
      <c r="T1310" s="9">
        <f t="shared" si="143"/>
        <v>8</v>
      </c>
      <c r="U1310">
        <f t="shared" si="144"/>
        <v>2016</v>
      </c>
      <c r="V1310" s="9">
        <f t="shared" si="145"/>
        <v>10</v>
      </c>
      <c r="W1310">
        <f t="shared" si="146"/>
        <v>2016</v>
      </c>
    </row>
    <row r="1311" spans="1:23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3">
        <v>42292.882731481484</v>
      </c>
      <c r="J1311" s="13">
        <v>42257.882731481484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 s="3">
        <f>ROUND(E1311/D1311*100,0)</f>
        <v>112</v>
      </c>
      <c r="Q1311">
        <f t="shared" si="140"/>
        <v>367.97</v>
      </c>
      <c r="R1311" s="14" t="str">
        <f t="shared" si="141"/>
        <v>9/10/2015</v>
      </c>
      <c r="S1311" s="14" t="str">
        <f t="shared" si="142"/>
        <v>10/15/2015</v>
      </c>
      <c r="T1311" s="9">
        <f t="shared" si="143"/>
        <v>9</v>
      </c>
      <c r="U1311">
        <f t="shared" si="144"/>
        <v>2015</v>
      </c>
      <c r="V1311" s="9">
        <f t="shared" si="145"/>
        <v>10</v>
      </c>
      <c r="W1311">
        <f t="shared" si="146"/>
        <v>2015</v>
      </c>
    </row>
    <row r="1312" spans="1:23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3">
        <v>42601.667245370372</v>
      </c>
      <c r="J1312" s="13">
        <v>42556.667245370372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 s="3">
        <f>ROUND(E1312/D1312*100,0)</f>
        <v>16</v>
      </c>
      <c r="Q1312">
        <f t="shared" si="140"/>
        <v>129.16999999999999</v>
      </c>
      <c r="R1312" s="14" t="str">
        <f t="shared" si="141"/>
        <v>7/5/2016</v>
      </c>
      <c r="S1312" s="14" t="str">
        <f t="shared" si="142"/>
        <v>8/19/2016</v>
      </c>
      <c r="T1312" s="9">
        <f t="shared" si="143"/>
        <v>7</v>
      </c>
      <c r="U1312">
        <f t="shared" si="144"/>
        <v>2016</v>
      </c>
      <c r="V1312" s="9">
        <f t="shared" si="145"/>
        <v>8</v>
      </c>
      <c r="W1312">
        <f t="shared" si="146"/>
        <v>2016</v>
      </c>
    </row>
    <row r="1313" spans="1:23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3">
        <v>42704.843969907408</v>
      </c>
      <c r="J1313" s="13">
        <v>42669.802303240744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 s="3">
        <f>ROUND(E1313/D1313*100,0)</f>
        <v>32</v>
      </c>
      <c r="Q1313">
        <f t="shared" si="140"/>
        <v>800.7</v>
      </c>
      <c r="R1313" s="14" t="str">
        <f t="shared" si="141"/>
        <v>10/26/2016</v>
      </c>
      <c r="S1313" s="14" t="str">
        <f t="shared" si="142"/>
        <v>11/30/2016</v>
      </c>
      <c r="T1313" s="9">
        <f t="shared" si="143"/>
        <v>10</v>
      </c>
      <c r="U1313">
        <f t="shared" si="144"/>
        <v>2016</v>
      </c>
      <c r="V1313" s="9">
        <f t="shared" si="145"/>
        <v>11</v>
      </c>
      <c r="W1313">
        <f t="shared" si="146"/>
        <v>2016</v>
      </c>
    </row>
    <row r="1314" spans="1:23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3">
        <v>42112.702800925923</v>
      </c>
      <c r="J1314" s="13">
        <v>42082.702800925923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 s="3">
        <f>ROUND(E1314/D1314*100,0)</f>
        <v>1</v>
      </c>
      <c r="Q1314">
        <f t="shared" si="140"/>
        <v>28</v>
      </c>
      <c r="R1314" s="14" t="str">
        <f t="shared" si="141"/>
        <v>3/19/2015</v>
      </c>
      <c r="S1314" s="14" t="str">
        <f t="shared" si="142"/>
        <v>4/18/2015</v>
      </c>
      <c r="T1314" s="9">
        <f t="shared" si="143"/>
        <v>3</v>
      </c>
      <c r="U1314">
        <f t="shared" si="144"/>
        <v>2015</v>
      </c>
      <c r="V1314" s="9">
        <f t="shared" si="145"/>
        <v>4</v>
      </c>
      <c r="W1314">
        <f t="shared" si="146"/>
        <v>2015</v>
      </c>
    </row>
    <row r="1315" spans="1:23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3">
        <v>42432.709652777776</v>
      </c>
      <c r="J1315" s="13">
        <v>42402.709652777776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 s="3">
        <f>ROUND(E1315/D1315*100,0)</f>
        <v>31</v>
      </c>
      <c r="Q1315">
        <f t="shared" si="140"/>
        <v>102.02</v>
      </c>
      <c r="R1315" s="14" t="str">
        <f t="shared" si="141"/>
        <v>2/2/2016</v>
      </c>
      <c r="S1315" s="14" t="str">
        <f t="shared" si="142"/>
        <v>3/3/2016</v>
      </c>
      <c r="T1315" s="9">
        <f t="shared" si="143"/>
        <v>2</v>
      </c>
      <c r="U1315">
        <f t="shared" si="144"/>
        <v>2016</v>
      </c>
      <c r="V1315" s="9">
        <f t="shared" si="145"/>
        <v>3</v>
      </c>
      <c r="W1315">
        <f t="shared" si="146"/>
        <v>2016</v>
      </c>
    </row>
    <row r="1316" spans="1:23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3">
        <v>42664.669675925928</v>
      </c>
      <c r="J1316" s="13">
        <v>42604.669675925928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 s="3">
        <f>ROUND(E1316/D1316*100,0)</f>
        <v>1</v>
      </c>
      <c r="Q1316">
        <f t="shared" si="140"/>
        <v>184.36</v>
      </c>
      <c r="R1316" s="14" t="str">
        <f t="shared" si="141"/>
        <v>8/22/2016</v>
      </c>
      <c r="S1316" s="14" t="str">
        <f t="shared" si="142"/>
        <v>10/21/2016</v>
      </c>
      <c r="T1316" s="9">
        <f t="shared" si="143"/>
        <v>8</v>
      </c>
      <c r="U1316">
        <f t="shared" si="144"/>
        <v>2016</v>
      </c>
      <c r="V1316" s="9">
        <f t="shared" si="145"/>
        <v>10</v>
      </c>
      <c r="W1316">
        <f t="shared" si="146"/>
        <v>2016</v>
      </c>
    </row>
    <row r="1317" spans="1:23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3">
        <v>42314.041666666664</v>
      </c>
      <c r="J1317" s="13">
        <v>42278.498240740744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 s="3">
        <f>ROUND(E1317/D1317*100,0)</f>
        <v>40</v>
      </c>
      <c r="Q1317">
        <f t="shared" si="140"/>
        <v>162.91999999999999</v>
      </c>
      <c r="R1317" s="14" t="str">
        <f t="shared" si="141"/>
        <v>10/1/2015</v>
      </c>
      <c r="S1317" s="14" t="str">
        <f t="shared" si="142"/>
        <v>11/6/2015</v>
      </c>
      <c r="T1317" s="9">
        <f t="shared" si="143"/>
        <v>10</v>
      </c>
      <c r="U1317">
        <f t="shared" si="144"/>
        <v>2015</v>
      </c>
      <c r="V1317" s="9">
        <f t="shared" si="145"/>
        <v>11</v>
      </c>
      <c r="W1317">
        <f t="shared" si="146"/>
        <v>2015</v>
      </c>
    </row>
    <row r="1318" spans="1:23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3">
        <v>42428.961909722224</v>
      </c>
      <c r="J1318" s="13">
        <v>42393.961909722224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 s="3">
        <f>ROUND(E1318/D1318*100,0)</f>
        <v>0</v>
      </c>
      <c r="Q1318">
        <f t="shared" si="140"/>
        <v>1</v>
      </c>
      <c r="R1318" s="14" t="str">
        <f t="shared" si="141"/>
        <v>1/24/2016</v>
      </c>
      <c r="S1318" s="14" t="str">
        <f t="shared" si="142"/>
        <v>2/28/2016</v>
      </c>
      <c r="T1318" s="9">
        <f t="shared" si="143"/>
        <v>1</v>
      </c>
      <c r="U1318">
        <f t="shared" si="144"/>
        <v>2016</v>
      </c>
      <c r="V1318" s="9">
        <f t="shared" si="145"/>
        <v>2</v>
      </c>
      <c r="W1318">
        <f t="shared" si="146"/>
        <v>2016</v>
      </c>
    </row>
    <row r="1319" spans="1:23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3">
        <v>42572.583333333336</v>
      </c>
      <c r="J1319" s="13">
        <v>42520.235486111109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 s="3">
        <f>ROUND(E1319/D1319*100,0)</f>
        <v>6</v>
      </c>
      <c r="Q1319">
        <f t="shared" si="140"/>
        <v>603.53</v>
      </c>
      <c r="R1319" s="14" t="str">
        <f t="shared" si="141"/>
        <v>5/30/2016</v>
      </c>
      <c r="S1319" s="14" t="str">
        <f t="shared" si="142"/>
        <v>7/21/2016</v>
      </c>
      <c r="T1319" s="9">
        <f t="shared" si="143"/>
        <v>5</v>
      </c>
      <c r="U1319">
        <f t="shared" si="144"/>
        <v>2016</v>
      </c>
      <c r="V1319" s="9">
        <f t="shared" si="145"/>
        <v>7</v>
      </c>
      <c r="W1319">
        <f t="shared" si="146"/>
        <v>2016</v>
      </c>
    </row>
    <row r="1320" spans="1:23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3">
        <v>42015.043657407405</v>
      </c>
      <c r="J1320" s="13">
        <v>41985.043657407405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 s="3">
        <f>ROUND(E1320/D1320*100,0)</f>
        <v>15</v>
      </c>
      <c r="Q1320">
        <f t="shared" si="140"/>
        <v>45.41</v>
      </c>
      <c r="R1320" s="14" t="str">
        <f t="shared" si="141"/>
        <v>12/12/2014</v>
      </c>
      <c r="S1320" s="14" t="str">
        <f t="shared" si="142"/>
        <v>1/11/2015</v>
      </c>
      <c r="T1320" s="9">
        <f t="shared" si="143"/>
        <v>12</v>
      </c>
      <c r="U1320">
        <f t="shared" si="144"/>
        <v>2014</v>
      </c>
      <c r="V1320" s="9">
        <f t="shared" si="145"/>
        <v>1</v>
      </c>
      <c r="W1320">
        <f t="shared" si="146"/>
        <v>2015</v>
      </c>
    </row>
    <row r="1321" spans="1:23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3">
        <v>41831.666666666664</v>
      </c>
      <c r="J1321" s="13">
        <v>41816.812094907407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 s="3">
        <f>ROUND(E1321/D1321*100,0)</f>
        <v>15</v>
      </c>
      <c r="Q1321">
        <f t="shared" si="140"/>
        <v>97.33</v>
      </c>
      <c r="R1321" s="14" t="str">
        <f t="shared" si="141"/>
        <v>6/26/2014</v>
      </c>
      <c r="S1321" s="14" t="str">
        <f t="shared" si="142"/>
        <v>7/11/2014</v>
      </c>
      <c r="T1321" s="9">
        <f t="shared" si="143"/>
        <v>6</v>
      </c>
      <c r="U1321">
        <f t="shared" si="144"/>
        <v>2014</v>
      </c>
      <c r="V1321" s="9">
        <f t="shared" si="145"/>
        <v>7</v>
      </c>
      <c r="W1321">
        <f t="shared" si="146"/>
        <v>2014</v>
      </c>
    </row>
    <row r="1322" spans="1:23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3">
        <v>42734.958333333336</v>
      </c>
      <c r="J1322" s="13">
        <v>42705.690347222226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 s="3">
        <f>ROUND(E1322/D1322*100,0)</f>
        <v>1</v>
      </c>
      <c r="Q1322">
        <f t="shared" si="140"/>
        <v>167.67</v>
      </c>
      <c r="R1322" s="14" t="str">
        <f t="shared" si="141"/>
        <v>12/1/2016</v>
      </c>
      <c r="S1322" s="14" t="str">
        <f t="shared" si="142"/>
        <v>12/30/2016</v>
      </c>
      <c r="T1322" s="9">
        <f t="shared" si="143"/>
        <v>12</v>
      </c>
      <c r="U1322">
        <f t="shared" si="144"/>
        <v>2016</v>
      </c>
      <c r="V1322" s="9">
        <f t="shared" si="145"/>
        <v>12</v>
      </c>
      <c r="W1322">
        <f t="shared" si="146"/>
        <v>2016</v>
      </c>
    </row>
    <row r="1323" spans="1:23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3">
        <v>42727.74927083333</v>
      </c>
      <c r="J1323" s="13">
        <v>42697.74927083333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 s="3">
        <f>ROUND(E1323/D1323*100,0)</f>
        <v>1</v>
      </c>
      <c r="Q1323">
        <f t="shared" si="140"/>
        <v>859.86</v>
      </c>
      <c r="R1323" s="14" t="str">
        <f t="shared" si="141"/>
        <v>11/23/2016</v>
      </c>
      <c r="S1323" s="14" t="str">
        <f t="shared" si="142"/>
        <v>12/23/2016</v>
      </c>
      <c r="T1323" s="9">
        <f t="shared" si="143"/>
        <v>11</v>
      </c>
      <c r="U1323">
        <f t="shared" si="144"/>
        <v>2016</v>
      </c>
      <c r="V1323" s="9">
        <f t="shared" si="145"/>
        <v>12</v>
      </c>
      <c r="W1323">
        <f t="shared" si="146"/>
        <v>2016</v>
      </c>
    </row>
    <row r="1324" spans="1:23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3">
        <v>42145.656539351854</v>
      </c>
      <c r="J1324" s="13">
        <v>42115.656539351854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 s="3">
        <f>ROUND(E1324/D1324*100,0)</f>
        <v>0</v>
      </c>
      <c r="Q1324">
        <f t="shared" si="140"/>
        <v>26.5</v>
      </c>
      <c r="R1324" s="14" t="str">
        <f t="shared" si="141"/>
        <v>4/21/2015</v>
      </c>
      <c r="S1324" s="14" t="str">
        <f t="shared" si="142"/>
        <v>5/21/2015</v>
      </c>
      <c r="T1324" s="9">
        <f t="shared" si="143"/>
        <v>4</v>
      </c>
      <c r="U1324">
        <f t="shared" si="144"/>
        <v>2015</v>
      </c>
      <c r="V1324" s="9">
        <f t="shared" si="145"/>
        <v>5</v>
      </c>
      <c r="W1324">
        <f t="shared" si="146"/>
        <v>2015</v>
      </c>
    </row>
    <row r="1325" spans="1:23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3">
        <v>42486.288194444445</v>
      </c>
      <c r="J1325" s="13">
        <v>42451.698449074072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 s="3">
        <f>ROUND(E1325/D1325*100,0)</f>
        <v>9</v>
      </c>
      <c r="Q1325">
        <f t="shared" si="140"/>
        <v>30.27</v>
      </c>
      <c r="R1325" s="14" t="str">
        <f t="shared" si="141"/>
        <v>3/22/2016</v>
      </c>
      <c r="S1325" s="14" t="str">
        <f t="shared" si="142"/>
        <v>4/26/2016</v>
      </c>
      <c r="T1325" s="9">
        <f t="shared" si="143"/>
        <v>3</v>
      </c>
      <c r="U1325">
        <f t="shared" si="144"/>
        <v>2016</v>
      </c>
      <c r="V1325" s="9">
        <f t="shared" si="145"/>
        <v>4</v>
      </c>
      <c r="W1325">
        <f t="shared" si="146"/>
        <v>2016</v>
      </c>
    </row>
    <row r="1326" spans="1:23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3">
        <v>42656.633703703701</v>
      </c>
      <c r="J1326" s="13">
        <v>42626.633703703701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 s="3">
        <f>ROUND(E1326/D1326*100,0)</f>
        <v>10</v>
      </c>
      <c r="Q1326">
        <f t="shared" si="140"/>
        <v>54.67</v>
      </c>
      <c r="R1326" s="14" t="str">
        <f t="shared" si="141"/>
        <v>9/13/2016</v>
      </c>
      <c r="S1326" s="14" t="str">
        <f t="shared" si="142"/>
        <v>10/13/2016</v>
      </c>
      <c r="T1326" s="9">
        <f t="shared" si="143"/>
        <v>9</v>
      </c>
      <c r="U1326">
        <f t="shared" si="144"/>
        <v>2016</v>
      </c>
      <c r="V1326" s="9">
        <f t="shared" si="145"/>
        <v>10</v>
      </c>
      <c r="W1326">
        <f t="shared" si="146"/>
        <v>2016</v>
      </c>
    </row>
    <row r="1327" spans="1:23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3">
        <v>42734.086053240739</v>
      </c>
      <c r="J1327" s="13">
        <v>42704.086053240739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 s="3">
        <f>ROUND(E1327/D1327*100,0)</f>
        <v>2</v>
      </c>
      <c r="Q1327">
        <f t="shared" si="140"/>
        <v>60.75</v>
      </c>
      <c r="R1327" s="14" t="str">
        <f t="shared" si="141"/>
        <v>11/30/2016</v>
      </c>
      <c r="S1327" s="14" t="str">
        <f t="shared" si="142"/>
        <v>12/30/2016</v>
      </c>
      <c r="T1327" s="9">
        <f t="shared" si="143"/>
        <v>11</v>
      </c>
      <c r="U1327">
        <f t="shared" si="144"/>
        <v>2016</v>
      </c>
      <c r="V1327" s="9">
        <f t="shared" si="145"/>
        <v>12</v>
      </c>
      <c r="W1327">
        <f t="shared" si="146"/>
        <v>2016</v>
      </c>
    </row>
    <row r="1328" spans="1:23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3">
        <v>42019.791990740741</v>
      </c>
      <c r="J1328" s="13">
        <v>41974.791990740741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 s="3">
        <f>ROUND(E1328/D1328*100,0)</f>
        <v>1</v>
      </c>
      <c r="Q1328">
        <f t="shared" si="140"/>
        <v>102.73</v>
      </c>
      <c r="R1328" s="14" t="str">
        <f t="shared" si="141"/>
        <v>12/1/2014</v>
      </c>
      <c r="S1328" s="14" t="str">
        <f t="shared" si="142"/>
        <v>1/15/2015</v>
      </c>
      <c r="T1328" s="9">
        <f t="shared" si="143"/>
        <v>12</v>
      </c>
      <c r="U1328">
        <f t="shared" si="144"/>
        <v>2014</v>
      </c>
      <c r="V1328" s="9">
        <f t="shared" si="145"/>
        <v>1</v>
      </c>
      <c r="W1328">
        <f t="shared" si="146"/>
        <v>2015</v>
      </c>
    </row>
    <row r="1329" spans="1:23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3">
        <v>42153.67864583333</v>
      </c>
      <c r="J1329" s="13">
        <v>42123.67864583333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 s="3">
        <f>ROUND(E1329/D1329*100,0)</f>
        <v>4</v>
      </c>
      <c r="Q1329">
        <f t="shared" si="140"/>
        <v>41.59</v>
      </c>
      <c r="R1329" s="14" t="str">
        <f t="shared" si="141"/>
        <v>4/29/2015</v>
      </c>
      <c r="S1329" s="14" t="str">
        <f t="shared" si="142"/>
        <v>5/29/2015</v>
      </c>
      <c r="T1329" s="9">
        <f t="shared" si="143"/>
        <v>4</v>
      </c>
      <c r="U1329">
        <f t="shared" si="144"/>
        <v>2015</v>
      </c>
      <c r="V1329" s="9">
        <f t="shared" si="145"/>
        <v>5</v>
      </c>
      <c r="W1329">
        <f t="shared" si="146"/>
        <v>2015</v>
      </c>
    </row>
    <row r="1330" spans="1:23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3">
        <v>42657.642754629633</v>
      </c>
      <c r="J1330" s="13">
        <v>42612.642754629633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 s="3">
        <f>ROUND(E1330/D1330*100,0)</f>
        <v>2</v>
      </c>
      <c r="Q1330">
        <f t="shared" si="140"/>
        <v>116.53</v>
      </c>
      <c r="R1330" s="14" t="str">
        <f t="shared" si="141"/>
        <v>8/30/2016</v>
      </c>
      <c r="S1330" s="14" t="str">
        <f t="shared" si="142"/>
        <v>10/14/2016</v>
      </c>
      <c r="T1330" s="9">
        <f t="shared" si="143"/>
        <v>8</v>
      </c>
      <c r="U1330">
        <f t="shared" si="144"/>
        <v>2016</v>
      </c>
      <c r="V1330" s="9">
        <f t="shared" si="145"/>
        <v>10</v>
      </c>
      <c r="W1330">
        <f t="shared" si="146"/>
        <v>2016</v>
      </c>
    </row>
    <row r="1331" spans="1:23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3">
        <v>41975.263252314813</v>
      </c>
      <c r="J1331" s="13">
        <v>41935.221585648149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 s="3">
        <f>ROUND(E1331/D1331*100,0)</f>
        <v>1</v>
      </c>
      <c r="Q1331">
        <f t="shared" si="140"/>
        <v>45.33</v>
      </c>
      <c r="R1331" s="14" t="str">
        <f t="shared" si="141"/>
        <v>10/23/2014</v>
      </c>
      <c r="S1331" s="14" t="str">
        <f t="shared" si="142"/>
        <v>12/2/2014</v>
      </c>
      <c r="T1331" s="9">
        <f t="shared" si="143"/>
        <v>10</v>
      </c>
      <c r="U1331">
        <f t="shared" si="144"/>
        <v>2014</v>
      </c>
      <c r="V1331" s="9">
        <f t="shared" si="145"/>
        <v>12</v>
      </c>
      <c r="W1331">
        <f t="shared" si="146"/>
        <v>2014</v>
      </c>
    </row>
    <row r="1332" spans="1:23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3">
        <v>42553.166666666664</v>
      </c>
      <c r="J1332" s="13">
        <v>42522.276724537034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 s="3">
        <f>ROUND(E1332/D1332*100,0)</f>
        <v>22</v>
      </c>
      <c r="Q1332">
        <f t="shared" si="140"/>
        <v>157.46</v>
      </c>
      <c r="R1332" s="14" t="str">
        <f t="shared" si="141"/>
        <v>6/1/2016</v>
      </c>
      <c r="S1332" s="14" t="str">
        <f t="shared" si="142"/>
        <v>7/2/2016</v>
      </c>
      <c r="T1332" s="9">
        <f t="shared" si="143"/>
        <v>6</v>
      </c>
      <c r="U1332">
        <f t="shared" si="144"/>
        <v>2016</v>
      </c>
      <c r="V1332" s="9">
        <f t="shared" si="145"/>
        <v>7</v>
      </c>
      <c r="W1332">
        <f t="shared" si="146"/>
        <v>2016</v>
      </c>
    </row>
    <row r="1333" spans="1:23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3">
        <v>42599.50409722222</v>
      </c>
      <c r="J1333" s="13">
        <v>42569.50409722222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 s="3">
        <f>ROUND(E1333/D1333*100,0)</f>
        <v>1</v>
      </c>
      <c r="Q1333">
        <f t="shared" si="140"/>
        <v>100.5</v>
      </c>
      <c r="R1333" s="14" t="str">
        <f t="shared" si="141"/>
        <v>7/18/2016</v>
      </c>
      <c r="S1333" s="14" t="str">
        <f t="shared" si="142"/>
        <v>8/17/2016</v>
      </c>
      <c r="T1333" s="9">
        <f t="shared" si="143"/>
        <v>7</v>
      </c>
      <c r="U1333">
        <f t="shared" si="144"/>
        <v>2016</v>
      </c>
      <c r="V1333" s="9">
        <f t="shared" si="145"/>
        <v>8</v>
      </c>
      <c r="W1333">
        <f t="shared" si="146"/>
        <v>2016</v>
      </c>
    </row>
    <row r="1334" spans="1:23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3">
        <v>42762.060277777775</v>
      </c>
      <c r="J1334" s="13">
        <v>42732.060277777775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 s="3">
        <f>ROUND(E1334/D1334*100,0)</f>
        <v>0</v>
      </c>
      <c r="Q1334">
        <f t="shared" si="140"/>
        <v>0</v>
      </c>
      <c r="R1334" s="14" t="str">
        <f t="shared" si="141"/>
        <v>12/28/2016</v>
      </c>
      <c r="S1334" s="14" t="str">
        <f t="shared" si="142"/>
        <v>1/27/2017</v>
      </c>
      <c r="T1334" s="9">
        <f t="shared" si="143"/>
        <v>12</v>
      </c>
      <c r="U1334">
        <f t="shared" si="144"/>
        <v>2016</v>
      </c>
      <c r="V1334" s="9">
        <f t="shared" si="145"/>
        <v>1</v>
      </c>
      <c r="W1334">
        <f t="shared" si="146"/>
        <v>2017</v>
      </c>
    </row>
    <row r="1335" spans="1:23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3">
        <v>41836.106770833336</v>
      </c>
      <c r="J1335" s="13">
        <v>41806.106770833336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 s="3">
        <f>ROUND(E1335/D1335*100,0)</f>
        <v>0</v>
      </c>
      <c r="Q1335">
        <f t="shared" si="140"/>
        <v>0</v>
      </c>
      <c r="R1335" s="14" t="str">
        <f t="shared" si="141"/>
        <v>6/16/2014</v>
      </c>
      <c r="S1335" s="14" t="str">
        <f t="shared" si="142"/>
        <v>7/16/2014</v>
      </c>
      <c r="T1335" s="9">
        <f t="shared" si="143"/>
        <v>6</v>
      </c>
      <c r="U1335">
        <f t="shared" si="144"/>
        <v>2014</v>
      </c>
      <c r="V1335" s="9">
        <f t="shared" si="145"/>
        <v>7</v>
      </c>
      <c r="W1335">
        <f t="shared" si="146"/>
        <v>2014</v>
      </c>
    </row>
    <row r="1336" spans="1:23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3">
        <v>42440.774155092593</v>
      </c>
      <c r="J1336" s="13">
        <v>42410.774155092593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 s="3">
        <f>ROUND(E1336/D1336*100,0)</f>
        <v>11</v>
      </c>
      <c r="Q1336">
        <f t="shared" si="140"/>
        <v>51.82</v>
      </c>
      <c r="R1336" s="14" t="str">
        <f t="shared" si="141"/>
        <v>2/10/2016</v>
      </c>
      <c r="S1336" s="14" t="str">
        <f t="shared" si="142"/>
        <v>3/11/2016</v>
      </c>
      <c r="T1336" s="9">
        <f t="shared" si="143"/>
        <v>2</v>
      </c>
      <c r="U1336">
        <f t="shared" si="144"/>
        <v>2016</v>
      </c>
      <c r="V1336" s="9">
        <f t="shared" si="145"/>
        <v>3</v>
      </c>
      <c r="W1336">
        <f t="shared" si="146"/>
        <v>2016</v>
      </c>
    </row>
    <row r="1337" spans="1:23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3">
        <v>42343.936365740738</v>
      </c>
      <c r="J1337" s="13">
        <v>42313.936365740738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 s="3">
        <f>ROUND(E1337/D1337*100,0)</f>
        <v>20</v>
      </c>
      <c r="Q1337">
        <f t="shared" si="140"/>
        <v>308.75</v>
      </c>
      <c r="R1337" s="14" t="str">
        <f t="shared" si="141"/>
        <v>11/5/2015</v>
      </c>
      <c r="S1337" s="14" t="str">
        <f t="shared" si="142"/>
        <v>12/5/2015</v>
      </c>
      <c r="T1337" s="9">
        <f t="shared" si="143"/>
        <v>11</v>
      </c>
      <c r="U1337">
        <f t="shared" si="144"/>
        <v>2015</v>
      </c>
      <c r="V1337" s="9">
        <f t="shared" si="145"/>
        <v>12</v>
      </c>
      <c r="W1337">
        <f t="shared" si="146"/>
        <v>2015</v>
      </c>
    </row>
    <row r="1338" spans="1:23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3">
        <v>41990.863749999997</v>
      </c>
      <c r="J1338" s="13">
        <v>41955.863749999997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 s="3">
        <f>ROUND(E1338/D1338*100,0)</f>
        <v>85</v>
      </c>
      <c r="Q1338">
        <f t="shared" si="140"/>
        <v>379.23</v>
      </c>
      <c r="R1338" s="14" t="str">
        <f t="shared" si="141"/>
        <v>11/12/2014</v>
      </c>
      <c r="S1338" s="14" t="str">
        <f t="shared" si="142"/>
        <v>12/17/2014</v>
      </c>
      <c r="T1338" s="9">
        <f t="shared" si="143"/>
        <v>11</v>
      </c>
      <c r="U1338">
        <f t="shared" si="144"/>
        <v>2014</v>
      </c>
      <c r="V1338" s="9">
        <f t="shared" si="145"/>
        <v>12</v>
      </c>
      <c r="W1338">
        <f t="shared" si="146"/>
        <v>2014</v>
      </c>
    </row>
    <row r="1339" spans="1:23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3">
        <v>42797.577303240738</v>
      </c>
      <c r="J1339" s="13">
        <v>42767.577303240738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 s="3">
        <f>ROUND(E1339/D1339*100,0)</f>
        <v>49</v>
      </c>
      <c r="Q1339">
        <f t="shared" si="140"/>
        <v>176.36</v>
      </c>
      <c r="R1339" s="14" t="str">
        <f t="shared" si="141"/>
        <v>2/1/2017</v>
      </c>
      <c r="S1339" s="14" t="str">
        <f t="shared" si="142"/>
        <v>3/3/2017</v>
      </c>
      <c r="T1339" s="9">
        <f t="shared" si="143"/>
        <v>2</v>
      </c>
      <c r="U1339">
        <f t="shared" si="144"/>
        <v>2017</v>
      </c>
      <c r="V1339" s="9">
        <f t="shared" si="145"/>
        <v>3</v>
      </c>
      <c r="W1339">
        <f t="shared" si="146"/>
        <v>2017</v>
      </c>
    </row>
    <row r="1340" spans="1:23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3">
        <v>42218.803622685184</v>
      </c>
      <c r="J1340" s="13">
        <v>42188.803622685184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 s="3">
        <f>ROUND(E1340/D1340*100,0)</f>
        <v>3</v>
      </c>
      <c r="Q1340">
        <f t="shared" si="140"/>
        <v>66.069999999999993</v>
      </c>
      <c r="R1340" s="14" t="str">
        <f t="shared" si="141"/>
        <v>7/3/2015</v>
      </c>
      <c r="S1340" s="14" t="str">
        <f t="shared" si="142"/>
        <v>8/2/2015</v>
      </c>
      <c r="T1340" s="9">
        <f t="shared" si="143"/>
        <v>7</v>
      </c>
      <c r="U1340">
        <f t="shared" si="144"/>
        <v>2015</v>
      </c>
      <c r="V1340" s="9">
        <f t="shared" si="145"/>
        <v>8</v>
      </c>
      <c r="W1340">
        <f t="shared" si="146"/>
        <v>2015</v>
      </c>
    </row>
    <row r="1341" spans="1:23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3">
        <v>41981.688831018517</v>
      </c>
      <c r="J1341" s="13">
        <v>41936.647164351853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 s="3">
        <f>ROUND(E1341/D1341*100,0)</f>
        <v>7</v>
      </c>
      <c r="Q1341">
        <f t="shared" si="140"/>
        <v>89.65</v>
      </c>
      <c r="R1341" s="14" t="str">
        <f t="shared" si="141"/>
        <v>10/24/2014</v>
      </c>
      <c r="S1341" s="14" t="str">
        <f t="shared" si="142"/>
        <v>12/8/2014</v>
      </c>
      <c r="T1341" s="9">
        <f t="shared" si="143"/>
        <v>10</v>
      </c>
      <c r="U1341">
        <f t="shared" si="144"/>
        <v>2014</v>
      </c>
      <c r="V1341" s="9">
        <f t="shared" si="145"/>
        <v>12</v>
      </c>
      <c r="W1341">
        <f t="shared" si="146"/>
        <v>2014</v>
      </c>
    </row>
    <row r="1342" spans="1:23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3">
        <v>41866.595520833333</v>
      </c>
      <c r="J1342" s="13">
        <v>41836.595520833333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 s="3">
        <f>ROUND(E1342/D1342*100,0)</f>
        <v>0</v>
      </c>
      <c r="Q1342">
        <f t="shared" si="140"/>
        <v>0</v>
      </c>
      <c r="R1342" s="14" t="str">
        <f t="shared" si="141"/>
        <v>7/16/2014</v>
      </c>
      <c r="S1342" s="14" t="str">
        <f t="shared" si="142"/>
        <v>8/15/2014</v>
      </c>
      <c r="T1342" s="9">
        <f t="shared" si="143"/>
        <v>7</v>
      </c>
      <c r="U1342">
        <f t="shared" si="144"/>
        <v>2014</v>
      </c>
      <c r="V1342" s="9">
        <f t="shared" si="145"/>
        <v>8</v>
      </c>
      <c r="W1342">
        <f t="shared" si="146"/>
        <v>2014</v>
      </c>
    </row>
    <row r="1343" spans="1:23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3">
        <v>42644.624039351853</v>
      </c>
      <c r="J1343" s="13">
        <v>42612.624039351853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 s="3">
        <f>ROUND(E1343/D1343*100,0)</f>
        <v>70</v>
      </c>
      <c r="Q1343">
        <f t="shared" si="140"/>
        <v>382.39</v>
      </c>
      <c r="R1343" s="14" t="str">
        <f t="shared" si="141"/>
        <v>8/30/2016</v>
      </c>
      <c r="S1343" s="14" t="str">
        <f t="shared" si="142"/>
        <v>10/1/2016</v>
      </c>
      <c r="T1343" s="9">
        <f t="shared" si="143"/>
        <v>8</v>
      </c>
      <c r="U1343">
        <f t="shared" si="144"/>
        <v>2016</v>
      </c>
      <c r="V1343" s="9">
        <f t="shared" si="145"/>
        <v>10</v>
      </c>
      <c r="W1343">
        <f t="shared" si="146"/>
        <v>2016</v>
      </c>
    </row>
    <row r="1344" spans="1:23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3">
        <v>42202.816423611112</v>
      </c>
      <c r="J1344" s="13">
        <v>42172.816423611112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 s="3">
        <f>ROUND(E1344/D1344*100,0)</f>
        <v>0</v>
      </c>
      <c r="Q1344">
        <f t="shared" si="140"/>
        <v>100</v>
      </c>
      <c r="R1344" s="14" t="str">
        <f t="shared" si="141"/>
        <v>6/17/2015</v>
      </c>
      <c r="S1344" s="14" t="str">
        <f t="shared" si="142"/>
        <v>7/17/2015</v>
      </c>
      <c r="T1344" s="9">
        <f t="shared" si="143"/>
        <v>6</v>
      </c>
      <c r="U1344">
        <f t="shared" si="144"/>
        <v>2015</v>
      </c>
      <c r="V1344" s="9">
        <f t="shared" si="145"/>
        <v>7</v>
      </c>
      <c r="W1344">
        <f t="shared" si="146"/>
        <v>2015</v>
      </c>
    </row>
    <row r="1345" spans="1:23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3">
        <v>42601.165972222225</v>
      </c>
      <c r="J1345" s="13">
        <v>42542.526423611111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 s="3">
        <f>ROUND(E1345/D1345*100,0)</f>
        <v>102</v>
      </c>
      <c r="Q1345">
        <f t="shared" si="140"/>
        <v>158.36000000000001</v>
      </c>
      <c r="R1345" s="14" t="str">
        <f t="shared" si="141"/>
        <v>6/21/2016</v>
      </c>
      <c r="S1345" s="14" t="str">
        <f t="shared" si="142"/>
        <v>8/19/2016</v>
      </c>
      <c r="T1345" s="9">
        <f t="shared" si="143"/>
        <v>6</v>
      </c>
      <c r="U1345">
        <f t="shared" si="144"/>
        <v>2016</v>
      </c>
      <c r="V1345" s="9">
        <f t="shared" si="145"/>
        <v>8</v>
      </c>
      <c r="W1345">
        <f t="shared" si="146"/>
        <v>2016</v>
      </c>
    </row>
    <row r="1346" spans="1:23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3">
        <v>42551.789803240739</v>
      </c>
      <c r="J1346" s="13">
        <v>42522.789803240739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 s="3">
        <f>ROUND(E1346/D1346*100,0)</f>
        <v>378</v>
      </c>
      <c r="Q1346">
        <f t="shared" si="140"/>
        <v>40.76</v>
      </c>
      <c r="R1346" s="14" t="str">
        <f t="shared" si="141"/>
        <v>6/1/2016</v>
      </c>
      <c r="S1346" s="14" t="str">
        <f t="shared" si="142"/>
        <v>6/30/2016</v>
      </c>
      <c r="T1346" s="9">
        <f t="shared" si="143"/>
        <v>6</v>
      </c>
      <c r="U1346">
        <f t="shared" si="144"/>
        <v>2016</v>
      </c>
      <c r="V1346" s="9">
        <f t="shared" si="145"/>
        <v>6</v>
      </c>
      <c r="W1346">
        <f t="shared" si="146"/>
        <v>2016</v>
      </c>
    </row>
    <row r="1347" spans="1:23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3">
        <v>41834.814340277779</v>
      </c>
      <c r="J1347" s="13">
        <v>41799.814340277779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 s="3">
        <f>ROUND(E1347/D1347*100,0)</f>
        <v>125</v>
      </c>
      <c r="Q1347">
        <f t="shared" ref="Q1347:Q1410" si="147">IFERROR(ROUND(E1347/L1347,2),0)</f>
        <v>53.57</v>
      </c>
      <c r="R1347" s="14" t="str">
        <f t="shared" ref="R1347:R1410" si="148">_xlfn.CONCAT(MONTH(J1347),"/",DAY(J1347),"/",YEAR(J1347))</f>
        <v>6/9/2014</v>
      </c>
      <c r="S1347" s="14" t="str">
        <f t="shared" ref="S1347:S1410" si="149">_xlfn.CONCAT(MONTH(I1347),"/",DAY(I1347),"/",YEAR(I1347))</f>
        <v>7/14/2014</v>
      </c>
      <c r="T1347" s="9">
        <f t="shared" ref="T1347:T1410" si="150">MONTH(R1347)</f>
        <v>6</v>
      </c>
      <c r="U1347">
        <f t="shared" ref="U1347:U1410" si="151">YEAR(R1347)</f>
        <v>2014</v>
      </c>
      <c r="V1347" s="9">
        <f t="shared" ref="V1347:V1410" si="152">MONTH(S1347)</f>
        <v>7</v>
      </c>
      <c r="W1347">
        <f t="shared" ref="W1347:W1410" si="153">YEAR(S1347)</f>
        <v>2014</v>
      </c>
    </row>
    <row r="1348" spans="1:23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3">
        <v>41452.075821759259</v>
      </c>
      <c r="J1348" s="13">
        <v>41422.075821759259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 s="3">
        <f>ROUND(E1348/D1348*100,0)</f>
        <v>147</v>
      </c>
      <c r="Q1348">
        <f t="shared" si="147"/>
        <v>48.45</v>
      </c>
      <c r="R1348" s="14" t="str">
        <f t="shared" si="148"/>
        <v>5/28/2013</v>
      </c>
      <c r="S1348" s="14" t="str">
        <f t="shared" si="149"/>
        <v>6/27/2013</v>
      </c>
      <c r="T1348" s="9">
        <f t="shared" si="150"/>
        <v>5</v>
      </c>
      <c r="U1348">
        <f t="shared" si="151"/>
        <v>2013</v>
      </c>
      <c r="V1348" s="9">
        <f t="shared" si="152"/>
        <v>6</v>
      </c>
      <c r="W1348">
        <f t="shared" si="153"/>
        <v>2013</v>
      </c>
    </row>
    <row r="1349" spans="1:23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3">
        <v>42070.638020833336</v>
      </c>
      <c r="J1349" s="13">
        <v>42040.638020833336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 s="3">
        <f>ROUND(E1349/D1349*100,0)</f>
        <v>102</v>
      </c>
      <c r="Q1349">
        <f t="shared" si="147"/>
        <v>82.42</v>
      </c>
      <c r="R1349" s="14" t="str">
        <f t="shared" si="148"/>
        <v>2/5/2015</v>
      </c>
      <c r="S1349" s="14" t="str">
        <f t="shared" si="149"/>
        <v>3/7/2015</v>
      </c>
      <c r="T1349" s="9">
        <f t="shared" si="150"/>
        <v>2</v>
      </c>
      <c r="U1349">
        <f t="shared" si="151"/>
        <v>2015</v>
      </c>
      <c r="V1349" s="9">
        <f t="shared" si="152"/>
        <v>3</v>
      </c>
      <c r="W1349">
        <f t="shared" si="153"/>
        <v>2015</v>
      </c>
    </row>
    <row r="1350" spans="1:23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3">
        <v>41991.506168981483</v>
      </c>
      <c r="J1350" s="13">
        <v>41963.506168981483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 s="3">
        <f>ROUND(E1350/D1350*100,0)</f>
        <v>102</v>
      </c>
      <c r="Q1350">
        <f t="shared" si="147"/>
        <v>230.19</v>
      </c>
      <c r="R1350" s="14" t="str">
        <f t="shared" si="148"/>
        <v>11/20/2014</v>
      </c>
      <c r="S1350" s="14" t="str">
        <f t="shared" si="149"/>
        <v>12/18/2014</v>
      </c>
      <c r="T1350" s="9">
        <f t="shared" si="150"/>
        <v>11</v>
      </c>
      <c r="U1350">
        <f t="shared" si="151"/>
        <v>2014</v>
      </c>
      <c r="V1350" s="9">
        <f t="shared" si="152"/>
        <v>12</v>
      </c>
      <c r="W1350">
        <f t="shared" si="153"/>
        <v>2014</v>
      </c>
    </row>
    <row r="1351" spans="1:23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3">
        <v>42354.290972222225</v>
      </c>
      <c r="J1351" s="13">
        <v>42317.33258101852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 s="3">
        <f>ROUND(E1351/D1351*100,0)</f>
        <v>204</v>
      </c>
      <c r="Q1351">
        <f t="shared" si="147"/>
        <v>59.36</v>
      </c>
      <c r="R1351" s="14" t="str">
        <f t="shared" si="148"/>
        <v>11/9/2015</v>
      </c>
      <c r="S1351" s="14" t="str">
        <f t="shared" si="149"/>
        <v>12/16/2015</v>
      </c>
      <c r="T1351" s="9">
        <f t="shared" si="150"/>
        <v>11</v>
      </c>
      <c r="U1351">
        <f t="shared" si="151"/>
        <v>2015</v>
      </c>
      <c r="V1351" s="9">
        <f t="shared" si="152"/>
        <v>12</v>
      </c>
      <c r="W1351">
        <f t="shared" si="153"/>
        <v>2015</v>
      </c>
    </row>
    <row r="1352" spans="1:23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3">
        <v>42364.013124999998</v>
      </c>
      <c r="J1352" s="13">
        <v>42334.013124999998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 s="3">
        <f>ROUND(E1352/D1352*100,0)</f>
        <v>104</v>
      </c>
      <c r="Q1352">
        <f t="shared" si="147"/>
        <v>66.7</v>
      </c>
      <c r="R1352" s="14" t="str">
        <f t="shared" si="148"/>
        <v>11/26/2015</v>
      </c>
      <c r="S1352" s="14" t="str">
        <f t="shared" si="149"/>
        <v>12/26/2015</v>
      </c>
      <c r="T1352" s="9">
        <f t="shared" si="150"/>
        <v>11</v>
      </c>
      <c r="U1352">
        <f t="shared" si="151"/>
        <v>2015</v>
      </c>
      <c r="V1352" s="9">
        <f t="shared" si="152"/>
        <v>12</v>
      </c>
      <c r="W1352">
        <f t="shared" si="153"/>
        <v>2015</v>
      </c>
    </row>
    <row r="1353" spans="1:23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3">
        <v>42412.74009259259</v>
      </c>
      <c r="J1353" s="13">
        <v>42382.74009259259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 s="3">
        <f>ROUND(E1353/D1353*100,0)</f>
        <v>101</v>
      </c>
      <c r="Q1353">
        <f t="shared" si="147"/>
        <v>168.78</v>
      </c>
      <c r="R1353" s="14" t="str">
        <f t="shared" si="148"/>
        <v>1/13/2016</v>
      </c>
      <c r="S1353" s="14" t="str">
        <f t="shared" si="149"/>
        <v>2/12/2016</v>
      </c>
      <c r="T1353" s="9">
        <f t="shared" si="150"/>
        <v>1</v>
      </c>
      <c r="U1353">
        <f t="shared" si="151"/>
        <v>2016</v>
      </c>
      <c r="V1353" s="9">
        <f t="shared" si="152"/>
        <v>2</v>
      </c>
      <c r="W1353">
        <f t="shared" si="153"/>
        <v>2016</v>
      </c>
    </row>
    <row r="1354" spans="1:23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3">
        <v>42252.165972222225</v>
      </c>
      <c r="J1354" s="13">
        <v>42200.578310185185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 s="3">
        <f>ROUND(E1354/D1354*100,0)</f>
        <v>136</v>
      </c>
      <c r="Q1354">
        <f t="shared" si="147"/>
        <v>59.97</v>
      </c>
      <c r="R1354" s="14" t="str">
        <f t="shared" si="148"/>
        <v>7/15/2015</v>
      </c>
      <c r="S1354" s="14" t="str">
        <f t="shared" si="149"/>
        <v>9/5/2015</v>
      </c>
      <c r="T1354" s="9">
        <f t="shared" si="150"/>
        <v>7</v>
      </c>
      <c r="U1354">
        <f t="shared" si="151"/>
        <v>2015</v>
      </c>
      <c r="V1354" s="9">
        <f t="shared" si="152"/>
        <v>9</v>
      </c>
      <c r="W1354">
        <f t="shared" si="153"/>
        <v>2015</v>
      </c>
    </row>
    <row r="1355" spans="1:23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3">
        <v>41344</v>
      </c>
      <c r="J1355" s="13">
        <v>41309.11791666667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 s="3">
        <f>ROUND(E1355/D1355*100,0)</f>
        <v>134</v>
      </c>
      <c r="Q1355">
        <f t="shared" si="147"/>
        <v>31.81</v>
      </c>
      <c r="R1355" s="14" t="str">
        <f t="shared" si="148"/>
        <v>2/4/2013</v>
      </c>
      <c r="S1355" s="14" t="str">
        <f t="shared" si="149"/>
        <v>3/11/2013</v>
      </c>
      <c r="T1355" s="9">
        <f t="shared" si="150"/>
        <v>2</v>
      </c>
      <c r="U1355">
        <f t="shared" si="151"/>
        <v>2013</v>
      </c>
      <c r="V1355" s="9">
        <f t="shared" si="152"/>
        <v>3</v>
      </c>
      <c r="W1355">
        <f t="shared" si="153"/>
        <v>2013</v>
      </c>
    </row>
    <row r="1356" spans="1:23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3">
        <v>42532.807627314818</v>
      </c>
      <c r="J1356" s="13">
        <v>42502.807627314818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 s="3">
        <f>ROUND(E1356/D1356*100,0)</f>
        <v>130</v>
      </c>
      <c r="Q1356">
        <f t="shared" si="147"/>
        <v>24.42</v>
      </c>
      <c r="R1356" s="14" t="str">
        <f t="shared" si="148"/>
        <v>5/12/2016</v>
      </c>
      <c r="S1356" s="14" t="str">
        <f t="shared" si="149"/>
        <v>6/11/2016</v>
      </c>
      <c r="T1356" s="9">
        <f t="shared" si="150"/>
        <v>5</v>
      </c>
      <c r="U1356">
        <f t="shared" si="151"/>
        <v>2016</v>
      </c>
      <c r="V1356" s="9">
        <f t="shared" si="152"/>
        <v>6</v>
      </c>
      <c r="W1356">
        <f t="shared" si="153"/>
        <v>2016</v>
      </c>
    </row>
    <row r="1357" spans="1:23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3">
        <v>41243.416666666664</v>
      </c>
      <c r="J1357" s="13">
        <v>41213.254687499997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 s="3">
        <f>ROUND(E1357/D1357*100,0)</f>
        <v>123</v>
      </c>
      <c r="Q1357">
        <f t="shared" si="147"/>
        <v>25.35</v>
      </c>
      <c r="R1357" s="14" t="str">
        <f t="shared" si="148"/>
        <v>10/31/2012</v>
      </c>
      <c r="S1357" s="14" t="str">
        <f t="shared" si="149"/>
        <v>11/30/2012</v>
      </c>
      <c r="T1357" s="9">
        <f t="shared" si="150"/>
        <v>10</v>
      </c>
      <c r="U1357">
        <f t="shared" si="151"/>
        <v>2012</v>
      </c>
      <c r="V1357" s="9">
        <f t="shared" si="152"/>
        <v>11</v>
      </c>
      <c r="W1357">
        <f t="shared" si="153"/>
        <v>2012</v>
      </c>
    </row>
    <row r="1358" spans="1:23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3">
        <v>41460.038888888892</v>
      </c>
      <c r="J1358" s="13">
        <v>41430.038888888892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 s="3">
        <f>ROUND(E1358/D1358*100,0)</f>
        <v>183</v>
      </c>
      <c r="Q1358">
        <f t="shared" si="147"/>
        <v>71.44</v>
      </c>
      <c r="R1358" s="14" t="str">
        <f t="shared" si="148"/>
        <v>6/5/2013</v>
      </c>
      <c r="S1358" s="14" t="str">
        <f t="shared" si="149"/>
        <v>7/5/2013</v>
      </c>
      <c r="T1358" s="9">
        <f t="shared" si="150"/>
        <v>6</v>
      </c>
      <c r="U1358">
        <f t="shared" si="151"/>
        <v>2013</v>
      </c>
      <c r="V1358" s="9">
        <f t="shared" si="152"/>
        <v>7</v>
      </c>
      <c r="W1358">
        <f t="shared" si="153"/>
        <v>2013</v>
      </c>
    </row>
    <row r="1359" spans="1:23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3">
        <v>41334.249305555553</v>
      </c>
      <c r="J1359" s="13">
        <v>41304.962233796294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 s="3">
        <f>ROUND(E1359/D1359*100,0)</f>
        <v>125</v>
      </c>
      <c r="Q1359">
        <f t="shared" si="147"/>
        <v>38.549999999999997</v>
      </c>
      <c r="R1359" s="14" t="str">
        <f t="shared" si="148"/>
        <v>1/30/2013</v>
      </c>
      <c r="S1359" s="14" t="str">
        <f t="shared" si="149"/>
        <v>3/1/2013</v>
      </c>
      <c r="T1359" s="9">
        <f t="shared" si="150"/>
        <v>1</v>
      </c>
      <c r="U1359">
        <f t="shared" si="151"/>
        <v>2013</v>
      </c>
      <c r="V1359" s="9">
        <f t="shared" si="152"/>
        <v>3</v>
      </c>
      <c r="W1359">
        <f t="shared" si="153"/>
        <v>2013</v>
      </c>
    </row>
    <row r="1360" spans="1:23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3">
        <v>40719.570868055554</v>
      </c>
      <c r="J1360" s="13">
        <v>40689.570868055554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 s="3">
        <f>ROUND(E1360/D1360*100,0)</f>
        <v>112</v>
      </c>
      <c r="Q1360">
        <f t="shared" si="147"/>
        <v>68.37</v>
      </c>
      <c r="R1360" s="14" t="str">
        <f t="shared" si="148"/>
        <v>5/26/2011</v>
      </c>
      <c r="S1360" s="14" t="str">
        <f t="shared" si="149"/>
        <v>6/25/2011</v>
      </c>
      <c r="T1360" s="9">
        <f t="shared" si="150"/>
        <v>5</v>
      </c>
      <c r="U1360">
        <f t="shared" si="151"/>
        <v>2011</v>
      </c>
      <c r="V1360" s="9">
        <f t="shared" si="152"/>
        <v>6</v>
      </c>
      <c r="W1360">
        <f t="shared" si="153"/>
        <v>2011</v>
      </c>
    </row>
    <row r="1361" spans="1:23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3">
        <v>40730.814699074072</v>
      </c>
      <c r="J1361" s="13">
        <v>40668.814699074072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 s="3">
        <f>ROUND(E1361/D1361*100,0)</f>
        <v>116</v>
      </c>
      <c r="Q1361">
        <f t="shared" si="147"/>
        <v>40.21</v>
      </c>
      <c r="R1361" s="14" t="str">
        <f t="shared" si="148"/>
        <v>5/5/2011</v>
      </c>
      <c r="S1361" s="14" t="str">
        <f t="shared" si="149"/>
        <v>7/6/2011</v>
      </c>
      <c r="T1361" s="9">
        <f t="shared" si="150"/>
        <v>5</v>
      </c>
      <c r="U1361">
        <f t="shared" si="151"/>
        <v>2011</v>
      </c>
      <c r="V1361" s="9">
        <f t="shared" si="152"/>
        <v>7</v>
      </c>
      <c r="W1361">
        <f t="shared" si="153"/>
        <v>2011</v>
      </c>
    </row>
    <row r="1362" spans="1:23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3">
        <v>41123.900694444441</v>
      </c>
      <c r="J1362" s="13">
        <v>41095.900694444441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 s="3">
        <f>ROUND(E1362/D1362*100,0)</f>
        <v>173</v>
      </c>
      <c r="Q1362">
        <f t="shared" si="147"/>
        <v>32.07</v>
      </c>
      <c r="R1362" s="14" t="str">
        <f t="shared" si="148"/>
        <v>7/5/2012</v>
      </c>
      <c r="S1362" s="14" t="str">
        <f t="shared" si="149"/>
        <v>8/2/2012</v>
      </c>
      <c r="T1362" s="9">
        <f t="shared" si="150"/>
        <v>7</v>
      </c>
      <c r="U1362">
        <f t="shared" si="151"/>
        <v>2012</v>
      </c>
      <c r="V1362" s="9">
        <f t="shared" si="152"/>
        <v>8</v>
      </c>
      <c r="W1362">
        <f t="shared" si="153"/>
        <v>2012</v>
      </c>
    </row>
    <row r="1363" spans="1:23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3">
        <v>41811.717268518521</v>
      </c>
      <c r="J1363" s="13">
        <v>41781.717268518521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 s="3">
        <f>ROUND(E1363/D1363*100,0)</f>
        <v>126</v>
      </c>
      <c r="Q1363">
        <f t="shared" si="147"/>
        <v>28.63</v>
      </c>
      <c r="R1363" s="14" t="str">
        <f t="shared" si="148"/>
        <v>5/22/2014</v>
      </c>
      <c r="S1363" s="14" t="str">
        <f t="shared" si="149"/>
        <v>6/21/2014</v>
      </c>
      <c r="T1363" s="9">
        <f t="shared" si="150"/>
        <v>5</v>
      </c>
      <c r="U1363">
        <f t="shared" si="151"/>
        <v>2014</v>
      </c>
      <c r="V1363" s="9">
        <f t="shared" si="152"/>
        <v>6</v>
      </c>
      <c r="W1363">
        <f t="shared" si="153"/>
        <v>2014</v>
      </c>
    </row>
    <row r="1364" spans="1:23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3">
        <v>41524.934386574074</v>
      </c>
      <c r="J1364" s="13">
        <v>41464.934386574074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 s="3">
        <f>ROUND(E1364/D1364*100,0)</f>
        <v>109</v>
      </c>
      <c r="Q1364">
        <f t="shared" si="147"/>
        <v>43.64</v>
      </c>
      <c r="R1364" s="14" t="str">
        <f t="shared" si="148"/>
        <v>7/9/2013</v>
      </c>
      <c r="S1364" s="14" t="str">
        <f t="shared" si="149"/>
        <v>9/7/2013</v>
      </c>
      <c r="T1364" s="9">
        <f t="shared" si="150"/>
        <v>7</v>
      </c>
      <c r="U1364">
        <f t="shared" si="151"/>
        <v>2013</v>
      </c>
      <c r="V1364" s="9">
        <f t="shared" si="152"/>
        <v>9</v>
      </c>
      <c r="W1364">
        <f t="shared" si="153"/>
        <v>2013</v>
      </c>
    </row>
    <row r="1365" spans="1:23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3">
        <v>42415.332638888889</v>
      </c>
      <c r="J1365" s="13">
        <v>42396.8440625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 s="3">
        <f>ROUND(E1365/D1365*100,0)</f>
        <v>100</v>
      </c>
      <c r="Q1365">
        <f t="shared" si="147"/>
        <v>40</v>
      </c>
      <c r="R1365" s="14" t="str">
        <f t="shared" si="148"/>
        <v>1/27/2016</v>
      </c>
      <c r="S1365" s="14" t="str">
        <f t="shared" si="149"/>
        <v>2/15/2016</v>
      </c>
      <c r="T1365" s="9">
        <f t="shared" si="150"/>
        <v>1</v>
      </c>
      <c r="U1365">
        <f t="shared" si="151"/>
        <v>2016</v>
      </c>
      <c r="V1365" s="9">
        <f t="shared" si="152"/>
        <v>2</v>
      </c>
      <c r="W1365">
        <f t="shared" si="153"/>
        <v>2016</v>
      </c>
    </row>
    <row r="1366" spans="1:23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3">
        <v>42011.695671296293</v>
      </c>
      <c r="J1366" s="13">
        <v>41951.695671296293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 s="3">
        <f>ROUND(E1366/D1366*100,0)</f>
        <v>119</v>
      </c>
      <c r="Q1366">
        <f t="shared" si="147"/>
        <v>346.04</v>
      </c>
      <c r="R1366" s="14" t="str">
        <f t="shared" si="148"/>
        <v>11/8/2014</v>
      </c>
      <c r="S1366" s="14" t="str">
        <f t="shared" si="149"/>
        <v>1/7/2015</v>
      </c>
      <c r="T1366" s="9">
        <f t="shared" si="150"/>
        <v>11</v>
      </c>
      <c r="U1366">
        <f t="shared" si="151"/>
        <v>2014</v>
      </c>
      <c r="V1366" s="9">
        <f t="shared" si="152"/>
        <v>1</v>
      </c>
      <c r="W1366">
        <f t="shared" si="153"/>
        <v>2015</v>
      </c>
    </row>
    <row r="1367" spans="1:23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3">
        <v>42079.691574074073</v>
      </c>
      <c r="J1367" s="13">
        <v>42049.733240740738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 s="3">
        <f>ROUND(E1367/D1367*100,0)</f>
        <v>100</v>
      </c>
      <c r="Q1367">
        <f t="shared" si="147"/>
        <v>81.739999999999995</v>
      </c>
      <c r="R1367" s="14" t="str">
        <f t="shared" si="148"/>
        <v>2/14/2015</v>
      </c>
      <c r="S1367" s="14" t="str">
        <f t="shared" si="149"/>
        <v>3/16/2015</v>
      </c>
      <c r="T1367" s="9">
        <f t="shared" si="150"/>
        <v>2</v>
      </c>
      <c r="U1367">
        <f t="shared" si="151"/>
        <v>2015</v>
      </c>
      <c r="V1367" s="9">
        <f t="shared" si="152"/>
        <v>3</v>
      </c>
      <c r="W1367">
        <f t="shared" si="153"/>
        <v>2015</v>
      </c>
    </row>
    <row r="1368" spans="1:23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3">
        <v>41970.037766203706</v>
      </c>
      <c r="J1368" s="13">
        <v>41924.996099537035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 s="3">
        <f>ROUND(E1368/D1368*100,0)</f>
        <v>126</v>
      </c>
      <c r="Q1368">
        <f t="shared" si="147"/>
        <v>64.540000000000006</v>
      </c>
      <c r="R1368" s="14" t="str">
        <f t="shared" si="148"/>
        <v>10/12/2014</v>
      </c>
      <c r="S1368" s="14" t="str">
        <f t="shared" si="149"/>
        <v>11/27/2014</v>
      </c>
      <c r="T1368" s="9">
        <f t="shared" si="150"/>
        <v>10</v>
      </c>
      <c r="U1368">
        <f t="shared" si="151"/>
        <v>2014</v>
      </c>
      <c r="V1368" s="9">
        <f t="shared" si="152"/>
        <v>11</v>
      </c>
      <c r="W1368">
        <f t="shared" si="153"/>
        <v>2014</v>
      </c>
    </row>
    <row r="1369" spans="1:23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3">
        <v>42322.044560185182</v>
      </c>
      <c r="J1369" s="13">
        <v>42292.002893518518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 s="3">
        <f>ROUND(E1369/D1369*100,0)</f>
        <v>114</v>
      </c>
      <c r="Q1369">
        <f t="shared" si="147"/>
        <v>63.48</v>
      </c>
      <c r="R1369" s="14" t="str">
        <f t="shared" si="148"/>
        <v>10/15/2015</v>
      </c>
      <c r="S1369" s="14" t="str">
        <f t="shared" si="149"/>
        <v>11/14/2015</v>
      </c>
      <c r="T1369" s="9">
        <f t="shared" si="150"/>
        <v>10</v>
      </c>
      <c r="U1369">
        <f t="shared" si="151"/>
        <v>2015</v>
      </c>
      <c r="V1369" s="9">
        <f t="shared" si="152"/>
        <v>11</v>
      </c>
      <c r="W1369">
        <f t="shared" si="153"/>
        <v>2015</v>
      </c>
    </row>
    <row r="1370" spans="1:23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3">
        <v>42170.19090277778</v>
      </c>
      <c r="J1370" s="13">
        <v>42146.19090277778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 s="3">
        <f>ROUND(E1370/D1370*100,0)</f>
        <v>111</v>
      </c>
      <c r="Q1370">
        <f t="shared" si="147"/>
        <v>63.62</v>
      </c>
      <c r="R1370" s="14" t="str">
        <f t="shared" si="148"/>
        <v>5/22/2015</v>
      </c>
      <c r="S1370" s="14" t="str">
        <f t="shared" si="149"/>
        <v>6/15/2015</v>
      </c>
      <c r="T1370" s="9">
        <f t="shared" si="150"/>
        <v>5</v>
      </c>
      <c r="U1370">
        <f t="shared" si="151"/>
        <v>2015</v>
      </c>
      <c r="V1370" s="9">
        <f t="shared" si="152"/>
        <v>6</v>
      </c>
      <c r="W1370">
        <f t="shared" si="153"/>
        <v>2015</v>
      </c>
    </row>
    <row r="1371" spans="1:23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3">
        <v>41740.594282407408</v>
      </c>
      <c r="J1371" s="13">
        <v>41710.594282407408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 s="3">
        <f>ROUND(E1371/D1371*100,0)</f>
        <v>105</v>
      </c>
      <c r="Q1371">
        <f t="shared" si="147"/>
        <v>83.97</v>
      </c>
      <c r="R1371" s="14" t="str">
        <f t="shared" si="148"/>
        <v>3/12/2014</v>
      </c>
      <c r="S1371" s="14" t="str">
        <f t="shared" si="149"/>
        <v>4/11/2014</v>
      </c>
      <c r="T1371" s="9">
        <f t="shared" si="150"/>
        <v>3</v>
      </c>
      <c r="U1371">
        <f t="shared" si="151"/>
        <v>2014</v>
      </c>
      <c r="V1371" s="9">
        <f t="shared" si="152"/>
        <v>4</v>
      </c>
      <c r="W1371">
        <f t="shared" si="153"/>
        <v>2014</v>
      </c>
    </row>
    <row r="1372" spans="1:23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3">
        <v>41563.00335648148</v>
      </c>
      <c r="J1372" s="13">
        <v>41548.00335648148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 s="3">
        <f>ROUND(E1372/D1372*100,0)</f>
        <v>104</v>
      </c>
      <c r="Q1372">
        <f t="shared" si="147"/>
        <v>77.75</v>
      </c>
      <c r="R1372" s="14" t="str">
        <f t="shared" si="148"/>
        <v>10/1/2013</v>
      </c>
      <c r="S1372" s="14" t="str">
        <f t="shared" si="149"/>
        <v>10/16/2013</v>
      </c>
      <c r="T1372" s="9">
        <f t="shared" si="150"/>
        <v>10</v>
      </c>
      <c r="U1372">
        <f t="shared" si="151"/>
        <v>2013</v>
      </c>
      <c r="V1372" s="9">
        <f t="shared" si="152"/>
        <v>10</v>
      </c>
      <c r="W1372">
        <f t="shared" si="153"/>
        <v>2013</v>
      </c>
    </row>
    <row r="1373" spans="1:23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3">
        <v>42131.758587962962</v>
      </c>
      <c r="J1373" s="13">
        <v>42101.758587962962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 s="3">
        <f>ROUND(E1373/D1373*100,0)</f>
        <v>107</v>
      </c>
      <c r="Q1373">
        <f t="shared" si="147"/>
        <v>107.07</v>
      </c>
      <c r="R1373" s="14" t="str">
        <f t="shared" si="148"/>
        <v>4/7/2015</v>
      </c>
      <c r="S1373" s="14" t="str">
        <f t="shared" si="149"/>
        <v>5/7/2015</v>
      </c>
      <c r="T1373" s="9">
        <f t="shared" si="150"/>
        <v>4</v>
      </c>
      <c r="U1373">
        <f t="shared" si="151"/>
        <v>2015</v>
      </c>
      <c r="V1373" s="9">
        <f t="shared" si="152"/>
        <v>5</v>
      </c>
      <c r="W1373">
        <f t="shared" si="153"/>
        <v>2015</v>
      </c>
    </row>
    <row r="1374" spans="1:23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3">
        <v>41102.739953703705</v>
      </c>
      <c r="J1374" s="13">
        <v>41072.739953703705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 s="3">
        <f>ROUND(E1374/D1374*100,0)</f>
        <v>124</v>
      </c>
      <c r="Q1374">
        <f t="shared" si="147"/>
        <v>38.75</v>
      </c>
      <c r="R1374" s="14" t="str">
        <f t="shared" si="148"/>
        <v>6/12/2012</v>
      </c>
      <c r="S1374" s="14" t="str">
        <f t="shared" si="149"/>
        <v>7/12/2012</v>
      </c>
      <c r="T1374" s="9">
        <f t="shared" si="150"/>
        <v>6</v>
      </c>
      <c r="U1374">
        <f t="shared" si="151"/>
        <v>2012</v>
      </c>
      <c r="V1374" s="9">
        <f t="shared" si="152"/>
        <v>7</v>
      </c>
      <c r="W1374">
        <f t="shared" si="153"/>
        <v>2012</v>
      </c>
    </row>
    <row r="1375" spans="1:23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3">
        <v>42734.951770833337</v>
      </c>
      <c r="J1375" s="13">
        <v>42704.951770833337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 s="3">
        <f>ROUND(E1375/D1375*100,0)</f>
        <v>105</v>
      </c>
      <c r="Q1375">
        <f t="shared" si="147"/>
        <v>201.94</v>
      </c>
      <c r="R1375" s="14" t="str">
        <f t="shared" si="148"/>
        <v>11/30/2016</v>
      </c>
      <c r="S1375" s="14" t="str">
        <f t="shared" si="149"/>
        <v>12/30/2016</v>
      </c>
      <c r="T1375" s="9">
        <f t="shared" si="150"/>
        <v>11</v>
      </c>
      <c r="U1375">
        <f t="shared" si="151"/>
        <v>2016</v>
      </c>
      <c r="V1375" s="9">
        <f t="shared" si="152"/>
        <v>12</v>
      </c>
      <c r="W1375">
        <f t="shared" si="153"/>
        <v>2016</v>
      </c>
    </row>
    <row r="1376" spans="1:23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3">
        <v>42454.12023148148</v>
      </c>
      <c r="J1376" s="13">
        <v>42424.161898148152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 s="3">
        <f>ROUND(E1376/D1376*100,0)</f>
        <v>189</v>
      </c>
      <c r="Q1376">
        <f t="shared" si="147"/>
        <v>43.06</v>
      </c>
      <c r="R1376" s="14" t="str">
        <f t="shared" si="148"/>
        <v>2/24/2016</v>
      </c>
      <c r="S1376" s="14" t="str">
        <f t="shared" si="149"/>
        <v>3/25/2016</v>
      </c>
      <c r="T1376" s="9">
        <f t="shared" si="150"/>
        <v>2</v>
      </c>
      <c r="U1376">
        <f t="shared" si="151"/>
        <v>2016</v>
      </c>
      <c r="V1376" s="9">
        <f t="shared" si="152"/>
        <v>3</v>
      </c>
      <c r="W1376">
        <f t="shared" si="153"/>
        <v>2016</v>
      </c>
    </row>
    <row r="1377" spans="1:23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3">
        <v>42750.066192129627</v>
      </c>
      <c r="J1377" s="13">
        <v>42720.066192129627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 s="3">
        <f>ROUND(E1377/D1377*100,0)</f>
        <v>171</v>
      </c>
      <c r="Q1377">
        <f t="shared" si="147"/>
        <v>62.87</v>
      </c>
      <c r="R1377" s="14" t="str">
        <f t="shared" si="148"/>
        <v>12/16/2016</v>
      </c>
      <c r="S1377" s="14" t="str">
        <f t="shared" si="149"/>
        <v>1/15/2017</v>
      </c>
      <c r="T1377" s="9">
        <f t="shared" si="150"/>
        <v>12</v>
      </c>
      <c r="U1377">
        <f t="shared" si="151"/>
        <v>2016</v>
      </c>
      <c r="V1377" s="9">
        <f t="shared" si="152"/>
        <v>1</v>
      </c>
      <c r="W1377">
        <f t="shared" si="153"/>
        <v>2017</v>
      </c>
    </row>
    <row r="1378" spans="1:23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3">
        <v>42707.710717592592</v>
      </c>
      <c r="J1378" s="13">
        <v>42677.669050925928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 s="3">
        <f>ROUND(E1378/D1378*100,0)</f>
        <v>252</v>
      </c>
      <c r="Q1378">
        <f t="shared" si="147"/>
        <v>55.61</v>
      </c>
      <c r="R1378" s="14" t="str">
        <f t="shared" si="148"/>
        <v>11/3/2016</v>
      </c>
      <c r="S1378" s="14" t="str">
        <f t="shared" si="149"/>
        <v>12/3/2016</v>
      </c>
      <c r="T1378" s="9">
        <f t="shared" si="150"/>
        <v>11</v>
      </c>
      <c r="U1378">
        <f t="shared" si="151"/>
        <v>2016</v>
      </c>
      <c r="V1378" s="9">
        <f t="shared" si="152"/>
        <v>12</v>
      </c>
      <c r="W1378">
        <f t="shared" si="153"/>
        <v>2016</v>
      </c>
    </row>
    <row r="1379" spans="1:23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3">
        <v>42769.174305555556</v>
      </c>
      <c r="J1379" s="13">
        <v>42747.219560185185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 s="3">
        <f>ROUND(E1379/D1379*100,0)</f>
        <v>116</v>
      </c>
      <c r="Q1379">
        <f t="shared" si="147"/>
        <v>48.71</v>
      </c>
      <c r="R1379" s="14" t="str">
        <f t="shared" si="148"/>
        <v>1/12/2017</v>
      </c>
      <c r="S1379" s="14" t="str">
        <f t="shared" si="149"/>
        <v>2/3/2017</v>
      </c>
      <c r="T1379" s="9">
        <f t="shared" si="150"/>
        <v>1</v>
      </c>
      <c r="U1379">
        <f t="shared" si="151"/>
        <v>2017</v>
      </c>
      <c r="V1379" s="9">
        <f t="shared" si="152"/>
        <v>2</v>
      </c>
      <c r="W1379">
        <f t="shared" si="153"/>
        <v>2017</v>
      </c>
    </row>
    <row r="1380" spans="1:23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3">
        <v>42583.759375000001</v>
      </c>
      <c r="J1380" s="13">
        <v>42568.759375000001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 s="3">
        <f>ROUND(E1380/D1380*100,0)</f>
        <v>203</v>
      </c>
      <c r="Q1380">
        <f t="shared" si="147"/>
        <v>30.58</v>
      </c>
      <c r="R1380" s="14" t="str">
        <f t="shared" si="148"/>
        <v>7/17/2016</v>
      </c>
      <c r="S1380" s="14" t="str">
        <f t="shared" si="149"/>
        <v>8/1/2016</v>
      </c>
      <c r="T1380" s="9">
        <f t="shared" si="150"/>
        <v>7</v>
      </c>
      <c r="U1380">
        <f t="shared" si="151"/>
        <v>2016</v>
      </c>
      <c r="V1380" s="9">
        <f t="shared" si="152"/>
        <v>8</v>
      </c>
      <c r="W1380">
        <f t="shared" si="153"/>
        <v>2016</v>
      </c>
    </row>
    <row r="1381" spans="1:23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3">
        <v>42160.491620370369</v>
      </c>
      <c r="J1381" s="13">
        <v>42130.491620370369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 s="3">
        <f>ROUND(E1381/D1381*100,0)</f>
        <v>112</v>
      </c>
      <c r="Q1381">
        <f t="shared" si="147"/>
        <v>73.91</v>
      </c>
      <c r="R1381" s="14" t="str">
        <f t="shared" si="148"/>
        <v>5/6/2015</v>
      </c>
      <c r="S1381" s="14" t="str">
        <f t="shared" si="149"/>
        <v>6/5/2015</v>
      </c>
      <c r="T1381" s="9">
        <f t="shared" si="150"/>
        <v>5</v>
      </c>
      <c r="U1381">
        <f t="shared" si="151"/>
        <v>2015</v>
      </c>
      <c r="V1381" s="9">
        <f t="shared" si="152"/>
        <v>6</v>
      </c>
      <c r="W1381">
        <f t="shared" si="153"/>
        <v>2015</v>
      </c>
    </row>
    <row r="1382" spans="1:23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3">
        <v>42164.083333333336</v>
      </c>
      <c r="J1382" s="13">
        <v>42141.762800925928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 s="3">
        <f>ROUND(E1382/D1382*100,0)</f>
        <v>424</v>
      </c>
      <c r="Q1382">
        <f t="shared" si="147"/>
        <v>21.2</v>
      </c>
      <c r="R1382" s="14" t="str">
        <f t="shared" si="148"/>
        <v>5/17/2015</v>
      </c>
      <c r="S1382" s="14" t="str">
        <f t="shared" si="149"/>
        <v>6/9/2015</v>
      </c>
      <c r="T1382" s="9">
        <f t="shared" si="150"/>
        <v>5</v>
      </c>
      <c r="U1382">
        <f t="shared" si="151"/>
        <v>2015</v>
      </c>
      <c r="V1382" s="9">
        <f t="shared" si="152"/>
        <v>6</v>
      </c>
      <c r="W1382">
        <f t="shared" si="153"/>
        <v>2015</v>
      </c>
    </row>
    <row r="1383" spans="1:23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3">
        <v>42733.214409722219</v>
      </c>
      <c r="J1383" s="13">
        <v>42703.214409722219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 s="3">
        <f>ROUND(E1383/D1383*100,0)</f>
        <v>107</v>
      </c>
      <c r="Q1383">
        <f t="shared" si="147"/>
        <v>73.36</v>
      </c>
      <c r="R1383" s="14" t="str">
        <f t="shared" si="148"/>
        <v>11/29/2016</v>
      </c>
      <c r="S1383" s="14" t="str">
        <f t="shared" si="149"/>
        <v>12/29/2016</v>
      </c>
      <c r="T1383" s="9">
        <f t="shared" si="150"/>
        <v>11</v>
      </c>
      <c r="U1383">
        <f t="shared" si="151"/>
        <v>2016</v>
      </c>
      <c r="V1383" s="9">
        <f t="shared" si="152"/>
        <v>12</v>
      </c>
      <c r="W1383">
        <f t="shared" si="153"/>
        <v>2016</v>
      </c>
    </row>
    <row r="1384" spans="1:23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3">
        <v>41400.800185185188</v>
      </c>
      <c r="J1384" s="13">
        <v>41370.800185185188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 s="3">
        <f>ROUND(E1384/D1384*100,0)</f>
        <v>104</v>
      </c>
      <c r="Q1384">
        <f t="shared" si="147"/>
        <v>56.41</v>
      </c>
      <c r="R1384" s="14" t="str">
        <f t="shared" si="148"/>
        <v>4/6/2013</v>
      </c>
      <c r="S1384" s="14" t="str">
        <f t="shared" si="149"/>
        <v>5/6/2013</v>
      </c>
      <c r="T1384" s="9">
        <f t="shared" si="150"/>
        <v>4</v>
      </c>
      <c r="U1384">
        <f t="shared" si="151"/>
        <v>2013</v>
      </c>
      <c r="V1384" s="9">
        <f t="shared" si="152"/>
        <v>5</v>
      </c>
      <c r="W1384">
        <f t="shared" si="153"/>
        <v>2013</v>
      </c>
    </row>
    <row r="1385" spans="1:23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3">
        <v>42727.074976851851</v>
      </c>
      <c r="J1385" s="13">
        <v>42707.074976851851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 s="3">
        <f>ROUND(E1385/D1385*100,0)</f>
        <v>212</v>
      </c>
      <c r="Q1385">
        <f t="shared" si="147"/>
        <v>50.25</v>
      </c>
      <c r="R1385" s="14" t="str">
        <f t="shared" si="148"/>
        <v>12/3/2016</v>
      </c>
      <c r="S1385" s="14" t="str">
        <f t="shared" si="149"/>
        <v>12/23/2016</v>
      </c>
      <c r="T1385" s="9">
        <f t="shared" si="150"/>
        <v>12</v>
      </c>
      <c r="U1385">
        <f t="shared" si="151"/>
        <v>2016</v>
      </c>
      <c r="V1385" s="9">
        <f t="shared" si="152"/>
        <v>12</v>
      </c>
      <c r="W1385">
        <f t="shared" si="153"/>
        <v>2016</v>
      </c>
    </row>
    <row r="1386" spans="1:23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3">
        <v>42190.735208333332</v>
      </c>
      <c r="J1386" s="13">
        <v>42160.735208333332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 s="3">
        <f>ROUND(E1386/D1386*100,0)</f>
        <v>124</v>
      </c>
      <c r="Q1386">
        <f t="shared" si="147"/>
        <v>68.94</v>
      </c>
      <c r="R1386" s="14" t="str">
        <f t="shared" si="148"/>
        <v>6/5/2015</v>
      </c>
      <c r="S1386" s="14" t="str">
        <f t="shared" si="149"/>
        <v>7/5/2015</v>
      </c>
      <c r="T1386" s="9">
        <f t="shared" si="150"/>
        <v>6</v>
      </c>
      <c r="U1386">
        <f t="shared" si="151"/>
        <v>2015</v>
      </c>
      <c r="V1386" s="9">
        <f t="shared" si="152"/>
        <v>7</v>
      </c>
      <c r="W1386">
        <f t="shared" si="153"/>
        <v>2015</v>
      </c>
    </row>
    <row r="1387" spans="1:23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3">
        <v>42489.507638888892</v>
      </c>
      <c r="J1387" s="13">
        <v>42433.688900462963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 s="3">
        <f>ROUND(E1387/D1387*100,0)</f>
        <v>110</v>
      </c>
      <c r="Q1387">
        <f t="shared" si="147"/>
        <v>65.91</v>
      </c>
      <c r="R1387" s="14" t="str">
        <f t="shared" si="148"/>
        <v>3/4/2016</v>
      </c>
      <c r="S1387" s="14" t="str">
        <f t="shared" si="149"/>
        <v>4/29/2016</v>
      </c>
      <c r="T1387" s="9">
        <f t="shared" si="150"/>
        <v>3</v>
      </c>
      <c r="U1387">
        <f t="shared" si="151"/>
        <v>2016</v>
      </c>
      <c r="V1387" s="9">
        <f t="shared" si="152"/>
        <v>4</v>
      </c>
      <c r="W1387">
        <f t="shared" si="153"/>
        <v>2016</v>
      </c>
    </row>
    <row r="1388" spans="1:23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3">
        <v>42214.646863425929</v>
      </c>
      <c r="J1388" s="13">
        <v>42184.646863425929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 s="3">
        <f>ROUND(E1388/D1388*100,0)</f>
        <v>219</v>
      </c>
      <c r="Q1388">
        <f t="shared" si="147"/>
        <v>62.5</v>
      </c>
      <c r="R1388" s="14" t="str">
        <f t="shared" si="148"/>
        <v>6/29/2015</v>
      </c>
      <c r="S1388" s="14" t="str">
        <f t="shared" si="149"/>
        <v>7/29/2015</v>
      </c>
      <c r="T1388" s="9">
        <f t="shared" si="150"/>
        <v>6</v>
      </c>
      <c r="U1388">
        <f t="shared" si="151"/>
        <v>2015</v>
      </c>
      <c r="V1388" s="9">
        <f t="shared" si="152"/>
        <v>7</v>
      </c>
      <c r="W1388">
        <f t="shared" si="153"/>
        <v>2015</v>
      </c>
    </row>
    <row r="1389" spans="1:23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3">
        <v>42158.1875</v>
      </c>
      <c r="J1389" s="13">
        <v>42126.921238425923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 s="3">
        <f>ROUND(E1389/D1389*100,0)</f>
        <v>137</v>
      </c>
      <c r="Q1389">
        <f t="shared" si="147"/>
        <v>70.06</v>
      </c>
      <c r="R1389" s="14" t="str">
        <f t="shared" si="148"/>
        <v>5/2/2015</v>
      </c>
      <c r="S1389" s="14" t="str">
        <f t="shared" si="149"/>
        <v>6/3/2015</v>
      </c>
      <c r="T1389" s="9">
        <f t="shared" si="150"/>
        <v>5</v>
      </c>
      <c r="U1389">
        <f t="shared" si="151"/>
        <v>2015</v>
      </c>
      <c r="V1389" s="9">
        <f t="shared" si="152"/>
        <v>6</v>
      </c>
      <c r="W1389">
        <f t="shared" si="153"/>
        <v>2015</v>
      </c>
    </row>
    <row r="1390" spans="1:23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3">
        <v>42660.676388888889</v>
      </c>
      <c r="J1390" s="13">
        <v>42634.61478009259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 s="3">
        <f>ROUND(E1390/D1390*100,0)</f>
        <v>135</v>
      </c>
      <c r="Q1390">
        <f t="shared" si="147"/>
        <v>60.18</v>
      </c>
      <c r="R1390" s="14" t="str">
        <f t="shared" si="148"/>
        <v>9/21/2016</v>
      </c>
      <c r="S1390" s="14" t="str">
        <f t="shared" si="149"/>
        <v>10/17/2016</v>
      </c>
      <c r="T1390" s="9">
        <f t="shared" si="150"/>
        <v>9</v>
      </c>
      <c r="U1390">
        <f t="shared" si="151"/>
        <v>2016</v>
      </c>
      <c r="V1390" s="9">
        <f t="shared" si="152"/>
        <v>10</v>
      </c>
      <c r="W1390">
        <f t="shared" si="153"/>
        <v>2016</v>
      </c>
    </row>
    <row r="1391" spans="1:23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3">
        <v>42595.480983796297</v>
      </c>
      <c r="J1391" s="13">
        <v>42565.480983796297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 s="3">
        <f>ROUND(E1391/D1391*100,0)</f>
        <v>145</v>
      </c>
      <c r="Q1391">
        <f t="shared" si="147"/>
        <v>21.38</v>
      </c>
      <c r="R1391" s="14" t="str">
        <f t="shared" si="148"/>
        <v>7/14/2016</v>
      </c>
      <c r="S1391" s="14" t="str">
        <f t="shared" si="149"/>
        <v>8/13/2016</v>
      </c>
      <c r="T1391" s="9">
        <f t="shared" si="150"/>
        <v>7</v>
      </c>
      <c r="U1391">
        <f t="shared" si="151"/>
        <v>2016</v>
      </c>
      <c r="V1391" s="9">
        <f t="shared" si="152"/>
        <v>8</v>
      </c>
      <c r="W1391">
        <f t="shared" si="153"/>
        <v>2016</v>
      </c>
    </row>
    <row r="1392" spans="1:23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3">
        <v>42121.716666666667</v>
      </c>
      <c r="J1392" s="13">
        <v>42087.803310185183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 s="3">
        <f>ROUND(E1392/D1392*100,0)</f>
        <v>109</v>
      </c>
      <c r="Q1392">
        <f t="shared" si="147"/>
        <v>160.79</v>
      </c>
      <c r="R1392" s="14" t="str">
        <f t="shared" si="148"/>
        <v>3/24/2015</v>
      </c>
      <c r="S1392" s="14" t="str">
        <f t="shared" si="149"/>
        <v>4/27/2015</v>
      </c>
      <c r="T1392" s="9">
        <f t="shared" si="150"/>
        <v>3</v>
      </c>
      <c r="U1392">
        <f t="shared" si="151"/>
        <v>2015</v>
      </c>
      <c r="V1392" s="9">
        <f t="shared" si="152"/>
        <v>4</v>
      </c>
      <c r="W1392">
        <f t="shared" si="153"/>
        <v>2015</v>
      </c>
    </row>
    <row r="1393" spans="1:23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3">
        <v>42238.207638888889</v>
      </c>
      <c r="J1393" s="13">
        <v>42193.650671296295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 s="3">
        <f>ROUND(E1393/D1393*100,0)</f>
        <v>110</v>
      </c>
      <c r="Q1393">
        <f t="shared" si="147"/>
        <v>42.38</v>
      </c>
      <c r="R1393" s="14" t="str">
        <f t="shared" si="148"/>
        <v>7/8/2015</v>
      </c>
      <c r="S1393" s="14" t="str">
        <f t="shared" si="149"/>
        <v>8/22/2015</v>
      </c>
      <c r="T1393" s="9">
        <f t="shared" si="150"/>
        <v>7</v>
      </c>
      <c r="U1393">
        <f t="shared" si="151"/>
        <v>2015</v>
      </c>
      <c r="V1393" s="9">
        <f t="shared" si="152"/>
        <v>8</v>
      </c>
      <c r="W1393">
        <f t="shared" si="153"/>
        <v>2015</v>
      </c>
    </row>
    <row r="1394" spans="1:23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3">
        <v>42432.154930555553</v>
      </c>
      <c r="J1394" s="13">
        <v>42401.154930555553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 s="3">
        <f>ROUND(E1394/D1394*100,0)</f>
        <v>114</v>
      </c>
      <c r="Q1394">
        <f t="shared" si="147"/>
        <v>27.32</v>
      </c>
      <c r="R1394" s="14" t="str">
        <f t="shared" si="148"/>
        <v>2/1/2016</v>
      </c>
      <c r="S1394" s="14" t="str">
        <f t="shared" si="149"/>
        <v>3/3/2016</v>
      </c>
      <c r="T1394" s="9">
        <f t="shared" si="150"/>
        <v>2</v>
      </c>
      <c r="U1394">
        <f t="shared" si="151"/>
        <v>2016</v>
      </c>
      <c r="V1394" s="9">
        <f t="shared" si="152"/>
        <v>3</v>
      </c>
      <c r="W1394">
        <f t="shared" si="153"/>
        <v>2016</v>
      </c>
    </row>
    <row r="1395" spans="1:23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3">
        <v>42583.681979166664</v>
      </c>
      <c r="J1395" s="13">
        <v>42553.681979166664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 s="3">
        <f>ROUND(E1395/D1395*100,0)</f>
        <v>102</v>
      </c>
      <c r="Q1395">
        <f t="shared" si="147"/>
        <v>196.83</v>
      </c>
      <c r="R1395" s="14" t="str">
        <f t="shared" si="148"/>
        <v>7/2/2016</v>
      </c>
      <c r="S1395" s="14" t="str">
        <f t="shared" si="149"/>
        <v>8/1/2016</v>
      </c>
      <c r="T1395" s="9">
        <f t="shared" si="150"/>
        <v>7</v>
      </c>
      <c r="U1395">
        <f t="shared" si="151"/>
        <v>2016</v>
      </c>
      <c r="V1395" s="9">
        <f t="shared" si="152"/>
        <v>8</v>
      </c>
      <c r="W1395">
        <f t="shared" si="153"/>
        <v>2016</v>
      </c>
    </row>
    <row r="1396" spans="1:23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3">
        <v>42795.125</v>
      </c>
      <c r="J1396" s="13">
        <v>42752.144976851851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 s="3">
        <f>ROUND(E1396/D1396*100,0)</f>
        <v>122</v>
      </c>
      <c r="Q1396">
        <f t="shared" si="147"/>
        <v>53.88</v>
      </c>
      <c r="R1396" s="14" t="str">
        <f t="shared" si="148"/>
        <v>1/17/2017</v>
      </c>
      <c r="S1396" s="14" t="str">
        <f t="shared" si="149"/>
        <v>3/1/2017</v>
      </c>
      <c r="T1396" s="9">
        <f t="shared" si="150"/>
        <v>1</v>
      </c>
      <c r="U1396">
        <f t="shared" si="151"/>
        <v>2017</v>
      </c>
      <c r="V1396" s="9">
        <f t="shared" si="152"/>
        <v>3</v>
      </c>
      <c r="W1396">
        <f t="shared" si="153"/>
        <v>2017</v>
      </c>
    </row>
    <row r="1397" spans="1:23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3">
        <v>42749.90834490741</v>
      </c>
      <c r="J1397" s="13">
        <v>42719.90834490741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 s="3">
        <f>ROUND(E1397/D1397*100,0)</f>
        <v>112</v>
      </c>
      <c r="Q1397">
        <f t="shared" si="147"/>
        <v>47.76</v>
      </c>
      <c r="R1397" s="14" t="str">
        <f t="shared" si="148"/>
        <v>12/15/2016</v>
      </c>
      <c r="S1397" s="14" t="str">
        <f t="shared" si="149"/>
        <v>1/14/2017</v>
      </c>
      <c r="T1397" s="9">
        <f t="shared" si="150"/>
        <v>12</v>
      </c>
      <c r="U1397">
        <f t="shared" si="151"/>
        <v>2016</v>
      </c>
      <c r="V1397" s="9">
        <f t="shared" si="152"/>
        <v>1</v>
      </c>
      <c r="W1397">
        <f t="shared" si="153"/>
        <v>2017</v>
      </c>
    </row>
    <row r="1398" spans="1:23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3">
        <v>42048.99863425926</v>
      </c>
      <c r="J1398" s="13">
        <v>42018.99863425926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 s="3">
        <f>ROUND(E1398/D1398*100,0)</f>
        <v>107</v>
      </c>
      <c r="Q1398">
        <f t="shared" si="147"/>
        <v>88.19</v>
      </c>
      <c r="R1398" s="14" t="str">
        <f t="shared" si="148"/>
        <v>1/14/2015</v>
      </c>
      <c r="S1398" s="14" t="str">
        <f t="shared" si="149"/>
        <v>2/13/2015</v>
      </c>
      <c r="T1398" s="9">
        <f t="shared" si="150"/>
        <v>1</v>
      </c>
      <c r="U1398">
        <f t="shared" si="151"/>
        <v>2015</v>
      </c>
      <c r="V1398" s="9">
        <f t="shared" si="152"/>
        <v>2</v>
      </c>
      <c r="W1398">
        <f t="shared" si="153"/>
        <v>2015</v>
      </c>
    </row>
    <row r="1399" spans="1:23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3">
        <v>42670.888194444444</v>
      </c>
      <c r="J1399" s="13">
        <v>42640.917939814812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 s="3">
        <f>ROUND(E1399/D1399*100,0)</f>
        <v>114</v>
      </c>
      <c r="Q1399">
        <f t="shared" si="147"/>
        <v>72.06</v>
      </c>
      <c r="R1399" s="14" t="str">
        <f t="shared" si="148"/>
        <v>9/27/2016</v>
      </c>
      <c r="S1399" s="14" t="str">
        <f t="shared" si="149"/>
        <v>10/27/2016</v>
      </c>
      <c r="T1399" s="9">
        <f t="shared" si="150"/>
        <v>9</v>
      </c>
      <c r="U1399">
        <f t="shared" si="151"/>
        <v>2016</v>
      </c>
      <c r="V1399" s="9">
        <f t="shared" si="152"/>
        <v>10</v>
      </c>
      <c r="W1399">
        <f t="shared" si="153"/>
        <v>2016</v>
      </c>
    </row>
    <row r="1400" spans="1:23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3">
        <v>42556.874236111114</v>
      </c>
      <c r="J1400" s="13">
        <v>42526.874236111114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 s="3">
        <f>ROUND(E1400/D1400*100,0)</f>
        <v>110</v>
      </c>
      <c r="Q1400">
        <f t="shared" si="147"/>
        <v>74.25</v>
      </c>
      <c r="R1400" s="14" t="str">
        <f t="shared" si="148"/>
        <v>6/5/2016</v>
      </c>
      <c r="S1400" s="14" t="str">
        <f t="shared" si="149"/>
        <v>7/5/2016</v>
      </c>
      <c r="T1400" s="9">
        <f t="shared" si="150"/>
        <v>6</v>
      </c>
      <c r="U1400">
        <f t="shared" si="151"/>
        <v>2016</v>
      </c>
      <c r="V1400" s="9">
        <f t="shared" si="152"/>
        <v>7</v>
      </c>
      <c r="W1400">
        <f t="shared" si="153"/>
        <v>2016</v>
      </c>
    </row>
    <row r="1401" spans="1:23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3">
        <v>41919.004317129627</v>
      </c>
      <c r="J1401" s="13">
        <v>41889.004317129627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 s="3">
        <f>ROUND(E1401/D1401*100,0)</f>
        <v>126</v>
      </c>
      <c r="Q1401">
        <f t="shared" si="147"/>
        <v>61.7</v>
      </c>
      <c r="R1401" s="14" t="str">
        <f t="shared" si="148"/>
        <v>9/7/2014</v>
      </c>
      <c r="S1401" s="14" t="str">
        <f t="shared" si="149"/>
        <v>10/7/2014</v>
      </c>
      <c r="T1401" s="9">
        <f t="shared" si="150"/>
        <v>9</v>
      </c>
      <c r="U1401">
        <f t="shared" si="151"/>
        <v>2014</v>
      </c>
      <c r="V1401" s="9">
        <f t="shared" si="152"/>
        <v>10</v>
      </c>
      <c r="W1401">
        <f t="shared" si="153"/>
        <v>2014</v>
      </c>
    </row>
    <row r="1402" spans="1:23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3">
        <v>42533.229166666664</v>
      </c>
      <c r="J1402" s="13">
        <v>42498.341122685182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 s="3">
        <f>ROUND(E1402/D1402*100,0)</f>
        <v>167</v>
      </c>
      <c r="Q1402">
        <f t="shared" si="147"/>
        <v>17.239999999999998</v>
      </c>
      <c r="R1402" s="14" t="str">
        <f t="shared" si="148"/>
        <v>5/8/2016</v>
      </c>
      <c r="S1402" s="14" t="str">
        <f t="shared" si="149"/>
        <v>6/12/2016</v>
      </c>
      <c r="T1402" s="9">
        <f t="shared" si="150"/>
        <v>5</v>
      </c>
      <c r="U1402">
        <f t="shared" si="151"/>
        <v>2016</v>
      </c>
      <c r="V1402" s="9">
        <f t="shared" si="152"/>
        <v>6</v>
      </c>
      <c r="W1402">
        <f t="shared" si="153"/>
        <v>2016</v>
      </c>
    </row>
    <row r="1403" spans="1:23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3">
        <v>41420.99622685185</v>
      </c>
      <c r="J1403" s="13">
        <v>41399.99622685185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 s="3">
        <f>ROUND(E1403/D1403*100,0)</f>
        <v>497</v>
      </c>
      <c r="Q1403">
        <f t="shared" si="147"/>
        <v>51.72</v>
      </c>
      <c r="R1403" s="14" t="str">
        <f t="shared" si="148"/>
        <v>5/5/2013</v>
      </c>
      <c r="S1403" s="14" t="str">
        <f t="shared" si="149"/>
        <v>5/26/2013</v>
      </c>
      <c r="T1403" s="9">
        <f t="shared" si="150"/>
        <v>5</v>
      </c>
      <c r="U1403">
        <f t="shared" si="151"/>
        <v>2013</v>
      </c>
      <c r="V1403" s="9">
        <f t="shared" si="152"/>
        <v>5</v>
      </c>
      <c r="W1403">
        <f t="shared" si="153"/>
        <v>2013</v>
      </c>
    </row>
    <row r="1404" spans="1:23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3">
        <v>42125.011701388888</v>
      </c>
      <c r="J1404" s="13">
        <v>42065.053368055553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 s="3">
        <f>ROUND(E1404/D1404*100,0)</f>
        <v>109</v>
      </c>
      <c r="Q1404">
        <f t="shared" si="147"/>
        <v>24.15</v>
      </c>
      <c r="R1404" s="14" t="str">
        <f t="shared" si="148"/>
        <v>3/2/2015</v>
      </c>
      <c r="S1404" s="14" t="str">
        <f t="shared" si="149"/>
        <v>5/1/2015</v>
      </c>
      <c r="T1404" s="9">
        <f t="shared" si="150"/>
        <v>3</v>
      </c>
      <c r="U1404">
        <f t="shared" si="151"/>
        <v>2015</v>
      </c>
      <c r="V1404" s="9">
        <f t="shared" si="152"/>
        <v>5</v>
      </c>
      <c r="W1404">
        <f t="shared" si="153"/>
        <v>2015</v>
      </c>
    </row>
    <row r="1405" spans="1:23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3">
        <v>41481.062905092593</v>
      </c>
      <c r="J1405" s="13">
        <v>41451.062905092593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 s="3">
        <f>ROUND(E1405/D1405*100,0)</f>
        <v>103</v>
      </c>
      <c r="Q1405">
        <f t="shared" si="147"/>
        <v>62.17</v>
      </c>
      <c r="R1405" s="14" t="str">
        <f t="shared" si="148"/>
        <v>6/26/2013</v>
      </c>
      <c r="S1405" s="14" t="str">
        <f t="shared" si="149"/>
        <v>7/26/2013</v>
      </c>
      <c r="T1405" s="9">
        <f t="shared" si="150"/>
        <v>6</v>
      </c>
      <c r="U1405">
        <f t="shared" si="151"/>
        <v>2013</v>
      </c>
      <c r="V1405" s="9">
        <f t="shared" si="152"/>
        <v>7</v>
      </c>
      <c r="W1405">
        <f t="shared" si="153"/>
        <v>2013</v>
      </c>
    </row>
    <row r="1406" spans="1:23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3">
        <v>42057.510243055556</v>
      </c>
      <c r="J1406" s="13">
        <v>42032.510243055556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 s="3">
        <f>ROUND(E1406/D1406*100,0)</f>
        <v>2</v>
      </c>
      <c r="Q1406">
        <f t="shared" si="147"/>
        <v>48.2</v>
      </c>
      <c r="R1406" s="14" t="str">
        <f t="shared" si="148"/>
        <v>1/28/2015</v>
      </c>
      <c r="S1406" s="14" t="str">
        <f t="shared" si="149"/>
        <v>2/22/2015</v>
      </c>
      <c r="T1406" s="9">
        <f t="shared" si="150"/>
        <v>1</v>
      </c>
      <c r="U1406">
        <f t="shared" si="151"/>
        <v>2015</v>
      </c>
      <c r="V1406" s="9">
        <f t="shared" si="152"/>
        <v>2</v>
      </c>
      <c r="W1406">
        <f t="shared" si="153"/>
        <v>2015</v>
      </c>
    </row>
    <row r="1407" spans="1:23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3">
        <v>41971.722233796296</v>
      </c>
      <c r="J1407" s="13">
        <v>41941.680567129632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 s="3">
        <f>ROUND(E1407/D1407*100,0)</f>
        <v>0</v>
      </c>
      <c r="Q1407">
        <f t="shared" si="147"/>
        <v>6.18</v>
      </c>
      <c r="R1407" s="14" t="str">
        <f t="shared" si="148"/>
        <v>10/29/2014</v>
      </c>
      <c r="S1407" s="14" t="str">
        <f t="shared" si="149"/>
        <v>11/28/2014</v>
      </c>
      <c r="T1407" s="9">
        <f t="shared" si="150"/>
        <v>10</v>
      </c>
      <c r="U1407">
        <f t="shared" si="151"/>
        <v>2014</v>
      </c>
      <c r="V1407" s="9">
        <f t="shared" si="152"/>
        <v>11</v>
      </c>
      <c r="W1407">
        <f t="shared" si="153"/>
        <v>2014</v>
      </c>
    </row>
    <row r="1408" spans="1:23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3">
        <v>42350.416666666664</v>
      </c>
      <c r="J1408" s="13">
        <v>42297.432951388888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 s="3">
        <f>ROUND(E1408/D1408*100,0)</f>
        <v>0</v>
      </c>
      <c r="Q1408">
        <f t="shared" si="147"/>
        <v>5</v>
      </c>
      <c r="R1408" s="14" t="str">
        <f t="shared" si="148"/>
        <v>10/20/2015</v>
      </c>
      <c r="S1408" s="14" t="str">
        <f t="shared" si="149"/>
        <v>12/12/2015</v>
      </c>
      <c r="T1408" s="9">
        <f t="shared" si="150"/>
        <v>10</v>
      </c>
      <c r="U1408">
        <f t="shared" si="151"/>
        <v>2015</v>
      </c>
      <c r="V1408" s="9">
        <f t="shared" si="152"/>
        <v>12</v>
      </c>
      <c r="W1408">
        <f t="shared" si="153"/>
        <v>2015</v>
      </c>
    </row>
    <row r="1409" spans="1:23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3">
        <v>41863.536782407406</v>
      </c>
      <c r="J1409" s="13">
        <v>41838.536782407406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 s="3">
        <f>ROUND(E1409/D1409*100,0)</f>
        <v>1</v>
      </c>
      <c r="Q1409">
        <f t="shared" si="147"/>
        <v>7.5</v>
      </c>
      <c r="R1409" s="14" t="str">
        <f t="shared" si="148"/>
        <v>7/18/2014</v>
      </c>
      <c r="S1409" s="14" t="str">
        <f t="shared" si="149"/>
        <v>8/12/2014</v>
      </c>
      <c r="T1409" s="9">
        <f t="shared" si="150"/>
        <v>7</v>
      </c>
      <c r="U1409">
        <f t="shared" si="151"/>
        <v>2014</v>
      </c>
      <c r="V1409" s="9">
        <f t="shared" si="152"/>
        <v>8</v>
      </c>
      <c r="W1409">
        <f t="shared" si="153"/>
        <v>2014</v>
      </c>
    </row>
    <row r="1410" spans="1:23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3">
        <v>42321.913842592592</v>
      </c>
      <c r="J1410" s="13">
        <v>42291.872175925928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 s="3">
        <f>ROUND(E1410/D1410*100,0)</f>
        <v>7</v>
      </c>
      <c r="Q1410">
        <f t="shared" si="147"/>
        <v>12</v>
      </c>
      <c r="R1410" s="14" t="str">
        <f t="shared" si="148"/>
        <v>10/14/2015</v>
      </c>
      <c r="S1410" s="14" t="str">
        <f t="shared" si="149"/>
        <v>11/13/2015</v>
      </c>
      <c r="T1410" s="9">
        <f t="shared" si="150"/>
        <v>10</v>
      </c>
      <c r="U1410">
        <f t="shared" si="151"/>
        <v>2015</v>
      </c>
      <c r="V1410" s="9">
        <f t="shared" si="152"/>
        <v>11</v>
      </c>
      <c r="W1410">
        <f t="shared" si="153"/>
        <v>2015</v>
      </c>
    </row>
    <row r="1411" spans="1:23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3">
        <v>42005.175173611111</v>
      </c>
      <c r="J1411" s="13">
        <v>41945.133506944447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 s="3">
        <f>ROUND(E1411/D1411*100,0)</f>
        <v>0</v>
      </c>
      <c r="Q1411">
        <f t="shared" ref="Q1411:Q1474" si="154">IFERROR(ROUND(E1411/L1411,2),0)</f>
        <v>0</v>
      </c>
      <c r="R1411" s="14" t="str">
        <f t="shared" ref="R1411:R1474" si="155">_xlfn.CONCAT(MONTH(J1411),"/",DAY(J1411),"/",YEAR(J1411))</f>
        <v>11/2/2014</v>
      </c>
      <c r="S1411" s="14" t="str">
        <f t="shared" ref="S1411:S1474" si="156">_xlfn.CONCAT(MONTH(I1411),"/",DAY(I1411),"/",YEAR(I1411))</f>
        <v>1/1/2015</v>
      </c>
      <c r="T1411" s="9">
        <f t="shared" ref="T1411:T1474" si="157">MONTH(R1411)</f>
        <v>11</v>
      </c>
      <c r="U1411">
        <f t="shared" ref="U1411:U1474" si="158">YEAR(R1411)</f>
        <v>2014</v>
      </c>
      <c r="V1411" s="9">
        <f t="shared" ref="V1411:V1474" si="159">MONTH(S1411)</f>
        <v>1</v>
      </c>
      <c r="W1411">
        <f t="shared" ref="W1411:W1474" si="160">YEAR(S1411)</f>
        <v>2015</v>
      </c>
    </row>
    <row r="1412" spans="1:23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3">
        <v>42524.318518518521</v>
      </c>
      <c r="J1412" s="13">
        <v>42479.318518518521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 s="3">
        <f>ROUND(E1412/D1412*100,0)</f>
        <v>0</v>
      </c>
      <c r="Q1412">
        <f t="shared" si="154"/>
        <v>1</v>
      </c>
      <c r="R1412" s="14" t="str">
        <f t="shared" si="155"/>
        <v>4/19/2016</v>
      </c>
      <c r="S1412" s="14" t="str">
        <f t="shared" si="156"/>
        <v>6/3/2016</v>
      </c>
      <c r="T1412" s="9">
        <f t="shared" si="157"/>
        <v>4</v>
      </c>
      <c r="U1412">
        <f t="shared" si="158"/>
        <v>2016</v>
      </c>
      <c r="V1412" s="9">
        <f t="shared" si="159"/>
        <v>6</v>
      </c>
      <c r="W1412">
        <f t="shared" si="160"/>
        <v>2016</v>
      </c>
    </row>
    <row r="1413" spans="1:23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3">
        <v>42041.059027777781</v>
      </c>
      <c r="J1413" s="13">
        <v>42013.059027777781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 s="3">
        <f>ROUND(E1413/D1413*100,0)</f>
        <v>0</v>
      </c>
      <c r="Q1413">
        <f t="shared" si="154"/>
        <v>2.33</v>
      </c>
      <c r="R1413" s="14" t="str">
        <f t="shared" si="155"/>
        <v>1/9/2015</v>
      </c>
      <c r="S1413" s="14" t="str">
        <f t="shared" si="156"/>
        <v>2/6/2015</v>
      </c>
      <c r="T1413" s="9">
        <f t="shared" si="157"/>
        <v>1</v>
      </c>
      <c r="U1413">
        <f t="shared" si="158"/>
        <v>2015</v>
      </c>
      <c r="V1413" s="9">
        <f t="shared" si="159"/>
        <v>2</v>
      </c>
      <c r="W1413">
        <f t="shared" si="160"/>
        <v>2015</v>
      </c>
    </row>
    <row r="1414" spans="1:23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3">
        <v>41977.063645833332</v>
      </c>
      <c r="J1414" s="13">
        <v>41947.063645833332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 s="3">
        <f>ROUND(E1414/D1414*100,0)</f>
        <v>5</v>
      </c>
      <c r="Q1414">
        <f t="shared" si="154"/>
        <v>24.62</v>
      </c>
      <c r="R1414" s="14" t="str">
        <f t="shared" si="155"/>
        <v>11/4/2014</v>
      </c>
      <c r="S1414" s="14" t="str">
        <f t="shared" si="156"/>
        <v>12/4/2014</v>
      </c>
      <c r="T1414" s="9">
        <f t="shared" si="157"/>
        <v>11</v>
      </c>
      <c r="U1414">
        <f t="shared" si="158"/>
        <v>2014</v>
      </c>
      <c r="V1414" s="9">
        <f t="shared" si="159"/>
        <v>12</v>
      </c>
      <c r="W1414">
        <f t="shared" si="160"/>
        <v>2014</v>
      </c>
    </row>
    <row r="1415" spans="1:23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3">
        <v>42420.437152777777</v>
      </c>
      <c r="J1415" s="13">
        <v>42360.437152777777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 s="3">
        <f>ROUND(E1415/D1415*100,0)</f>
        <v>5</v>
      </c>
      <c r="Q1415">
        <f t="shared" si="154"/>
        <v>100</v>
      </c>
      <c r="R1415" s="14" t="str">
        <f t="shared" si="155"/>
        <v>12/22/2015</v>
      </c>
      <c r="S1415" s="14" t="str">
        <f t="shared" si="156"/>
        <v>2/20/2016</v>
      </c>
      <c r="T1415" s="9">
        <f t="shared" si="157"/>
        <v>12</v>
      </c>
      <c r="U1415">
        <f t="shared" si="158"/>
        <v>2015</v>
      </c>
      <c r="V1415" s="9">
        <f t="shared" si="159"/>
        <v>2</v>
      </c>
      <c r="W1415">
        <f t="shared" si="160"/>
        <v>2016</v>
      </c>
    </row>
    <row r="1416" spans="1:23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3">
        <v>42738.25309027778</v>
      </c>
      <c r="J1416" s="13">
        <v>42708.25309027778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 s="3">
        <f>ROUND(E1416/D1416*100,0)</f>
        <v>0</v>
      </c>
      <c r="Q1416">
        <f t="shared" si="154"/>
        <v>1</v>
      </c>
      <c r="R1416" s="14" t="str">
        <f t="shared" si="155"/>
        <v>12/4/2016</v>
      </c>
      <c r="S1416" s="14" t="str">
        <f t="shared" si="156"/>
        <v>1/3/2017</v>
      </c>
      <c r="T1416" s="9">
        <f t="shared" si="157"/>
        <v>12</v>
      </c>
      <c r="U1416">
        <f t="shared" si="158"/>
        <v>2016</v>
      </c>
      <c r="V1416" s="9">
        <f t="shared" si="159"/>
        <v>1</v>
      </c>
      <c r="W1416">
        <f t="shared" si="160"/>
        <v>2017</v>
      </c>
    </row>
    <row r="1417" spans="1:23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3">
        <v>42232.675821759258</v>
      </c>
      <c r="J1417" s="13">
        <v>42192.675821759258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 s="3">
        <f>ROUND(E1417/D1417*100,0)</f>
        <v>18</v>
      </c>
      <c r="Q1417">
        <f t="shared" si="154"/>
        <v>88.89</v>
      </c>
      <c r="R1417" s="14" t="str">
        <f t="shared" si="155"/>
        <v>7/7/2015</v>
      </c>
      <c r="S1417" s="14" t="str">
        <f t="shared" si="156"/>
        <v>8/16/2015</v>
      </c>
      <c r="T1417" s="9">
        <f t="shared" si="157"/>
        <v>7</v>
      </c>
      <c r="U1417">
        <f t="shared" si="158"/>
        <v>2015</v>
      </c>
      <c r="V1417" s="9">
        <f t="shared" si="159"/>
        <v>8</v>
      </c>
      <c r="W1417">
        <f t="shared" si="160"/>
        <v>2015</v>
      </c>
    </row>
    <row r="1418" spans="1:23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3">
        <v>42329.967812499999</v>
      </c>
      <c r="J1418" s="13">
        <v>42299.926145833335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 s="3">
        <f>ROUND(E1418/D1418*100,0)</f>
        <v>0</v>
      </c>
      <c r="Q1418">
        <f t="shared" si="154"/>
        <v>0</v>
      </c>
      <c r="R1418" s="14" t="str">
        <f t="shared" si="155"/>
        <v>10/22/2015</v>
      </c>
      <c r="S1418" s="14" t="str">
        <f t="shared" si="156"/>
        <v>11/21/2015</v>
      </c>
      <c r="T1418" s="9">
        <f t="shared" si="157"/>
        <v>10</v>
      </c>
      <c r="U1418">
        <f t="shared" si="158"/>
        <v>2015</v>
      </c>
      <c r="V1418" s="9">
        <f t="shared" si="159"/>
        <v>11</v>
      </c>
      <c r="W1418">
        <f t="shared" si="160"/>
        <v>2015</v>
      </c>
    </row>
    <row r="1419" spans="1:23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3">
        <v>42262.46597222222</v>
      </c>
      <c r="J1419" s="13">
        <v>42232.15016203704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 s="3">
        <f>ROUND(E1419/D1419*100,0)</f>
        <v>1</v>
      </c>
      <c r="Q1419">
        <f t="shared" si="154"/>
        <v>27.5</v>
      </c>
      <c r="R1419" s="14" t="str">
        <f t="shared" si="155"/>
        <v>8/16/2015</v>
      </c>
      <c r="S1419" s="14" t="str">
        <f t="shared" si="156"/>
        <v>9/15/2015</v>
      </c>
      <c r="T1419" s="9">
        <f t="shared" si="157"/>
        <v>8</v>
      </c>
      <c r="U1419">
        <f t="shared" si="158"/>
        <v>2015</v>
      </c>
      <c r="V1419" s="9">
        <f t="shared" si="159"/>
        <v>9</v>
      </c>
      <c r="W1419">
        <f t="shared" si="160"/>
        <v>2015</v>
      </c>
    </row>
    <row r="1420" spans="1:23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3">
        <v>42425.456412037034</v>
      </c>
      <c r="J1420" s="13">
        <v>42395.456412037034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 s="3">
        <f>ROUND(E1420/D1420*100,0)</f>
        <v>0</v>
      </c>
      <c r="Q1420">
        <f t="shared" si="154"/>
        <v>6</v>
      </c>
      <c r="R1420" s="14" t="str">
        <f t="shared" si="155"/>
        <v>1/26/2016</v>
      </c>
      <c r="S1420" s="14" t="str">
        <f t="shared" si="156"/>
        <v>2/25/2016</v>
      </c>
      <c r="T1420" s="9">
        <f t="shared" si="157"/>
        <v>1</v>
      </c>
      <c r="U1420">
        <f t="shared" si="158"/>
        <v>2016</v>
      </c>
      <c r="V1420" s="9">
        <f t="shared" si="159"/>
        <v>2</v>
      </c>
      <c r="W1420">
        <f t="shared" si="160"/>
        <v>2016</v>
      </c>
    </row>
    <row r="1421" spans="1:23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3">
        <v>42652.456238425926</v>
      </c>
      <c r="J1421" s="13">
        <v>42622.456238425926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 s="3">
        <f>ROUND(E1421/D1421*100,0)</f>
        <v>7</v>
      </c>
      <c r="Q1421">
        <f t="shared" si="154"/>
        <v>44.5</v>
      </c>
      <c r="R1421" s="14" t="str">
        <f t="shared" si="155"/>
        <v>9/9/2016</v>
      </c>
      <c r="S1421" s="14" t="str">
        <f t="shared" si="156"/>
        <v>10/9/2016</v>
      </c>
      <c r="T1421" s="9">
        <f t="shared" si="157"/>
        <v>9</v>
      </c>
      <c r="U1421">
        <f t="shared" si="158"/>
        <v>2016</v>
      </c>
      <c r="V1421" s="9">
        <f t="shared" si="159"/>
        <v>10</v>
      </c>
      <c r="W1421">
        <f t="shared" si="160"/>
        <v>2016</v>
      </c>
    </row>
    <row r="1422" spans="1:23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3">
        <v>42549.667662037034</v>
      </c>
      <c r="J1422" s="13">
        <v>42524.667662037034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 s="3">
        <f>ROUND(E1422/D1422*100,0)</f>
        <v>3</v>
      </c>
      <c r="Q1422">
        <f t="shared" si="154"/>
        <v>1</v>
      </c>
      <c r="R1422" s="14" t="str">
        <f t="shared" si="155"/>
        <v>6/3/2016</v>
      </c>
      <c r="S1422" s="14" t="str">
        <f t="shared" si="156"/>
        <v>6/28/2016</v>
      </c>
      <c r="T1422" s="9">
        <f t="shared" si="157"/>
        <v>6</v>
      </c>
      <c r="U1422">
        <f t="shared" si="158"/>
        <v>2016</v>
      </c>
      <c r="V1422" s="9">
        <f t="shared" si="159"/>
        <v>6</v>
      </c>
      <c r="W1422">
        <f t="shared" si="160"/>
        <v>2016</v>
      </c>
    </row>
    <row r="1423" spans="1:23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3">
        <v>42043.915613425925</v>
      </c>
      <c r="J1423" s="13">
        <v>42013.915613425925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 s="3">
        <f>ROUND(E1423/D1423*100,0)</f>
        <v>0</v>
      </c>
      <c r="Q1423">
        <f t="shared" si="154"/>
        <v>100</v>
      </c>
      <c r="R1423" s="14" t="str">
        <f t="shared" si="155"/>
        <v>1/9/2015</v>
      </c>
      <c r="S1423" s="14" t="str">
        <f t="shared" si="156"/>
        <v>2/8/2015</v>
      </c>
      <c r="T1423" s="9">
        <f t="shared" si="157"/>
        <v>1</v>
      </c>
      <c r="U1423">
        <f t="shared" si="158"/>
        <v>2015</v>
      </c>
      <c r="V1423" s="9">
        <f t="shared" si="159"/>
        <v>2</v>
      </c>
      <c r="W1423">
        <f t="shared" si="160"/>
        <v>2015</v>
      </c>
    </row>
    <row r="1424" spans="1:23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3">
        <v>42634.239629629628</v>
      </c>
      <c r="J1424" s="13">
        <v>42604.239629629628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 s="3">
        <f>ROUND(E1424/D1424*100,0)</f>
        <v>0</v>
      </c>
      <c r="Q1424">
        <f t="shared" si="154"/>
        <v>13</v>
      </c>
      <c r="R1424" s="14" t="str">
        <f t="shared" si="155"/>
        <v>8/22/2016</v>
      </c>
      <c r="S1424" s="14" t="str">
        <f t="shared" si="156"/>
        <v>9/21/2016</v>
      </c>
      <c r="T1424" s="9">
        <f t="shared" si="157"/>
        <v>8</v>
      </c>
      <c r="U1424">
        <f t="shared" si="158"/>
        <v>2016</v>
      </c>
      <c r="V1424" s="9">
        <f t="shared" si="159"/>
        <v>9</v>
      </c>
      <c r="W1424">
        <f t="shared" si="160"/>
        <v>2016</v>
      </c>
    </row>
    <row r="1425" spans="1:23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3">
        <v>42370.360312500001</v>
      </c>
      <c r="J1425" s="13">
        <v>42340.360312500001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 s="3">
        <f>ROUND(E1425/D1425*100,0)</f>
        <v>0</v>
      </c>
      <c r="Q1425">
        <f t="shared" si="154"/>
        <v>100</v>
      </c>
      <c r="R1425" s="14" t="str">
        <f t="shared" si="155"/>
        <v>12/2/2015</v>
      </c>
      <c r="S1425" s="14" t="str">
        <f t="shared" si="156"/>
        <v>1/1/2016</v>
      </c>
      <c r="T1425" s="9">
        <f t="shared" si="157"/>
        <v>12</v>
      </c>
      <c r="U1425">
        <f t="shared" si="158"/>
        <v>2015</v>
      </c>
      <c r="V1425" s="9">
        <f t="shared" si="159"/>
        <v>1</v>
      </c>
      <c r="W1425">
        <f t="shared" si="160"/>
        <v>2016</v>
      </c>
    </row>
    <row r="1426" spans="1:23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3">
        <v>42689.759282407409</v>
      </c>
      <c r="J1426" s="13">
        <v>42676.717615740738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 s="3">
        <f>ROUND(E1426/D1426*100,0)</f>
        <v>20</v>
      </c>
      <c r="Q1426">
        <f t="shared" si="154"/>
        <v>109.07</v>
      </c>
      <c r="R1426" s="14" t="str">
        <f t="shared" si="155"/>
        <v>11/2/2016</v>
      </c>
      <c r="S1426" s="14" t="str">
        <f t="shared" si="156"/>
        <v>11/15/2016</v>
      </c>
      <c r="T1426" s="9">
        <f t="shared" si="157"/>
        <v>11</v>
      </c>
      <c r="U1426">
        <f t="shared" si="158"/>
        <v>2016</v>
      </c>
      <c r="V1426" s="9">
        <f t="shared" si="159"/>
        <v>11</v>
      </c>
      <c r="W1426">
        <f t="shared" si="160"/>
        <v>2016</v>
      </c>
    </row>
    <row r="1427" spans="1:23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3">
        <v>42123.131469907406</v>
      </c>
      <c r="J1427" s="13">
        <v>42093.131469907406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 s="3">
        <f>ROUND(E1427/D1427*100,0)</f>
        <v>0</v>
      </c>
      <c r="Q1427">
        <f t="shared" si="154"/>
        <v>0</v>
      </c>
      <c r="R1427" s="14" t="str">
        <f t="shared" si="155"/>
        <v>3/30/2015</v>
      </c>
      <c r="S1427" s="14" t="str">
        <f t="shared" si="156"/>
        <v>4/29/2015</v>
      </c>
      <c r="T1427" s="9">
        <f t="shared" si="157"/>
        <v>3</v>
      </c>
      <c r="U1427">
        <f t="shared" si="158"/>
        <v>2015</v>
      </c>
      <c r="V1427" s="9">
        <f t="shared" si="159"/>
        <v>4</v>
      </c>
      <c r="W1427">
        <f t="shared" si="160"/>
        <v>2015</v>
      </c>
    </row>
    <row r="1428" spans="1:23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3">
        <v>42240.390277777777</v>
      </c>
      <c r="J1428" s="13">
        <v>42180.390277777777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 s="3">
        <f>ROUND(E1428/D1428*100,0)</f>
        <v>0</v>
      </c>
      <c r="Q1428">
        <f t="shared" si="154"/>
        <v>0</v>
      </c>
      <c r="R1428" s="14" t="str">
        <f t="shared" si="155"/>
        <v>6/25/2015</v>
      </c>
      <c r="S1428" s="14" t="str">
        <f t="shared" si="156"/>
        <v>8/24/2015</v>
      </c>
      <c r="T1428" s="9">
        <f t="shared" si="157"/>
        <v>6</v>
      </c>
      <c r="U1428">
        <f t="shared" si="158"/>
        <v>2015</v>
      </c>
      <c r="V1428" s="9">
        <f t="shared" si="159"/>
        <v>8</v>
      </c>
      <c r="W1428">
        <f t="shared" si="160"/>
        <v>2015</v>
      </c>
    </row>
    <row r="1429" spans="1:23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3">
        <v>42631.851678240739</v>
      </c>
      <c r="J1429" s="13">
        <v>42601.851678240739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 s="3">
        <f>ROUND(E1429/D1429*100,0)</f>
        <v>8</v>
      </c>
      <c r="Q1429">
        <f t="shared" si="154"/>
        <v>104.75</v>
      </c>
      <c r="R1429" s="14" t="str">
        <f t="shared" si="155"/>
        <v>8/19/2016</v>
      </c>
      <c r="S1429" s="14" t="str">
        <f t="shared" si="156"/>
        <v>9/18/2016</v>
      </c>
      <c r="T1429" s="9">
        <f t="shared" si="157"/>
        <v>8</v>
      </c>
      <c r="U1429">
        <f t="shared" si="158"/>
        <v>2016</v>
      </c>
      <c r="V1429" s="9">
        <f t="shared" si="159"/>
        <v>9</v>
      </c>
      <c r="W1429">
        <f t="shared" si="160"/>
        <v>2016</v>
      </c>
    </row>
    <row r="1430" spans="1:23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3">
        <v>42462.338159722225</v>
      </c>
      <c r="J1430" s="13">
        <v>42432.379826388889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 s="3">
        <f>ROUND(E1430/D1430*100,0)</f>
        <v>5</v>
      </c>
      <c r="Q1430">
        <f t="shared" si="154"/>
        <v>15</v>
      </c>
      <c r="R1430" s="14" t="str">
        <f t="shared" si="155"/>
        <v>3/3/2016</v>
      </c>
      <c r="S1430" s="14" t="str">
        <f t="shared" si="156"/>
        <v>4/2/2016</v>
      </c>
      <c r="T1430" s="9">
        <f t="shared" si="157"/>
        <v>3</v>
      </c>
      <c r="U1430">
        <f t="shared" si="158"/>
        <v>2016</v>
      </c>
      <c r="V1430" s="9">
        <f t="shared" si="159"/>
        <v>4</v>
      </c>
      <c r="W1430">
        <f t="shared" si="160"/>
        <v>2016</v>
      </c>
    </row>
    <row r="1431" spans="1:23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3">
        <v>42104.060671296298</v>
      </c>
      <c r="J1431" s="13">
        <v>42074.060671296298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 s="3">
        <f>ROUND(E1431/D1431*100,0)</f>
        <v>0</v>
      </c>
      <c r="Q1431">
        <f t="shared" si="154"/>
        <v>0</v>
      </c>
      <c r="R1431" s="14" t="str">
        <f t="shared" si="155"/>
        <v>3/11/2015</v>
      </c>
      <c r="S1431" s="14" t="str">
        <f t="shared" si="156"/>
        <v>4/10/2015</v>
      </c>
      <c r="T1431" s="9">
        <f t="shared" si="157"/>
        <v>3</v>
      </c>
      <c r="U1431">
        <f t="shared" si="158"/>
        <v>2015</v>
      </c>
      <c r="V1431" s="9">
        <f t="shared" si="159"/>
        <v>4</v>
      </c>
      <c r="W1431">
        <f t="shared" si="160"/>
        <v>2015</v>
      </c>
    </row>
    <row r="1432" spans="1:23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3">
        <v>41992.813518518517</v>
      </c>
      <c r="J1432" s="13">
        <v>41961.813518518517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 s="3">
        <f>ROUND(E1432/D1432*100,0)</f>
        <v>8</v>
      </c>
      <c r="Q1432">
        <f t="shared" si="154"/>
        <v>80.599999999999994</v>
      </c>
      <c r="R1432" s="14" t="str">
        <f t="shared" si="155"/>
        <v>11/18/2014</v>
      </c>
      <c r="S1432" s="14" t="str">
        <f t="shared" si="156"/>
        <v>12/19/2014</v>
      </c>
      <c r="T1432" s="9">
        <f t="shared" si="157"/>
        <v>11</v>
      </c>
      <c r="U1432">
        <f t="shared" si="158"/>
        <v>2014</v>
      </c>
      <c r="V1432" s="9">
        <f t="shared" si="159"/>
        <v>12</v>
      </c>
      <c r="W1432">
        <f t="shared" si="160"/>
        <v>2014</v>
      </c>
    </row>
    <row r="1433" spans="1:23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3">
        <v>42334.252500000002</v>
      </c>
      <c r="J1433" s="13">
        <v>42304.210833333331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 s="3">
        <f>ROUND(E1433/D1433*100,0)</f>
        <v>32</v>
      </c>
      <c r="Q1433">
        <f t="shared" si="154"/>
        <v>115.55</v>
      </c>
      <c r="R1433" s="14" t="str">
        <f t="shared" si="155"/>
        <v>10/27/2015</v>
      </c>
      <c r="S1433" s="14" t="str">
        <f t="shared" si="156"/>
        <v>11/26/2015</v>
      </c>
      <c r="T1433" s="9">
        <f t="shared" si="157"/>
        <v>10</v>
      </c>
      <c r="U1433">
        <f t="shared" si="158"/>
        <v>2015</v>
      </c>
      <c r="V1433" s="9">
        <f t="shared" si="159"/>
        <v>11</v>
      </c>
      <c r="W1433">
        <f t="shared" si="160"/>
        <v>2015</v>
      </c>
    </row>
    <row r="1434" spans="1:23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3">
        <v>42205.780416666668</v>
      </c>
      <c r="J1434" s="13">
        <v>42175.780416666668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 s="3">
        <f>ROUND(E1434/D1434*100,0)</f>
        <v>0</v>
      </c>
      <c r="Q1434">
        <f t="shared" si="154"/>
        <v>0</v>
      </c>
      <c r="R1434" s="14" t="str">
        <f t="shared" si="155"/>
        <v>6/20/2015</v>
      </c>
      <c r="S1434" s="14" t="str">
        <f t="shared" si="156"/>
        <v>7/20/2015</v>
      </c>
      <c r="T1434" s="9">
        <f t="shared" si="157"/>
        <v>6</v>
      </c>
      <c r="U1434">
        <f t="shared" si="158"/>
        <v>2015</v>
      </c>
      <c r="V1434" s="9">
        <f t="shared" si="159"/>
        <v>7</v>
      </c>
      <c r="W1434">
        <f t="shared" si="160"/>
        <v>2015</v>
      </c>
    </row>
    <row r="1435" spans="1:23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3">
        <v>42714.458333333336</v>
      </c>
      <c r="J1435" s="13">
        <v>42673.625868055555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 s="3">
        <f>ROUND(E1435/D1435*100,0)</f>
        <v>7</v>
      </c>
      <c r="Q1435">
        <f t="shared" si="154"/>
        <v>80.5</v>
      </c>
      <c r="R1435" s="14" t="str">
        <f t="shared" si="155"/>
        <v>10/30/2016</v>
      </c>
      <c r="S1435" s="14" t="str">
        <f t="shared" si="156"/>
        <v>12/10/2016</v>
      </c>
      <c r="T1435" s="9">
        <f t="shared" si="157"/>
        <v>10</v>
      </c>
      <c r="U1435">
        <f t="shared" si="158"/>
        <v>2016</v>
      </c>
      <c r="V1435" s="9">
        <f t="shared" si="159"/>
        <v>12</v>
      </c>
      <c r="W1435">
        <f t="shared" si="160"/>
        <v>2016</v>
      </c>
    </row>
    <row r="1436" spans="1:23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3">
        <v>42163.625</v>
      </c>
      <c r="J1436" s="13">
        <v>42142.767106481479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 s="3">
        <f>ROUND(E1436/D1436*100,0)</f>
        <v>10</v>
      </c>
      <c r="Q1436">
        <f t="shared" si="154"/>
        <v>744.55</v>
      </c>
      <c r="R1436" s="14" t="str">
        <f t="shared" si="155"/>
        <v>5/18/2015</v>
      </c>
      <c r="S1436" s="14" t="str">
        <f t="shared" si="156"/>
        <v>6/8/2015</v>
      </c>
      <c r="T1436" s="9">
        <f t="shared" si="157"/>
        <v>5</v>
      </c>
      <c r="U1436">
        <f t="shared" si="158"/>
        <v>2015</v>
      </c>
      <c r="V1436" s="9">
        <f t="shared" si="159"/>
        <v>6</v>
      </c>
      <c r="W1436">
        <f t="shared" si="160"/>
        <v>2015</v>
      </c>
    </row>
    <row r="1437" spans="1:23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3">
        <v>42288.780324074076</v>
      </c>
      <c r="J1437" s="13">
        <v>42258.780324074076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 s="3">
        <f>ROUND(E1437/D1437*100,0)</f>
        <v>0</v>
      </c>
      <c r="Q1437">
        <f t="shared" si="154"/>
        <v>7.5</v>
      </c>
      <c r="R1437" s="14" t="str">
        <f t="shared" si="155"/>
        <v>9/11/2015</v>
      </c>
      <c r="S1437" s="14" t="str">
        <f t="shared" si="156"/>
        <v>10/11/2015</v>
      </c>
      <c r="T1437" s="9">
        <f t="shared" si="157"/>
        <v>9</v>
      </c>
      <c r="U1437">
        <f t="shared" si="158"/>
        <v>2015</v>
      </c>
      <c r="V1437" s="9">
        <f t="shared" si="159"/>
        <v>10</v>
      </c>
      <c r="W1437">
        <f t="shared" si="160"/>
        <v>2015</v>
      </c>
    </row>
    <row r="1438" spans="1:23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3">
        <v>42421.35019675926</v>
      </c>
      <c r="J1438" s="13">
        <v>42391.35019675926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 s="3">
        <f>ROUND(E1438/D1438*100,0)</f>
        <v>1</v>
      </c>
      <c r="Q1438">
        <f t="shared" si="154"/>
        <v>38.5</v>
      </c>
      <c r="R1438" s="14" t="str">
        <f t="shared" si="155"/>
        <v>1/22/2016</v>
      </c>
      <c r="S1438" s="14" t="str">
        <f t="shared" si="156"/>
        <v>2/21/2016</v>
      </c>
      <c r="T1438" s="9">
        <f t="shared" si="157"/>
        <v>1</v>
      </c>
      <c r="U1438">
        <f t="shared" si="158"/>
        <v>2016</v>
      </c>
      <c r="V1438" s="9">
        <f t="shared" si="159"/>
        <v>2</v>
      </c>
      <c r="W1438">
        <f t="shared" si="160"/>
        <v>2016</v>
      </c>
    </row>
    <row r="1439" spans="1:23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3">
        <v>41833.207638888889</v>
      </c>
      <c r="J1439" s="13">
        <v>41796.531701388885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 s="3">
        <f>ROUND(E1439/D1439*100,0)</f>
        <v>27</v>
      </c>
      <c r="Q1439">
        <f t="shared" si="154"/>
        <v>36.68</v>
      </c>
      <c r="R1439" s="14" t="str">
        <f t="shared" si="155"/>
        <v>6/6/2014</v>
      </c>
      <c r="S1439" s="14" t="str">
        <f t="shared" si="156"/>
        <v>7/13/2014</v>
      </c>
      <c r="T1439" s="9">
        <f t="shared" si="157"/>
        <v>6</v>
      </c>
      <c r="U1439">
        <f t="shared" si="158"/>
        <v>2014</v>
      </c>
      <c r="V1439" s="9">
        <f t="shared" si="159"/>
        <v>7</v>
      </c>
      <c r="W1439">
        <f t="shared" si="160"/>
        <v>2014</v>
      </c>
    </row>
    <row r="1440" spans="1:23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3">
        <v>42487.579861111109</v>
      </c>
      <c r="J1440" s="13">
        <v>42457.871516203704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 s="3">
        <f>ROUND(E1440/D1440*100,0)</f>
        <v>3</v>
      </c>
      <c r="Q1440">
        <f t="shared" si="154"/>
        <v>75</v>
      </c>
      <c r="R1440" s="14" t="str">
        <f t="shared" si="155"/>
        <v>3/28/2016</v>
      </c>
      <c r="S1440" s="14" t="str">
        <f t="shared" si="156"/>
        <v>4/27/2016</v>
      </c>
      <c r="T1440" s="9">
        <f t="shared" si="157"/>
        <v>3</v>
      </c>
      <c r="U1440">
        <f t="shared" si="158"/>
        <v>2016</v>
      </c>
      <c r="V1440" s="9">
        <f t="shared" si="159"/>
        <v>4</v>
      </c>
      <c r="W1440">
        <f t="shared" si="160"/>
        <v>2016</v>
      </c>
    </row>
    <row r="1441" spans="1:23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3">
        <v>42070.829872685186</v>
      </c>
      <c r="J1441" s="13">
        <v>42040.829872685186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 s="3">
        <f>ROUND(E1441/D1441*100,0)</f>
        <v>7</v>
      </c>
      <c r="Q1441">
        <f t="shared" si="154"/>
        <v>30</v>
      </c>
      <c r="R1441" s="14" t="str">
        <f t="shared" si="155"/>
        <v>2/5/2015</v>
      </c>
      <c r="S1441" s="14" t="str">
        <f t="shared" si="156"/>
        <v>3/7/2015</v>
      </c>
      <c r="T1441" s="9">
        <f t="shared" si="157"/>
        <v>2</v>
      </c>
      <c r="U1441">
        <f t="shared" si="158"/>
        <v>2015</v>
      </c>
      <c r="V1441" s="9">
        <f t="shared" si="159"/>
        <v>3</v>
      </c>
      <c r="W1441">
        <f t="shared" si="160"/>
        <v>2015</v>
      </c>
    </row>
    <row r="1442" spans="1:23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3">
        <v>42516.748414351852</v>
      </c>
      <c r="J1442" s="13">
        <v>42486.748414351852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 s="3">
        <f>ROUND(E1442/D1442*100,0)</f>
        <v>0</v>
      </c>
      <c r="Q1442">
        <f t="shared" si="154"/>
        <v>1</v>
      </c>
      <c r="R1442" s="14" t="str">
        <f t="shared" si="155"/>
        <v>4/26/2016</v>
      </c>
      <c r="S1442" s="14" t="str">
        <f t="shared" si="156"/>
        <v>5/26/2016</v>
      </c>
      <c r="T1442" s="9">
        <f t="shared" si="157"/>
        <v>4</v>
      </c>
      <c r="U1442">
        <f t="shared" si="158"/>
        <v>2016</v>
      </c>
      <c r="V1442" s="9">
        <f t="shared" si="159"/>
        <v>5</v>
      </c>
      <c r="W1442">
        <f t="shared" si="160"/>
        <v>2016</v>
      </c>
    </row>
    <row r="1443" spans="1:23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3">
        <v>42258.765844907408</v>
      </c>
      <c r="J1443" s="13">
        <v>42198.765844907408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 s="3">
        <f>ROUND(E1443/D1443*100,0)</f>
        <v>1</v>
      </c>
      <c r="Q1443">
        <f t="shared" si="154"/>
        <v>673.33</v>
      </c>
      <c r="R1443" s="14" t="str">
        <f t="shared" si="155"/>
        <v>7/13/2015</v>
      </c>
      <c r="S1443" s="14" t="str">
        <f t="shared" si="156"/>
        <v>9/11/2015</v>
      </c>
      <c r="T1443" s="9">
        <f t="shared" si="157"/>
        <v>7</v>
      </c>
      <c r="U1443">
        <f t="shared" si="158"/>
        <v>2015</v>
      </c>
      <c r="V1443" s="9">
        <f t="shared" si="159"/>
        <v>9</v>
      </c>
      <c r="W1443">
        <f t="shared" si="160"/>
        <v>2015</v>
      </c>
    </row>
    <row r="1444" spans="1:23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3">
        <v>42515.64534722222</v>
      </c>
      <c r="J1444" s="13">
        <v>42485.64534722222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 s="3">
        <f>ROUND(E1444/D1444*100,0)</f>
        <v>0</v>
      </c>
      <c r="Q1444">
        <f t="shared" si="154"/>
        <v>0</v>
      </c>
      <c r="R1444" s="14" t="str">
        <f t="shared" si="155"/>
        <v>4/25/2016</v>
      </c>
      <c r="S1444" s="14" t="str">
        <f t="shared" si="156"/>
        <v>5/25/2016</v>
      </c>
      <c r="T1444" s="9">
        <f t="shared" si="157"/>
        <v>4</v>
      </c>
      <c r="U1444">
        <f t="shared" si="158"/>
        <v>2016</v>
      </c>
      <c r="V1444" s="9">
        <f t="shared" si="159"/>
        <v>5</v>
      </c>
      <c r="W1444">
        <f t="shared" si="160"/>
        <v>2016</v>
      </c>
    </row>
    <row r="1445" spans="1:23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3">
        <v>42737.926030092596</v>
      </c>
      <c r="J1445" s="13">
        <v>42707.926030092596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 s="3">
        <f>ROUND(E1445/D1445*100,0)</f>
        <v>0</v>
      </c>
      <c r="Q1445">
        <f t="shared" si="154"/>
        <v>0</v>
      </c>
      <c r="R1445" s="14" t="str">
        <f t="shared" si="155"/>
        <v>12/3/2016</v>
      </c>
      <c r="S1445" s="14" t="str">
        <f t="shared" si="156"/>
        <v>1/2/2017</v>
      </c>
      <c r="T1445" s="9">
        <f t="shared" si="157"/>
        <v>12</v>
      </c>
      <c r="U1445">
        <f t="shared" si="158"/>
        <v>2016</v>
      </c>
      <c r="V1445" s="9">
        <f t="shared" si="159"/>
        <v>1</v>
      </c>
      <c r="W1445">
        <f t="shared" si="160"/>
        <v>2017</v>
      </c>
    </row>
    <row r="1446" spans="1:23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3">
        <v>42259.873402777775</v>
      </c>
      <c r="J1446" s="13">
        <v>42199.873402777775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 s="3">
        <f>ROUND(E1446/D1446*100,0)</f>
        <v>0</v>
      </c>
      <c r="Q1446">
        <f t="shared" si="154"/>
        <v>0</v>
      </c>
      <c r="R1446" s="14" t="str">
        <f t="shared" si="155"/>
        <v>7/14/2015</v>
      </c>
      <c r="S1446" s="14" t="str">
        <f t="shared" si="156"/>
        <v>9/12/2015</v>
      </c>
      <c r="T1446" s="9">
        <f t="shared" si="157"/>
        <v>7</v>
      </c>
      <c r="U1446">
        <f t="shared" si="158"/>
        <v>2015</v>
      </c>
      <c r="V1446" s="9">
        <f t="shared" si="159"/>
        <v>9</v>
      </c>
      <c r="W1446">
        <f t="shared" si="160"/>
        <v>2015</v>
      </c>
    </row>
    <row r="1447" spans="1:23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3">
        <v>42169.542303240742</v>
      </c>
      <c r="J1447" s="13">
        <v>42139.542303240742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 s="3">
        <f>ROUND(E1447/D1447*100,0)</f>
        <v>0</v>
      </c>
      <c r="Q1447">
        <f t="shared" si="154"/>
        <v>0</v>
      </c>
      <c r="R1447" s="14" t="str">
        <f t="shared" si="155"/>
        <v>5/15/2015</v>
      </c>
      <c r="S1447" s="14" t="str">
        <f t="shared" si="156"/>
        <v>6/14/2015</v>
      </c>
      <c r="T1447" s="9">
        <f t="shared" si="157"/>
        <v>5</v>
      </c>
      <c r="U1447">
        <f t="shared" si="158"/>
        <v>2015</v>
      </c>
      <c r="V1447" s="9">
        <f t="shared" si="159"/>
        <v>6</v>
      </c>
      <c r="W1447">
        <f t="shared" si="160"/>
        <v>2015</v>
      </c>
    </row>
    <row r="1448" spans="1:23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3">
        <v>42481.447662037041</v>
      </c>
      <c r="J1448" s="13">
        <v>42461.447662037041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 s="3">
        <f>ROUND(E1448/D1448*100,0)</f>
        <v>0</v>
      </c>
      <c r="Q1448">
        <f t="shared" si="154"/>
        <v>0</v>
      </c>
      <c r="R1448" s="14" t="str">
        <f t="shared" si="155"/>
        <v>4/1/2016</v>
      </c>
      <c r="S1448" s="14" t="str">
        <f t="shared" si="156"/>
        <v>4/21/2016</v>
      </c>
      <c r="T1448" s="9">
        <f t="shared" si="157"/>
        <v>4</v>
      </c>
      <c r="U1448">
        <f t="shared" si="158"/>
        <v>2016</v>
      </c>
      <c r="V1448" s="9">
        <f t="shared" si="159"/>
        <v>4</v>
      </c>
      <c r="W1448">
        <f t="shared" si="160"/>
        <v>2016</v>
      </c>
    </row>
    <row r="1449" spans="1:23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3">
        <v>42559.730717592596</v>
      </c>
      <c r="J1449" s="13">
        <v>42529.730717592596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 s="3">
        <f>ROUND(E1449/D1449*100,0)</f>
        <v>0</v>
      </c>
      <c r="Q1449">
        <f t="shared" si="154"/>
        <v>25</v>
      </c>
      <c r="R1449" s="14" t="str">
        <f t="shared" si="155"/>
        <v>6/8/2016</v>
      </c>
      <c r="S1449" s="14" t="str">
        <f t="shared" si="156"/>
        <v>7/8/2016</v>
      </c>
      <c r="T1449" s="9">
        <f t="shared" si="157"/>
        <v>6</v>
      </c>
      <c r="U1449">
        <f t="shared" si="158"/>
        <v>2016</v>
      </c>
      <c r="V1449" s="9">
        <f t="shared" si="159"/>
        <v>7</v>
      </c>
      <c r="W1449">
        <f t="shared" si="160"/>
        <v>2016</v>
      </c>
    </row>
    <row r="1450" spans="1:23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3">
        <v>42146.225694444445</v>
      </c>
      <c r="J1450" s="13">
        <v>42115.936550925922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 s="3">
        <f>ROUND(E1450/D1450*100,0)</f>
        <v>0</v>
      </c>
      <c r="Q1450">
        <f t="shared" si="154"/>
        <v>0</v>
      </c>
      <c r="R1450" s="14" t="str">
        <f t="shared" si="155"/>
        <v>4/21/2015</v>
      </c>
      <c r="S1450" s="14" t="str">
        <f t="shared" si="156"/>
        <v>5/22/2015</v>
      </c>
      <c r="T1450" s="9">
        <f t="shared" si="157"/>
        <v>4</v>
      </c>
      <c r="U1450">
        <f t="shared" si="158"/>
        <v>2015</v>
      </c>
      <c r="V1450" s="9">
        <f t="shared" si="159"/>
        <v>5</v>
      </c>
      <c r="W1450">
        <f t="shared" si="160"/>
        <v>2015</v>
      </c>
    </row>
    <row r="1451" spans="1:23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3">
        <v>42134.811400462961</v>
      </c>
      <c r="J1451" s="13">
        <v>42086.811400462961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 s="3">
        <f>ROUND(E1451/D1451*100,0)</f>
        <v>0</v>
      </c>
      <c r="Q1451">
        <f t="shared" si="154"/>
        <v>0</v>
      </c>
      <c r="R1451" s="14" t="str">
        <f t="shared" si="155"/>
        <v>3/23/2015</v>
      </c>
      <c r="S1451" s="14" t="str">
        <f t="shared" si="156"/>
        <v>5/10/2015</v>
      </c>
      <c r="T1451" s="9">
        <f t="shared" si="157"/>
        <v>3</v>
      </c>
      <c r="U1451">
        <f t="shared" si="158"/>
        <v>2015</v>
      </c>
      <c r="V1451" s="9">
        <f t="shared" si="159"/>
        <v>5</v>
      </c>
      <c r="W1451">
        <f t="shared" si="160"/>
        <v>2015</v>
      </c>
    </row>
    <row r="1452" spans="1:23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3">
        <v>42420.171261574076</v>
      </c>
      <c r="J1452" s="13">
        <v>42390.171261574076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 s="3">
        <f>ROUND(E1452/D1452*100,0)</f>
        <v>0</v>
      </c>
      <c r="Q1452">
        <f t="shared" si="154"/>
        <v>1</v>
      </c>
      <c r="R1452" s="14" t="str">
        <f t="shared" si="155"/>
        <v>1/21/2016</v>
      </c>
      <c r="S1452" s="14" t="str">
        <f t="shared" si="156"/>
        <v>2/20/2016</v>
      </c>
      <c r="T1452" s="9">
        <f t="shared" si="157"/>
        <v>1</v>
      </c>
      <c r="U1452">
        <f t="shared" si="158"/>
        <v>2016</v>
      </c>
      <c r="V1452" s="9">
        <f t="shared" si="159"/>
        <v>2</v>
      </c>
      <c r="W1452">
        <f t="shared" si="160"/>
        <v>2016</v>
      </c>
    </row>
    <row r="1453" spans="1:23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3">
        <v>41962.00068287037</v>
      </c>
      <c r="J1453" s="13">
        <v>41931.959016203706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 s="3">
        <f>ROUND(E1453/D1453*100,0)</f>
        <v>0</v>
      </c>
      <c r="Q1453">
        <f t="shared" si="154"/>
        <v>1</v>
      </c>
      <c r="R1453" s="14" t="str">
        <f t="shared" si="155"/>
        <v>10/19/2014</v>
      </c>
      <c r="S1453" s="14" t="str">
        <f t="shared" si="156"/>
        <v>11/19/2014</v>
      </c>
      <c r="T1453" s="9">
        <f t="shared" si="157"/>
        <v>10</v>
      </c>
      <c r="U1453">
        <f t="shared" si="158"/>
        <v>2014</v>
      </c>
      <c r="V1453" s="9">
        <f t="shared" si="159"/>
        <v>11</v>
      </c>
      <c r="W1453">
        <f t="shared" si="160"/>
        <v>2014</v>
      </c>
    </row>
    <row r="1454" spans="1:23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3">
        <v>41848.703275462962</v>
      </c>
      <c r="J1454" s="13">
        <v>41818.703275462962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 s="3">
        <f>ROUND(E1454/D1454*100,0)</f>
        <v>0</v>
      </c>
      <c r="Q1454">
        <f t="shared" si="154"/>
        <v>0</v>
      </c>
      <c r="R1454" s="14" t="str">
        <f t="shared" si="155"/>
        <v>6/28/2014</v>
      </c>
      <c r="S1454" s="14" t="str">
        <f t="shared" si="156"/>
        <v>7/28/2014</v>
      </c>
      <c r="T1454" s="9">
        <f t="shared" si="157"/>
        <v>6</v>
      </c>
      <c r="U1454">
        <f t="shared" si="158"/>
        <v>2014</v>
      </c>
      <c r="V1454" s="9">
        <f t="shared" si="159"/>
        <v>7</v>
      </c>
      <c r="W1454">
        <f t="shared" si="160"/>
        <v>2014</v>
      </c>
    </row>
    <row r="1455" spans="1:23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3">
        <v>42840.654479166667</v>
      </c>
      <c r="J1455" s="13">
        <v>42795.696145833332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 s="3">
        <f>ROUND(E1455/D1455*100,0)</f>
        <v>0</v>
      </c>
      <c r="Q1455">
        <f t="shared" si="154"/>
        <v>0</v>
      </c>
      <c r="R1455" s="14" t="str">
        <f t="shared" si="155"/>
        <v>3/1/2017</v>
      </c>
      <c r="S1455" s="14" t="str">
        <f t="shared" si="156"/>
        <v>4/15/2017</v>
      </c>
      <c r="T1455" s="9">
        <f t="shared" si="157"/>
        <v>3</v>
      </c>
      <c r="U1455">
        <f t="shared" si="158"/>
        <v>2017</v>
      </c>
      <c r="V1455" s="9">
        <f t="shared" si="159"/>
        <v>4</v>
      </c>
      <c r="W1455">
        <f t="shared" si="160"/>
        <v>2017</v>
      </c>
    </row>
    <row r="1456" spans="1:23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3">
        <v>42484.915972222225</v>
      </c>
      <c r="J1456" s="13">
        <v>42463.866666666669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 s="3">
        <f>ROUND(E1456/D1456*100,0)</f>
        <v>1</v>
      </c>
      <c r="Q1456">
        <f t="shared" si="154"/>
        <v>15</v>
      </c>
      <c r="R1456" s="14" t="str">
        <f t="shared" si="155"/>
        <v>4/3/2016</v>
      </c>
      <c r="S1456" s="14" t="str">
        <f t="shared" si="156"/>
        <v>4/24/2016</v>
      </c>
      <c r="T1456" s="9">
        <f t="shared" si="157"/>
        <v>4</v>
      </c>
      <c r="U1456">
        <f t="shared" si="158"/>
        <v>2016</v>
      </c>
      <c r="V1456" s="9">
        <f t="shared" si="159"/>
        <v>4</v>
      </c>
      <c r="W1456">
        <f t="shared" si="160"/>
        <v>2016</v>
      </c>
    </row>
    <row r="1457" spans="1:23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3">
        <v>41887.568749999999</v>
      </c>
      <c r="J1457" s="13">
        <v>41832.672685185185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 s="3">
        <f>ROUND(E1457/D1457*100,0)</f>
        <v>11</v>
      </c>
      <c r="Q1457">
        <f t="shared" si="154"/>
        <v>225</v>
      </c>
      <c r="R1457" s="14" t="str">
        <f t="shared" si="155"/>
        <v>7/12/2014</v>
      </c>
      <c r="S1457" s="14" t="str">
        <f t="shared" si="156"/>
        <v>9/5/2014</v>
      </c>
      <c r="T1457" s="9">
        <f t="shared" si="157"/>
        <v>7</v>
      </c>
      <c r="U1457">
        <f t="shared" si="158"/>
        <v>2014</v>
      </c>
      <c r="V1457" s="9">
        <f t="shared" si="159"/>
        <v>9</v>
      </c>
      <c r="W1457">
        <f t="shared" si="160"/>
        <v>2014</v>
      </c>
    </row>
    <row r="1458" spans="1:23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3">
        <v>42738.668576388889</v>
      </c>
      <c r="J1458" s="13">
        <v>42708.668576388889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 s="3">
        <f>ROUND(E1458/D1458*100,0)</f>
        <v>3</v>
      </c>
      <c r="Q1458">
        <f t="shared" si="154"/>
        <v>48.33</v>
      </c>
      <c r="R1458" s="14" t="str">
        <f t="shared" si="155"/>
        <v>12/4/2016</v>
      </c>
      <c r="S1458" s="14" t="str">
        <f t="shared" si="156"/>
        <v>1/3/2017</v>
      </c>
      <c r="T1458" s="9">
        <f t="shared" si="157"/>
        <v>12</v>
      </c>
      <c r="U1458">
        <f t="shared" si="158"/>
        <v>2016</v>
      </c>
      <c r="V1458" s="9">
        <f t="shared" si="159"/>
        <v>1</v>
      </c>
      <c r="W1458">
        <f t="shared" si="160"/>
        <v>2017</v>
      </c>
    </row>
    <row r="1459" spans="1:23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3">
        <v>42319.938009259262</v>
      </c>
      <c r="J1459" s="13">
        <v>42289.89634259259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 s="3">
        <f>ROUND(E1459/D1459*100,0)</f>
        <v>0</v>
      </c>
      <c r="Q1459">
        <f t="shared" si="154"/>
        <v>0</v>
      </c>
      <c r="R1459" s="14" t="str">
        <f t="shared" si="155"/>
        <v>10/12/2015</v>
      </c>
      <c r="S1459" s="14" t="str">
        <f t="shared" si="156"/>
        <v>11/11/2015</v>
      </c>
      <c r="T1459" s="9">
        <f t="shared" si="157"/>
        <v>10</v>
      </c>
      <c r="U1459">
        <f t="shared" si="158"/>
        <v>2015</v>
      </c>
      <c r="V1459" s="9">
        <f t="shared" si="159"/>
        <v>11</v>
      </c>
      <c r="W1459">
        <f t="shared" si="160"/>
        <v>2015</v>
      </c>
    </row>
    <row r="1460" spans="1:23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3">
        <v>41862.166666666664</v>
      </c>
      <c r="J1460" s="13">
        <v>41831.705555555556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 s="3">
        <f>ROUND(E1460/D1460*100,0)</f>
        <v>0</v>
      </c>
      <c r="Q1460">
        <f t="shared" si="154"/>
        <v>0</v>
      </c>
      <c r="R1460" s="14" t="str">
        <f t="shared" si="155"/>
        <v>7/11/2014</v>
      </c>
      <c r="S1460" s="14" t="str">
        <f t="shared" si="156"/>
        <v>8/11/2014</v>
      </c>
      <c r="T1460" s="9">
        <f t="shared" si="157"/>
        <v>7</v>
      </c>
      <c r="U1460">
        <f t="shared" si="158"/>
        <v>2014</v>
      </c>
      <c r="V1460" s="9">
        <f t="shared" si="159"/>
        <v>8</v>
      </c>
      <c r="W1460">
        <f t="shared" si="160"/>
        <v>2014</v>
      </c>
    </row>
    <row r="1461" spans="1:23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3">
        <v>42340.725694444445</v>
      </c>
      <c r="J1461" s="13">
        <v>42312.204814814817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 s="3">
        <f>ROUND(E1461/D1461*100,0)</f>
        <v>0</v>
      </c>
      <c r="Q1461">
        <f t="shared" si="154"/>
        <v>0</v>
      </c>
      <c r="R1461" s="14" t="str">
        <f t="shared" si="155"/>
        <v>11/4/2015</v>
      </c>
      <c r="S1461" s="14" t="str">
        <f t="shared" si="156"/>
        <v>12/2/2015</v>
      </c>
      <c r="T1461" s="9">
        <f t="shared" si="157"/>
        <v>11</v>
      </c>
      <c r="U1461">
        <f t="shared" si="158"/>
        <v>2015</v>
      </c>
      <c r="V1461" s="9">
        <f t="shared" si="159"/>
        <v>12</v>
      </c>
      <c r="W1461">
        <f t="shared" si="160"/>
        <v>2015</v>
      </c>
    </row>
    <row r="1462" spans="1:23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3">
        <v>41973.989583333336</v>
      </c>
      <c r="J1462" s="13">
        <v>41915.896967592591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 s="3">
        <f>ROUND(E1462/D1462*100,0)</f>
        <v>0</v>
      </c>
      <c r="Q1462">
        <f t="shared" si="154"/>
        <v>0</v>
      </c>
      <c r="R1462" s="14" t="str">
        <f t="shared" si="155"/>
        <v>10/3/2014</v>
      </c>
      <c r="S1462" s="14" t="str">
        <f t="shared" si="156"/>
        <v>11/30/2014</v>
      </c>
      <c r="T1462" s="9">
        <f t="shared" si="157"/>
        <v>10</v>
      </c>
      <c r="U1462">
        <f t="shared" si="158"/>
        <v>2014</v>
      </c>
      <c r="V1462" s="9">
        <f t="shared" si="159"/>
        <v>11</v>
      </c>
      <c r="W1462">
        <f t="shared" si="160"/>
        <v>2014</v>
      </c>
    </row>
    <row r="1463" spans="1:23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3">
        <v>41933</v>
      </c>
      <c r="J1463" s="13">
        <v>41899.645300925928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 s="3">
        <f>ROUND(E1463/D1463*100,0)</f>
        <v>101</v>
      </c>
      <c r="Q1463">
        <f t="shared" si="154"/>
        <v>44.67</v>
      </c>
      <c r="R1463" s="14" t="str">
        <f t="shared" si="155"/>
        <v>9/17/2014</v>
      </c>
      <c r="S1463" s="14" t="str">
        <f t="shared" si="156"/>
        <v>10/21/2014</v>
      </c>
      <c r="T1463" s="9">
        <f t="shared" si="157"/>
        <v>9</v>
      </c>
      <c r="U1463">
        <f t="shared" si="158"/>
        <v>2014</v>
      </c>
      <c r="V1463" s="9">
        <f t="shared" si="159"/>
        <v>10</v>
      </c>
      <c r="W1463">
        <f t="shared" si="160"/>
        <v>2014</v>
      </c>
    </row>
    <row r="1464" spans="1:23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3">
        <v>41374.662858796299</v>
      </c>
      <c r="J1464" s="13">
        <v>41344.662858796299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 s="3">
        <f>ROUND(E1464/D1464*100,0)</f>
        <v>109</v>
      </c>
      <c r="Q1464">
        <f t="shared" si="154"/>
        <v>28.94</v>
      </c>
      <c r="R1464" s="14" t="str">
        <f t="shared" si="155"/>
        <v>3/11/2013</v>
      </c>
      <c r="S1464" s="14" t="str">
        <f t="shared" si="156"/>
        <v>4/10/2013</v>
      </c>
      <c r="T1464" s="9">
        <f t="shared" si="157"/>
        <v>3</v>
      </c>
      <c r="U1464">
        <f t="shared" si="158"/>
        <v>2013</v>
      </c>
      <c r="V1464" s="9">
        <f t="shared" si="159"/>
        <v>4</v>
      </c>
      <c r="W1464">
        <f t="shared" si="160"/>
        <v>2013</v>
      </c>
    </row>
    <row r="1465" spans="1:23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3">
        <v>41371.869652777779</v>
      </c>
      <c r="J1465" s="13">
        <v>41326.911319444444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 s="3">
        <f>ROUND(E1465/D1465*100,0)</f>
        <v>148</v>
      </c>
      <c r="Q1465">
        <f t="shared" si="154"/>
        <v>35.44</v>
      </c>
      <c r="R1465" s="14" t="str">
        <f t="shared" si="155"/>
        <v>2/21/2013</v>
      </c>
      <c r="S1465" s="14" t="str">
        <f t="shared" si="156"/>
        <v>4/7/2013</v>
      </c>
      <c r="T1465" s="9">
        <f t="shared" si="157"/>
        <v>2</v>
      </c>
      <c r="U1465">
        <f t="shared" si="158"/>
        <v>2013</v>
      </c>
      <c r="V1465" s="9">
        <f t="shared" si="159"/>
        <v>4</v>
      </c>
      <c r="W1465">
        <f t="shared" si="160"/>
        <v>2013</v>
      </c>
    </row>
    <row r="1466" spans="1:23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3">
        <v>41321.661550925928</v>
      </c>
      <c r="J1466" s="13">
        <v>41291.661550925928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 s="3">
        <f>ROUND(E1466/D1466*100,0)</f>
        <v>163</v>
      </c>
      <c r="Q1466">
        <f t="shared" si="154"/>
        <v>34.869999999999997</v>
      </c>
      <c r="R1466" s="14" t="str">
        <f t="shared" si="155"/>
        <v>1/17/2013</v>
      </c>
      <c r="S1466" s="14" t="str">
        <f t="shared" si="156"/>
        <v>2/16/2013</v>
      </c>
      <c r="T1466" s="9">
        <f t="shared" si="157"/>
        <v>1</v>
      </c>
      <c r="U1466">
        <f t="shared" si="158"/>
        <v>2013</v>
      </c>
      <c r="V1466" s="9">
        <f t="shared" si="159"/>
        <v>2</v>
      </c>
      <c r="W1466">
        <f t="shared" si="160"/>
        <v>2013</v>
      </c>
    </row>
    <row r="1467" spans="1:23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3">
        <v>40990.125</v>
      </c>
      <c r="J1467" s="13">
        <v>40959.734398148146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 s="3">
        <f>ROUND(E1467/D1467*100,0)</f>
        <v>456</v>
      </c>
      <c r="Q1467">
        <f t="shared" si="154"/>
        <v>52.62</v>
      </c>
      <c r="R1467" s="14" t="str">
        <f t="shared" si="155"/>
        <v>2/20/2012</v>
      </c>
      <c r="S1467" s="14" t="str">
        <f t="shared" si="156"/>
        <v>3/22/2012</v>
      </c>
      <c r="T1467" s="9">
        <f t="shared" si="157"/>
        <v>2</v>
      </c>
      <c r="U1467">
        <f t="shared" si="158"/>
        <v>2012</v>
      </c>
      <c r="V1467" s="9">
        <f t="shared" si="159"/>
        <v>3</v>
      </c>
      <c r="W1467">
        <f t="shared" si="160"/>
        <v>2012</v>
      </c>
    </row>
    <row r="1468" spans="1:23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3">
        <v>42381.208333333336</v>
      </c>
      <c r="J1468" s="13">
        <v>42340.172060185185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 s="3">
        <f>ROUND(E1468/D1468*100,0)</f>
        <v>108</v>
      </c>
      <c r="Q1468">
        <f t="shared" si="154"/>
        <v>69.599999999999994</v>
      </c>
      <c r="R1468" s="14" t="str">
        <f t="shared" si="155"/>
        <v>12/2/2015</v>
      </c>
      <c r="S1468" s="14" t="str">
        <f t="shared" si="156"/>
        <v>1/12/2016</v>
      </c>
      <c r="T1468" s="9">
        <f t="shared" si="157"/>
        <v>12</v>
      </c>
      <c r="U1468">
        <f t="shared" si="158"/>
        <v>2015</v>
      </c>
      <c r="V1468" s="9">
        <f t="shared" si="159"/>
        <v>1</v>
      </c>
      <c r="W1468">
        <f t="shared" si="160"/>
        <v>2016</v>
      </c>
    </row>
    <row r="1469" spans="1:23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3">
        <v>40993.760243055556</v>
      </c>
      <c r="J1469" s="13">
        <v>40933.80190972222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 s="3">
        <f>ROUND(E1469/D1469*100,0)</f>
        <v>115</v>
      </c>
      <c r="Q1469">
        <f t="shared" si="154"/>
        <v>76.72</v>
      </c>
      <c r="R1469" s="14" t="str">
        <f t="shared" si="155"/>
        <v>1/25/2012</v>
      </c>
      <c r="S1469" s="14" t="str">
        <f t="shared" si="156"/>
        <v>3/25/2012</v>
      </c>
      <c r="T1469" s="9">
        <f t="shared" si="157"/>
        <v>1</v>
      </c>
      <c r="U1469">
        <f t="shared" si="158"/>
        <v>2012</v>
      </c>
      <c r="V1469" s="9">
        <f t="shared" si="159"/>
        <v>3</v>
      </c>
      <c r="W1469">
        <f t="shared" si="160"/>
        <v>2012</v>
      </c>
    </row>
    <row r="1470" spans="1:23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3">
        <v>40706.014456018522</v>
      </c>
      <c r="J1470" s="13">
        <v>40646.014456018522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 s="3">
        <f>ROUND(E1470/D1470*100,0)</f>
        <v>102</v>
      </c>
      <c r="Q1470">
        <f t="shared" si="154"/>
        <v>33.19</v>
      </c>
      <c r="R1470" s="14" t="str">
        <f t="shared" si="155"/>
        <v>4/13/2011</v>
      </c>
      <c r="S1470" s="14" t="str">
        <f t="shared" si="156"/>
        <v>6/12/2011</v>
      </c>
      <c r="T1470" s="9">
        <f t="shared" si="157"/>
        <v>4</v>
      </c>
      <c r="U1470">
        <f t="shared" si="158"/>
        <v>2011</v>
      </c>
      <c r="V1470" s="9">
        <f t="shared" si="159"/>
        <v>6</v>
      </c>
      <c r="W1470">
        <f t="shared" si="160"/>
        <v>2011</v>
      </c>
    </row>
    <row r="1471" spans="1:23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3">
        <v>41320.598483796297</v>
      </c>
      <c r="J1471" s="13">
        <v>41290.598483796297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 s="3">
        <f>ROUND(E1471/D1471*100,0)</f>
        <v>108</v>
      </c>
      <c r="Q1471">
        <f t="shared" si="154"/>
        <v>149.46</v>
      </c>
      <c r="R1471" s="14" t="str">
        <f t="shared" si="155"/>
        <v>1/16/2013</v>
      </c>
      <c r="S1471" s="14" t="str">
        <f t="shared" si="156"/>
        <v>2/15/2013</v>
      </c>
      <c r="T1471" s="9">
        <f t="shared" si="157"/>
        <v>1</v>
      </c>
      <c r="U1471">
        <f t="shared" si="158"/>
        <v>2013</v>
      </c>
      <c r="V1471" s="9">
        <f t="shared" si="159"/>
        <v>2</v>
      </c>
      <c r="W1471">
        <f t="shared" si="160"/>
        <v>2013</v>
      </c>
    </row>
    <row r="1472" spans="1:23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3">
        <v>41271.827118055553</v>
      </c>
      <c r="J1472" s="13">
        <v>41250.827118055553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 s="3">
        <f>ROUND(E1472/D1472*100,0)</f>
        <v>125</v>
      </c>
      <c r="Q1472">
        <f t="shared" si="154"/>
        <v>23.17</v>
      </c>
      <c r="R1472" s="14" t="str">
        <f t="shared" si="155"/>
        <v>12/7/2012</v>
      </c>
      <c r="S1472" s="14" t="str">
        <f t="shared" si="156"/>
        <v>12/28/2012</v>
      </c>
      <c r="T1472" s="9">
        <f t="shared" si="157"/>
        <v>12</v>
      </c>
      <c r="U1472">
        <f t="shared" si="158"/>
        <v>2012</v>
      </c>
      <c r="V1472" s="9">
        <f t="shared" si="159"/>
        <v>12</v>
      </c>
      <c r="W1472">
        <f t="shared" si="160"/>
        <v>2012</v>
      </c>
    </row>
    <row r="1473" spans="1:23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3">
        <v>42103.957569444443</v>
      </c>
      <c r="J1473" s="13">
        <v>42073.957569444443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 s="3">
        <f>ROUND(E1473/D1473*100,0)</f>
        <v>104</v>
      </c>
      <c r="Q1473">
        <f t="shared" si="154"/>
        <v>96.88</v>
      </c>
      <c r="R1473" s="14" t="str">
        <f t="shared" si="155"/>
        <v>3/10/2015</v>
      </c>
      <c r="S1473" s="14" t="str">
        <f t="shared" si="156"/>
        <v>4/9/2015</v>
      </c>
      <c r="T1473" s="9">
        <f t="shared" si="157"/>
        <v>3</v>
      </c>
      <c r="U1473">
        <f t="shared" si="158"/>
        <v>2015</v>
      </c>
      <c r="V1473" s="9">
        <f t="shared" si="159"/>
        <v>4</v>
      </c>
      <c r="W1473">
        <f t="shared" si="160"/>
        <v>2015</v>
      </c>
    </row>
    <row r="1474" spans="1:23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3">
        <v>41563.542858796296</v>
      </c>
      <c r="J1474" s="13">
        <v>41533.542858796296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 s="3">
        <f>ROUND(E1474/D1474*100,0)</f>
        <v>139</v>
      </c>
      <c r="Q1474">
        <f t="shared" si="154"/>
        <v>103.2</v>
      </c>
      <c r="R1474" s="14" t="str">
        <f t="shared" si="155"/>
        <v>9/16/2013</v>
      </c>
      <c r="S1474" s="14" t="str">
        <f t="shared" si="156"/>
        <v>10/16/2013</v>
      </c>
      <c r="T1474" s="9">
        <f t="shared" si="157"/>
        <v>9</v>
      </c>
      <c r="U1474">
        <f t="shared" si="158"/>
        <v>2013</v>
      </c>
      <c r="V1474" s="9">
        <f t="shared" si="159"/>
        <v>10</v>
      </c>
      <c r="W1474">
        <f t="shared" si="160"/>
        <v>2013</v>
      </c>
    </row>
    <row r="1475" spans="1:23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3">
        <v>40969.979618055557</v>
      </c>
      <c r="J1475" s="13">
        <v>40939.979618055557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 s="3">
        <f>ROUND(E1475/D1475*100,0)</f>
        <v>121</v>
      </c>
      <c r="Q1475">
        <f t="shared" ref="Q1475:Q1538" si="161">IFERROR(ROUND(E1475/L1475,2),0)</f>
        <v>38.46</v>
      </c>
      <c r="R1475" s="14" t="str">
        <f t="shared" ref="R1475:R1538" si="162">_xlfn.CONCAT(MONTH(J1475),"/",DAY(J1475),"/",YEAR(J1475))</f>
        <v>1/31/2012</v>
      </c>
      <c r="S1475" s="14" t="str">
        <f t="shared" ref="S1475:S1538" si="163">_xlfn.CONCAT(MONTH(I1475),"/",DAY(I1475),"/",YEAR(I1475))</f>
        <v>3/1/2012</v>
      </c>
      <c r="T1475" s="9">
        <f t="shared" ref="T1475:T1538" si="164">MONTH(R1475)</f>
        <v>1</v>
      </c>
      <c r="U1475">
        <f t="shared" ref="U1475:U1538" si="165">YEAR(R1475)</f>
        <v>2012</v>
      </c>
      <c r="V1475" s="9">
        <f t="shared" ref="V1475:V1538" si="166">MONTH(S1475)</f>
        <v>3</v>
      </c>
      <c r="W1475">
        <f t="shared" ref="W1475:W1538" si="167">YEAR(S1475)</f>
        <v>2012</v>
      </c>
    </row>
    <row r="1476" spans="1:23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3">
        <v>41530.727916666663</v>
      </c>
      <c r="J1476" s="13">
        <v>41500.727916666663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 s="3">
        <f>ROUND(E1476/D1476*100,0)</f>
        <v>112</v>
      </c>
      <c r="Q1476">
        <f t="shared" si="161"/>
        <v>44.32</v>
      </c>
      <c r="R1476" s="14" t="str">
        <f t="shared" si="162"/>
        <v>8/14/2013</v>
      </c>
      <c r="S1476" s="14" t="str">
        <f t="shared" si="163"/>
        <v>9/13/2013</v>
      </c>
      <c r="T1476" s="9">
        <f t="shared" si="164"/>
        <v>8</v>
      </c>
      <c r="U1476">
        <f t="shared" si="165"/>
        <v>2013</v>
      </c>
      <c r="V1476" s="9">
        <f t="shared" si="166"/>
        <v>9</v>
      </c>
      <c r="W1476">
        <f t="shared" si="167"/>
        <v>2013</v>
      </c>
    </row>
    <row r="1477" spans="1:23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3">
        <v>41993.207638888889</v>
      </c>
      <c r="J1477" s="13">
        <v>41960.722951388889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 s="3">
        <f>ROUND(E1477/D1477*100,0)</f>
        <v>189</v>
      </c>
      <c r="Q1477">
        <f t="shared" si="161"/>
        <v>64.17</v>
      </c>
      <c r="R1477" s="14" t="str">
        <f t="shared" si="162"/>
        <v>11/17/2014</v>
      </c>
      <c r="S1477" s="14" t="str">
        <f t="shared" si="163"/>
        <v>12/20/2014</v>
      </c>
      <c r="T1477" s="9">
        <f t="shared" si="164"/>
        <v>11</v>
      </c>
      <c r="U1477">
        <f t="shared" si="165"/>
        <v>2014</v>
      </c>
      <c r="V1477" s="9">
        <f t="shared" si="166"/>
        <v>12</v>
      </c>
      <c r="W1477">
        <f t="shared" si="167"/>
        <v>2014</v>
      </c>
    </row>
    <row r="1478" spans="1:23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3">
        <v>40796.041921296295</v>
      </c>
      <c r="J1478" s="13">
        <v>40766.041921296295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 s="3">
        <f>ROUND(E1478/D1478*100,0)</f>
        <v>662</v>
      </c>
      <c r="Q1478">
        <f t="shared" si="161"/>
        <v>43.33</v>
      </c>
      <c r="R1478" s="14" t="str">
        <f t="shared" si="162"/>
        <v>8/11/2011</v>
      </c>
      <c r="S1478" s="14" t="str">
        <f t="shared" si="163"/>
        <v>9/10/2011</v>
      </c>
      <c r="T1478" s="9">
        <f t="shared" si="164"/>
        <v>8</v>
      </c>
      <c r="U1478">
        <f t="shared" si="165"/>
        <v>2011</v>
      </c>
      <c r="V1478" s="9">
        <f t="shared" si="166"/>
        <v>9</v>
      </c>
      <c r="W1478">
        <f t="shared" si="167"/>
        <v>2011</v>
      </c>
    </row>
    <row r="1479" spans="1:23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3">
        <v>40900.125</v>
      </c>
      <c r="J1479" s="13">
        <v>40840.615787037037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 s="3">
        <f>ROUND(E1479/D1479*100,0)</f>
        <v>111</v>
      </c>
      <c r="Q1479">
        <f t="shared" si="161"/>
        <v>90.5</v>
      </c>
      <c r="R1479" s="14" t="str">
        <f t="shared" si="162"/>
        <v>10/24/2011</v>
      </c>
      <c r="S1479" s="14" t="str">
        <f t="shared" si="163"/>
        <v>12/23/2011</v>
      </c>
      <c r="T1479" s="9">
        <f t="shared" si="164"/>
        <v>10</v>
      </c>
      <c r="U1479">
        <f t="shared" si="165"/>
        <v>2011</v>
      </c>
      <c r="V1479" s="9">
        <f t="shared" si="166"/>
        <v>12</v>
      </c>
      <c r="W1479">
        <f t="shared" si="167"/>
        <v>2011</v>
      </c>
    </row>
    <row r="1480" spans="1:23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3">
        <v>41408.871678240743</v>
      </c>
      <c r="J1480" s="13">
        <v>41394.871678240743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 s="3">
        <f>ROUND(E1480/D1480*100,0)</f>
        <v>1182</v>
      </c>
      <c r="Q1480">
        <f t="shared" si="161"/>
        <v>29.19</v>
      </c>
      <c r="R1480" s="14" t="str">
        <f t="shared" si="162"/>
        <v>4/30/2013</v>
      </c>
      <c r="S1480" s="14" t="str">
        <f t="shared" si="163"/>
        <v>5/14/2013</v>
      </c>
      <c r="T1480" s="9">
        <f t="shared" si="164"/>
        <v>4</v>
      </c>
      <c r="U1480">
        <f t="shared" si="165"/>
        <v>2013</v>
      </c>
      <c r="V1480" s="9">
        <f t="shared" si="166"/>
        <v>5</v>
      </c>
      <c r="W1480">
        <f t="shared" si="167"/>
        <v>2013</v>
      </c>
    </row>
    <row r="1481" spans="1:23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3">
        <v>41769.165972222225</v>
      </c>
      <c r="J1481" s="13">
        <v>41754.745243055557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 s="3">
        <f>ROUND(E1481/D1481*100,0)</f>
        <v>137</v>
      </c>
      <c r="Q1481">
        <f t="shared" si="161"/>
        <v>30.96</v>
      </c>
      <c r="R1481" s="14" t="str">
        <f t="shared" si="162"/>
        <v>4/25/2014</v>
      </c>
      <c r="S1481" s="14" t="str">
        <f t="shared" si="163"/>
        <v>5/10/2014</v>
      </c>
      <c r="T1481" s="9">
        <f t="shared" si="164"/>
        <v>4</v>
      </c>
      <c r="U1481">
        <f t="shared" si="165"/>
        <v>2014</v>
      </c>
      <c r="V1481" s="9">
        <f t="shared" si="166"/>
        <v>5</v>
      </c>
      <c r="W1481">
        <f t="shared" si="167"/>
        <v>2014</v>
      </c>
    </row>
    <row r="1482" spans="1:23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3">
        <v>41481.708333333336</v>
      </c>
      <c r="J1482" s="13">
        <v>41464.934016203704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 s="3">
        <f>ROUND(E1482/D1482*100,0)</f>
        <v>117</v>
      </c>
      <c r="Q1482">
        <f t="shared" si="161"/>
        <v>92.16</v>
      </c>
      <c r="R1482" s="14" t="str">
        <f t="shared" si="162"/>
        <v>7/9/2013</v>
      </c>
      <c r="S1482" s="14" t="str">
        <f t="shared" si="163"/>
        <v>7/26/2013</v>
      </c>
      <c r="T1482" s="9">
        <f t="shared" si="164"/>
        <v>7</v>
      </c>
      <c r="U1482">
        <f t="shared" si="165"/>
        <v>2013</v>
      </c>
      <c r="V1482" s="9">
        <f t="shared" si="166"/>
        <v>7</v>
      </c>
      <c r="W1482">
        <f t="shared" si="167"/>
        <v>2013</v>
      </c>
    </row>
    <row r="1483" spans="1:23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3">
        <v>41580.922974537039</v>
      </c>
      <c r="J1483" s="13">
        <v>41550.922974537039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 s="3">
        <f>ROUND(E1483/D1483*100,0)</f>
        <v>2</v>
      </c>
      <c r="Q1483">
        <f t="shared" si="161"/>
        <v>17.5</v>
      </c>
      <c r="R1483" s="14" t="str">
        <f t="shared" si="162"/>
        <v>10/3/2013</v>
      </c>
      <c r="S1483" s="14" t="str">
        <f t="shared" si="163"/>
        <v>11/2/2013</v>
      </c>
      <c r="T1483" s="9">
        <f t="shared" si="164"/>
        <v>10</v>
      </c>
      <c r="U1483">
        <f t="shared" si="165"/>
        <v>2013</v>
      </c>
      <c r="V1483" s="9">
        <f t="shared" si="166"/>
        <v>11</v>
      </c>
      <c r="W1483">
        <f t="shared" si="167"/>
        <v>2013</v>
      </c>
    </row>
    <row r="1484" spans="1:23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3">
        <v>41159.32708333333</v>
      </c>
      <c r="J1484" s="13">
        <v>41136.858055555553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 s="3">
        <f>ROUND(E1484/D1484*100,0)</f>
        <v>0</v>
      </c>
      <c r="Q1484">
        <f t="shared" si="161"/>
        <v>5</v>
      </c>
      <c r="R1484" s="14" t="str">
        <f t="shared" si="162"/>
        <v>8/15/2012</v>
      </c>
      <c r="S1484" s="14" t="str">
        <f t="shared" si="163"/>
        <v>9/7/2012</v>
      </c>
      <c r="T1484" s="9">
        <f t="shared" si="164"/>
        <v>8</v>
      </c>
      <c r="U1484">
        <f t="shared" si="165"/>
        <v>2012</v>
      </c>
      <c r="V1484" s="9">
        <f t="shared" si="166"/>
        <v>9</v>
      </c>
      <c r="W1484">
        <f t="shared" si="167"/>
        <v>2012</v>
      </c>
    </row>
    <row r="1485" spans="1:23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3">
        <v>42573.192997685182</v>
      </c>
      <c r="J1485" s="13">
        <v>42548.192997685182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 s="3">
        <f>ROUND(E1485/D1485*100,0)</f>
        <v>1</v>
      </c>
      <c r="Q1485">
        <f t="shared" si="161"/>
        <v>25</v>
      </c>
      <c r="R1485" s="14" t="str">
        <f t="shared" si="162"/>
        <v>6/27/2016</v>
      </c>
      <c r="S1485" s="14" t="str">
        <f t="shared" si="163"/>
        <v>7/22/2016</v>
      </c>
      <c r="T1485" s="9">
        <f t="shared" si="164"/>
        <v>6</v>
      </c>
      <c r="U1485">
        <f t="shared" si="165"/>
        <v>2016</v>
      </c>
      <c r="V1485" s="9">
        <f t="shared" si="166"/>
        <v>7</v>
      </c>
      <c r="W1485">
        <f t="shared" si="167"/>
        <v>2016</v>
      </c>
    </row>
    <row r="1486" spans="1:23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3">
        <v>41111.618750000001</v>
      </c>
      <c r="J1486" s="13">
        <v>41053.200960648152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 s="3">
        <f>ROUND(E1486/D1486*100,0)</f>
        <v>0</v>
      </c>
      <c r="Q1486">
        <f t="shared" si="161"/>
        <v>0</v>
      </c>
      <c r="R1486" s="14" t="str">
        <f t="shared" si="162"/>
        <v>5/24/2012</v>
      </c>
      <c r="S1486" s="14" t="str">
        <f t="shared" si="163"/>
        <v>7/21/2012</v>
      </c>
      <c r="T1486" s="9">
        <f t="shared" si="164"/>
        <v>5</v>
      </c>
      <c r="U1486">
        <f t="shared" si="165"/>
        <v>2012</v>
      </c>
      <c r="V1486" s="9">
        <f t="shared" si="166"/>
        <v>7</v>
      </c>
      <c r="W1486">
        <f t="shared" si="167"/>
        <v>2012</v>
      </c>
    </row>
    <row r="1487" spans="1:23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3">
        <v>42175.795983796299</v>
      </c>
      <c r="J1487" s="13">
        <v>42130.795983796299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 s="3">
        <f>ROUND(E1487/D1487*100,0)</f>
        <v>2</v>
      </c>
      <c r="Q1487">
        <f t="shared" si="161"/>
        <v>50</v>
      </c>
      <c r="R1487" s="14" t="str">
        <f t="shared" si="162"/>
        <v>5/6/2015</v>
      </c>
      <c r="S1487" s="14" t="str">
        <f t="shared" si="163"/>
        <v>6/20/2015</v>
      </c>
      <c r="T1487" s="9">
        <f t="shared" si="164"/>
        <v>5</v>
      </c>
      <c r="U1487">
        <f t="shared" si="165"/>
        <v>2015</v>
      </c>
      <c r="V1487" s="9">
        <f t="shared" si="166"/>
        <v>6</v>
      </c>
      <c r="W1487">
        <f t="shared" si="167"/>
        <v>2015</v>
      </c>
    </row>
    <row r="1488" spans="1:23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3">
        <v>42062.168530092589</v>
      </c>
      <c r="J1488" s="13">
        <v>42032.168530092589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 s="3">
        <f>ROUND(E1488/D1488*100,0)</f>
        <v>0</v>
      </c>
      <c r="Q1488">
        <f t="shared" si="161"/>
        <v>16</v>
      </c>
      <c r="R1488" s="14" t="str">
        <f t="shared" si="162"/>
        <v>1/28/2015</v>
      </c>
      <c r="S1488" s="14" t="str">
        <f t="shared" si="163"/>
        <v>2/27/2015</v>
      </c>
      <c r="T1488" s="9">
        <f t="shared" si="164"/>
        <v>1</v>
      </c>
      <c r="U1488">
        <f t="shared" si="165"/>
        <v>2015</v>
      </c>
      <c r="V1488" s="9">
        <f t="shared" si="166"/>
        <v>2</v>
      </c>
      <c r="W1488">
        <f t="shared" si="167"/>
        <v>2015</v>
      </c>
    </row>
    <row r="1489" spans="1:23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3">
        <v>42584.917488425926</v>
      </c>
      <c r="J1489" s="13">
        <v>42554.917488425926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 s="3">
        <f>ROUND(E1489/D1489*100,0)</f>
        <v>0</v>
      </c>
      <c r="Q1489">
        <f t="shared" si="161"/>
        <v>0</v>
      </c>
      <c r="R1489" s="14" t="str">
        <f t="shared" si="162"/>
        <v>7/3/2016</v>
      </c>
      <c r="S1489" s="14" t="str">
        <f t="shared" si="163"/>
        <v>8/2/2016</v>
      </c>
      <c r="T1489" s="9">
        <f t="shared" si="164"/>
        <v>7</v>
      </c>
      <c r="U1489">
        <f t="shared" si="165"/>
        <v>2016</v>
      </c>
      <c r="V1489" s="9">
        <f t="shared" si="166"/>
        <v>8</v>
      </c>
      <c r="W1489">
        <f t="shared" si="167"/>
        <v>2016</v>
      </c>
    </row>
    <row r="1490" spans="1:23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3">
        <v>41644.563194444447</v>
      </c>
      <c r="J1490" s="13">
        <v>41614.563194444447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 s="3">
        <f>ROUND(E1490/D1490*100,0)</f>
        <v>2</v>
      </c>
      <c r="Q1490">
        <f t="shared" si="161"/>
        <v>60</v>
      </c>
      <c r="R1490" s="14" t="str">
        <f t="shared" si="162"/>
        <v>12/6/2013</v>
      </c>
      <c r="S1490" s="14" t="str">
        <f t="shared" si="163"/>
        <v>1/5/2014</v>
      </c>
      <c r="T1490" s="9">
        <f t="shared" si="164"/>
        <v>12</v>
      </c>
      <c r="U1490">
        <f t="shared" si="165"/>
        <v>2013</v>
      </c>
      <c r="V1490" s="9">
        <f t="shared" si="166"/>
        <v>1</v>
      </c>
      <c r="W1490">
        <f t="shared" si="167"/>
        <v>2014</v>
      </c>
    </row>
    <row r="1491" spans="1:23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3">
        <v>41228.653379629628</v>
      </c>
      <c r="J1491" s="13">
        <v>41198.611712962964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 s="3">
        <f>ROUND(E1491/D1491*100,0)</f>
        <v>0</v>
      </c>
      <c r="Q1491">
        <f t="shared" si="161"/>
        <v>0</v>
      </c>
      <c r="R1491" s="14" t="str">
        <f t="shared" si="162"/>
        <v>10/16/2012</v>
      </c>
      <c r="S1491" s="14" t="str">
        <f t="shared" si="163"/>
        <v>11/15/2012</v>
      </c>
      <c r="T1491" s="9">
        <f t="shared" si="164"/>
        <v>10</v>
      </c>
      <c r="U1491">
        <f t="shared" si="165"/>
        <v>2012</v>
      </c>
      <c r="V1491" s="9">
        <f t="shared" si="166"/>
        <v>11</v>
      </c>
      <c r="W1491">
        <f t="shared" si="167"/>
        <v>2012</v>
      </c>
    </row>
    <row r="1492" spans="1:23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3">
        <v>41549.561041666668</v>
      </c>
      <c r="J1492" s="13">
        <v>41520.561041666668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 s="3">
        <f>ROUND(E1492/D1492*100,0)</f>
        <v>31</v>
      </c>
      <c r="Q1492">
        <f t="shared" si="161"/>
        <v>47.11</v>
      </c>
      <c r="R1492" s="14" t="str">
        <f t="shared" si="162"/>
        <v>9/3/2013</v>
      </c>
      <c r="S1492" s="14" t="str">
        <f t="shared" si="163"/>
        <v>10/2/2013</v>
      </c>
      <c r="T1492" s="9">
        <f t="shared" si="164"/>
        <v>9</v>
      </c>
      <c r="U1492">
        <f t="shared" si="165"/>
        <v>2013</v>
      </c>
      <c r="V1492" s="9">
        <f t="shared" si="166"/>
        <v>10</v>
      </c>
      <c r="W1492">
        <f t="shared" si="167"/>
        <v>2013</v>
      </c>
    </row>
    <row r="1493" spans="1:23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3">
        <v>42050.651388888888</v>
      </c>
      <c r="J1493" s="13">
        <v>41991.713460648149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 s="3">
        <f>ROUND(E1493/D1493*100,0)</f>
        <v>8</v>
      </c>
      <c r="Q1493">
        <f t="shared" si="161"/>
        <v>100</v>
      </c>
      <c r="R1493" s="14" t="str">
        <f t="shared" si="162"/>
        <v>12/18/2014</v>
      </c>
      <c r="S1493" s="14" t="str">
        <f t="shared" si="163"/>
        <v>2/15/2015</v>
      </c>
      <c r="T1493" s="9">
        <f t="shared" si="164"/>
        <v>12</v>
      </c>
      <c r="U1493">
        <f t="shared" si="165"/>
        <v>2014</v>
      </c>
      <c r="V1493" s="9">
        <f t="shared" si="166"/>
        <v>2</v>
      </c>
      <c r="W1493">
        <f t="shared" si="167"/>
        <v>2015</v>
      </c>
    </row>
    <row r="1494" spans="1:23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3">
        <v>40712.884791666664</v>
      </c>
      <c r="J1494" s="13">
        <v>40682.884791666664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 s="3">
        <f>ROUND(E1494/D1494*100,0)</f>
        <v>1</v>
      </c>
      <c r="Q1494">
        <f t="shared" si="161"/>
        <v>15</v>
      </c>
      <c r="R1494" s="14" t="str">
        <f t="shared" si="162"/>
        <v>5/19/2011</v>
      </c>
      <c r="S1494" s="14" t="str">
        <f t="shared" si="163"/>
        <v>6/18/2011</v>
      </c>
      <c r="T1494" s="9">
        <f t="shared" si="164"/>
        <v>5</v>
      </c>
      <c r="U1494">
        <f t="shared" si="165"/>
        <v>2011</v>
      </c>
      <c r="V1494" s="9">
        <f t="shared" si="166"/>
        <v>6</v>
      </c>
      <c r="W1494">
        <f t="shared" si="167"/>
        <v>2011</v>
      </c>
    </row>
    <row r="1495" spans="1:23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3">
        <v>41441.866608796299</v>
      </c>
      <c r="J1495" s="13">
        <v>41411.866608796299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 s="3">
        <f>ROUND(E1495/D1495*100,0)</f>
        <v>0</v>
      </c>
      <c r="Q1495">
        <f t="shared" si="161"/>
        <v>0</v>
      </c>
      <c r="R1495" s="14" t="str">
        <f t="shared" si="162"/>
        <v>5/17/2013</v>
      </c>
      <c r="S1495" s="14" t="str">
        <f t="shared" si="163"/>
        <v>6/16/2013</v>
      </c>
      <c r="T1495" s="9">
        <f t="shared" si="164"/>
        <v>5</v>
      </c>
      <c r="U1495">
        <f t="shared" si="165"/>
        <v>2013</v>
      </c>
      <c r="V1495" s="9">
        <f t="shared" si="166"/>
        <v>6</v>
      </c>
      <c r="W1495">
        <f t="shared" si="167"/>
        <v>2013</v>
      </c>
    </row>
    <row r="1496" spans="1:23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3">
        <v>42097.651388888888</v>
      </c>
      <c r="J1496" s="13">
        <v>42067.722372685188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 s="3">
        <f>ROUND(E1496/D1496*100,0)</f>
        <v>9</v>
      </c>
      <c r="Q1496">
        <f t="shared" si="161"/>
        <v>40.450000000000003</v>
      </c>
      <c r="R1496" s="14" t="str">
        <f t="shared" si="162"/>
        <v>3/4/2015</v>
      </c>
      <c r="S1496" s="14" t="str">
        <f t="shared" si="163"/>
        <v>4/3/2015</v>
      </c>
      <c r="T1496" s="9">
        <f t="shared" si="164"/>
        <v>3</v>
      </c>
      <c r="U1496">
        <f t="shared" si="165"/>
        <v>2015</v>
      </c>
      <c r="V1496" s="9">
        <f t="shared" si="166"/>
        <v>4</v>
      </c>
      <c r="W1496">
        <f t="shared" si="167"/>
        <v>2015</v>
      </c>
    </row>
    <row r="1497" spans="1:23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3">
        <v>40782.789710648147</v>
      </c>
      <c r="J1497" s="13">
        <v>40752.789710648147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 s="3">
        <f>ROUND(E1497/D1497*100,0)</f>
        <v>0</v>
      </c>
      <c r="Q1497">
        <f t="shared" si="161"/>
        <v>0</v>
      </c>
      <c r="R1497" s="14" t="str">
        <f t="shared" si="162"/>
        <v>7/28/2011</v>
      </c>
      <c r="S1497" s="14" t="str">
        <f t="shared" si="163"/>
        <v>8/27/2011</v>
      </c>
      <c r="T1497" s="9">
        <f t="shared" si="164"/>
        <v>7</v>
      </c>
      <c r="U1497">
        <f t="shared" si="165"/>
        <v>2011</v>
      </c>
      <c r="V1497" s="9">
        <f t="shared" si="166"/>
        <v>8</v>
      </c>
      <c r="W1497">
        <f t="shared" si="167"/>
        <v>2011</v>
      </c>
    </row>
    <row r="1498" spans="1:23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3">
        <v>41898.475219907406</v>
      </c>
      <c r="J1498" s="13">
        <v>41838.475219907406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 s="3">
        <f>ROUND(E1498/D1498*100,0)</f>
        <v>0</v>
      </c>
      <c r="Q1498">
        <f t="shared" si="161"/>
        <v>0</v>
      </c>
      <c r="R1498" s="14" t="str">
        <f t="shared" si="162"/>
        <v>7/18/2014</v>
      </c>
      <c r="S1498" s="14" t="str">
        <f t="shared" si="163"/>
        <v>9/16/2014</v>
      </c>
      <c r="T1498" s="9">
        <f t="shared" si="164"/>
        <v>7</v>
      </c>
      <c r="U1498">
        <f t="shared" si="165"/>
        <v>2014</v>
      </c>
      <c r="V1498" s="9">
        <f t="shared" si="166"/>
        <v>9</v>
      </c>
      <c r="W1498">
        <f t="shared" si="167"/>
        <v>2014</v>
      </c>
    </row>
    <row r="1499" spans="1:23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3">
        <v>41486.821527777778</v>
      </c>
      <c r="J1499" s="13">
        <v>41444.64261574074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 s="3">
        <f>ROUND(E1499/D1499*100,0)</f>
        <v>0</v>
      </c>
      <c r="Q1499">
        <f t="shared" si="161"/>
        <v>1</v>
      </c>
      <c r="R1499" s="14" t="str">
        <f t="shared" si="162"/>
        <v>6/19/2013</v>
      </c>
      <c r="S1499" s="14" t="str">
        <f t="shared" si="163"/>
        <v>7/31/2013</v>
      </c>
      <c r="T1499" s="9">
        <f t="shared" si="164"/>
        <v>6</v>
      </c>
      <c r="U1499">
        <f t="shared" si="165"/>
        <v>2013</v>
      </c>
      <c r="V1499" s="9">
        <f t="shared" si="166"/>
        <v>7</v>
      </c>
      <c r="W1499">
        <f t="shared" si="167"/>
        <v>2013</v>
      </c>
    </row>
    <row r="1500" spans="1:23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3">
        <v>41885.983541666668</v>
      </c>
      <c r="J1500" s="13">
        <v>41840.983541666668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 s="3">
        <f>ROUND(E1500/D1500*100,0)</f>
        <v>2</v>
      </c>
      <c r="Q1500">
        <f t="shared" si="161"/>
        <v>19</v>
      </c>
      <c r="R1500" s="14" t="str">
        <f t="shared" si="162"/>
        <v>7/20/2014</v>
      </c>
      <c r="S1500" s="14" t="str">
        <f t="shared" si="163"/>
        <v>9/3/2014</v>
      </c>
      <c r="T1500" s="9">
        <f t="shared" si="164"/>
        <v>7</v>
      </c>
      <c r="U1500">
        <f t="shared" si="165"/>
        <v>2014</v>
      </c>
      <c r="V1500" s="9">
        <f t="shared" si="166"/>
        <v>9</v>
      </c>
      <c r="W1500">
        <f t="shared" si="167"/>
        <v>2014</v>
      </c>
    </row>
    <row r="1501" spans="1:23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3">
        <v>42587.007326388892</v>
      </c>
      <c r="J1501" s="13">
        <v>42527.007326388892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 s="3">
        <f>ROUND(E1501/D1501*100,0)</f>
        <v>0</v>
      </c>
      <c r="Q1501">
        <f t="shared" si="161"/>
        <v>5</v>
      </c>
      <c r="R1501" s="14" t="str">
        <f t="shared" si="162"/>
        <v>6/6/2016</v>
      </c>
      <c r="S1501" s="14" t="str">
        <f t="shared" si="163"/>
        <v>8/5/2016</v>
      </c>
      <c r="T1501" s="9">
        <f t="shared" si="164"/>
        <v>6</v>
      </c>
      <c r="U1501">
        <f t="shared" si="165"/>
        <v>2016</v>
      </c>
      <c r="V1501" s="9">
        <f t="shared" si="166"/>
        <v>8</v>
      </c>
      <c r="W1501">
        <f t="shared" si="167"/>
        <v>2016</v>
      </c>
    </row>
    <row r="1502" spans="1:23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3">
        <v>41395.904594907406</v>
      </c>
      <c r="J1502" s="13">
        <v>41365.904594907406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 s="3">
        <f>ROUND(E1502/D1502*100,0)</f>
        <v>25</v>
      </c>
      <c r="Q1502">
        <f t="shared" si="161"/>
        <v>46.73</v>
      </c>
      <c r="R1502" s="14" t="str">
        <f t="shared" si="162"/>
        <v>4/1/2013</v>
      </c>
      <c r="S1502" s="14" t="str">
        <f t="shared" si="163"/>
        <v>5/1/2013</v>
      </c>
      <c r="T1502" s="9">
        <f t="shared" si="164"/>
        <v>4</v>
      </c>
      <c r="U1502">
        <f t="shared" si="165"/>
        <v>2013</v>
      </c>
      <c r="V1502" s="9">
        <f t="shared" si="166"/>
        <v>5</v>
      </c>
      <c r="W1502">
        <f t="shared" si="167"/>
        <v>2013</v>
      </c>
    </row>
    <row r="1503" spans="1:23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3">
        <v>42193.583599537036</v>
      </c>
      <c r="J1503" s="13">
        <v>42163.583599537036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 s="3">
        <f>ROUND(E1503/D1503*100,0)</f>
        <v>166</v>
      </c>
      <c r="Q1503">
        <f t="shared" si="161"/>
        <v>97.73</v>
      </c>
      <c r="R1503" s="14" t="str">
        <f t="shared" si="162"/>
        <v>6/8/2015</v>
      </c>
      <c r="S1503" s="14" t="str">
        <f t="shared" si="163"/>
        <v>7/8/2015</v>
      </c>
      <c r="T1503" s="9">
        <f t="shared" si="164"/>
        <v>6</v>
      </c>
      <c r="U1503">
        <f t="shared" si="165"/>
        <v>2015</v>
      </c>
      <c r="V1503" s="9">
        <f t="shared" si="166"/>
        <v>7</v>
      </c>
      <c r="W1503">
        <f t="shared" si="167"/>
        <v>2015</v>
      </c>
    </row>
    <row r="1504" spans="1:23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3">
        <v>42454.916666666664</v>
      </c>
      <c r="J1504" s="13">
        <v>42426.542592592596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 s="3">
        <f>ROUND(E1504/D1504*100,0)</f>
        <v>101</v>
      </c>
      <c r="Q1504">
        <f t="shared" si="161"/>
        <v>67.84</v>
      </c>
      <c r="R1504" s="14" t="str">
        <f t="shared" si="162"/>
        <v>2/26/2016</v>
      </c>
      <c r="S1504" s="14" t="str">
        <f t="shared" si="163"/>
        <v>3/25/2016</v>
      </c>
      <c r="T1504" s="9">
        <f t="shared" si="164"/>
        <v>2</v>
      </c>
      <c r="U1504">
        <f t="shared" si="165"/>
        <v>2016</v>
      </c>
      <c r="V1504" s="9">
        <f t="shared" si="166"/>
        <v>3</v>
      </c>
      <c r="W1504">
        <f t="shared" si="167"/>
        <v>2016</v>
      </c>
    </row>
    <row r="1505" spans="1:23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3">
        <v>42666.347233796296</v>
      </c>
      <c r="J1505" s="13">
        <v>42606.347233796296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 s="3">
        <f>ROUND(E1505/D1505*100,0)</f>
        <v>108</v>
      </c>
      <c r="Q1505">
        <f t="shared" si="161"/>
        <v>56.98</v>
      </c>
      <c r="R1505" s="14" t="str">
        <f t="shared" si="162"/>
        <v>8/24/2016</v>
      </c>
      <c r="S1505" s="14" t="str">
        <f t="shared" si="163"/>
        <v>10/23/2016</v>
      </c>
      <c r="T1505" s="9">
        <f t="shared" si="164"/>
        <v>8</v>
      </c>
      <c r="U1505">
        <f t="shared" si="165"/>
        <v>2016</v>
      </c>
      <c r="V1505" s="9">
        <f t="shared" si="166"/>
        <v>10</v>
      </c>
      <c r="W1505">
        <f t="shared" si="167"/>
        <v>2016</v>
      </c>
    </row>
    <row r="1506" spans="1:23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3">
        <v>41800.356249999997</v>
      </c>
      <c r="J1506" s="13">
        <v>41772.657685185186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 s="3">
        <f>ROUND(E1506/D1506*100,0)</f>
        <v>278</v>
      </c>
      <c r="Q1506">
        <f t="shared" si="161"/>
        <v>67.16</v>
      </c>
      <c r="R1506" s="14" t="str">
        <f t="shared" si="162"/>
        <v>5/13/2014</v>
      </c>
      <c r="S1506" s="14" t="str">
        <f t="shared" si="163"/>
        <v>6/10/2014</v>
      </c>
      <c r="T1506" s="9">
        <f t="shared" si="164"/>
        <v>5</v>
      </c>
      <c r="U1506">
        <f t="shared" si="165"/>
        <v>2014</v>
      </c>
      <c r="V1506" s="9">
        <f t="shared" si="166"/>
        <v>6</v>
      </c>
      <c r="W1506">
        <f t="shared" si="167"/>
        <v>2014</v>
      </c>
    </row>
    <row r="1507" spans="1:23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3">
        <v>42451.834027777775</v>
      </c>
      <c r="J1507" s="13">
        <v>42414.44332175926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 s="3">
        <f>ROUND(E1507/D1507*100,0)</f>
        <v>104</v>
      </c>
      <c r="Q1507">
        <f t="shared" si="161"/>
        <v>48.04</v>
      </c>
      <c r="R1507" s="14" t="str">
        <f t="shared" si="162"/>
        <v>2/14/2016</v>
      </c>
      <c r="S1507" s="14" t="str">
        <f t="shared" si="163"/>
        <v>3/22/2016</v>
      </c>
      <c r="T1507" s="9">
        <f t="shared" si="164"/>
        <v>2</v>
      </c>
      <c r="U1507">
        <f t="shared" si="165"/>
        <v>2016</v>
      </c>
      <c r="V1507" s="9">
        <f t="shared" si="166"/>
        <v>3</v>
      </c>
      <c r="W1507">
        <f t="shared" si="167"/>
        <v>2016</v>
      </c>
    </row>
    <row r="1508" spans="1:23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3">
        <v>41844.785925925928</v>
      </c>
      <c r="J1508" s="13">
        <v>41814.785925925928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 s="3">
        <f>ROUND(E1508/D1508*100,0)</f>
        <v>111</v>
      </c>
      <c r="Q1508">
        <f t="shared" si="161"/>
        <v>38.86</v>
      </c>
      <c r="R1508" s="14" t="str">
        <f t="shared" si="162"/>
        <v>6/24/2014</v>
      </c>
      <c r="S1508" s="14" t="str">
        <f t="shared" si="163"/>
        <v>7/24/2014</v>
      </c>
      <c r="T1508" s="9">
        <f t="shared" si="164"/>
        <v>6</v>
      </c>
      <c r="U1508">
        <f t="shared" si="165"/>
        <v>2014</v>
      </c>
      <c r="V1508" s="9">
        <f t="shared" si="166"/>
        <v>7</v>
      </c>
      <c r="W1508">
        <f t="shared" si="167"/>
        <v>2014</v>
      </c>
    </row>
    <row r="1509" spans="1:23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3">
        <v>40313.340277777781</v>
      </c>
      <c r="J1509" s="13">
        <v>40254.450335648151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 s="3">
        <f>ROUND(E1509/D1509*100,0)</f>
        <v>215</v>
      </c>
      <c r="Q1509">
        <f t="shared" si="161"/>
        <v>78.180000000000007</v>
      </c>
      <c r="R1509" s="14" t="str">
        <f t="shared" si="162"/>
        <v>3/17/2010</v>
      </c>
      <c r="S1509" s="14" t="str">
        <f t="shared" si="163"/>
        <v>5/15/2010</v>
      </c>
      <c r="T1509" s="9">
        <f t="shared" si="164"/>
        <v>3</v>
      </c>
      <c r="U1509">
        <f t="shared" si="165"/>
        <v>2010</v>
      </c>
      <c r="V1509" s="9">
        <f t="shared" si="166"/>
        <v>5</v>
      </c>
      <c r="W1509">
        <f t="shared" si="167"/>
        <v>2010</v>
      </c>
    </row>
    <row r="1510" spans="1:23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3">
        <v>41817.614363425928</v>
      </c>
      <c r="J1510" s="13">
        <v>41786.614363425928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 s="3">
        <f>ROUND(E1510/D1510*100,0)</f>
        <v>111</v>
      </c>
      <c r="Q1510">
        <f t="shared" si="161"/>
        <v>97.11</v>
      </c>
      <c r="R1510" s="14" t="str">
        <f t="shared" si="162"/>
        <v>5/27/2014</v>
      </c>
      <c r="S1510" s="14" t="str">
        <f t="shared" si="163"/>
        <v>6/27/2014</v>
      </c>
      <c r="T1510" s="9">
        <f t="shared" si="164"/>
        <v>5</v>
      </c>
      <c r="U1510">
        <f t="shared" si="165"/>
        <v>2014</v>
      </c>
      <c r="V1510" s="9">
        <f t="shared" si="166"/>
        <v>6</v>
      </c>
      <c r="W1510">
        <f t="shared" si="167"/>
        <v>2014</v>
      </c>
    </row>
    <row r="1511" spans="1:23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3">
        <v>42780.957638888889</v>
      </c>
      <c r="J1511" s="13">
        <v>42751.533391203702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 s="3">
        <f>ROUND(E1511/D1511*100,0)</f>
        <v>124</v>
      </c>
      <c r="Q1511">
        <f t="shared" si="161"/>
        <v>110.39</v>
      </c>
      <c r="R1511" s="14" t="str">
        <f t="shared" si="162"/>
        <v>1/16/2017</v>
      </c>
      <c r="S1511" s="14" t="str">
        <f t="shared" si="163"/>
        <v>2/14/2017</v>
      </c>
      <c r="T1511" s="9">
        <f t="shared" si="164"/>
        <v>1</v>
      </c>
      <c r="U1511">
        <f t="shared" si="165"/>
        <v>2017</v>
      </c>
      <c r="V1511" s="9">
        <f t="shared" si="166"/>
        <v>2</v>
      </c>
      <c r="W1511">
        <f t="shared" si="167"/>
        <v>2017</v>
      </c>
    </row>
    <row r="1512" spans="1:23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3">
        <v>41839.385162037041</v>
      </c>
      <c r="J1512" s="13">
        <v>41809.385162037041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 s="3">
        <f>ROUND(E1512/D1512*100,0)</f>
        <v>101</v>
      </c>
      <c r="Q1512">
        <f t="shared" si="161"/>
        <v>39.92</v>
      </c>
      <c r="R1512" s="14" t="str">
        <f t="shared" si="162"/>
        <v>6/19/2014</v>
      </c>
      <c r="S1512" s="14" t="str">
        <f t="shared" si="163"/>
        <v>7/19/2014</v>
      </c>
      <c r="T1512" s="9">
        <f t="shared" si="164"/>
        <v>6</v>
      </c>
      <c r="U1512">
        <f t="shared" si="165"/>
        <v>2014</v>
      </c>
      <c r="V1512" s="9">
        <f t="shared" si="166"/>
        <v>7</v>
      </c>
      <c r="W1512">
        <f t="shared" si="167"/>
        <v>2014</v>
      </c>
    </row>
    <row r="1513" spans="1:23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3">
        <v>42326.6250462963</v>
      </c>
      <c r="J1513" s="13">
        <v>42296.583379629628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 s="3">
        <f>ROUND(E1513/D1513*100,0)</f>
        <v>112</v>
      </c>
      <c r="Q1513">
        <f t="shared" si="161"/>
        <v>75.98</v>
      </c>
      <c r="R1513" s="14" t="str">
        <f t="shared" si="162"/>
        <v>10/19/2015</v>
      </c>
      <c r="S1513" s="14" t="str">
        <f t="shared" si="163"/>
        <v>11/18/2015</v>
      </c>
      <c r="T1513" s="9">
        <f t="shared" si="164"/>
        <v>10</v>
      </c>
      <c r="U1513">
        <f t="shared" si="165"/>
        <v>2015</v>
      </c>
      <c r="V1513" s="9">
        <f t="shared" si="166"/>
        <v>11</v>
      </c>
      <c r="W1513">
        <f t="shared" si="167"/>
        <v>2015</v>
      </c>
    </row>
    <row r="1514" spans="1:23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3">
        <v>42771.684479166666</v>
      </c>
      <c r="J1514" s="13">
        <v>42741.684479166666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 s="3">
        <f>ROUND(E1514/D1514*100,0)</f>
        <v>559</v>
      </c>
      <c r="Q1514">
        <f t="shared" si="161"/>
        <v>58.38</v>
      </c>
      <c r="R1514" s="14" t="str">
        <f t="shared" si="162"/>
        <v>1/6/2017</v>
      </c>
      <c r="S1514" s="14" t="str">
        <f t="shared" si="163"/>
        <v>2/5/2017</v>
      </c>
      <c r="T1514" s="9">
        <f t="shared" si="164"/>
        <v>1</v>
      </c>
      <c r="U1514">
        <f t="shared" si="165"/>
        <v>2017</v>
      </c>
      <c r="V1514" s="9">
        <f t="shared" si="166"/>
        <v>2</v>
      </c>
      <c r="W1514">
        <f t="shared" si="167"/>
        <v>2017</v>
      </c>
    </row>
    <row r="1515" spans="1:23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3">
        <v>41836.637337962966</v>
      </c>
      <c r="J1515" s="13">
        <v>41806.637337962966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 s="3">
        <f>ROUND(E1515/D1515*100,0)</f>
        <v>150</v>
      </c>
      <c r="Q1515">
        <f t="shared" si="161"/>
        <v>55.82</v>
      </c>
      <c r="R1515" s="14" t="str">
        <f t="shared" si="162"/>
        <v>6/16/2014</v>
      </c>
      <c r="S1515" s="14" t="str">
        <f t="shared" si="163"/>
        <v>7/16/2014</v>
      </c>
      <c r="T1515" s="9">
        <f t="shared" si="164"/>
        <v>6</v>
      </c>
      <c r="U1515">
        <f t="shared" si="165"/>
        <v>2014</v>
      </c>
      <c r="V1515" s="9">
        <f t="shared" si="166"/>
        <v>7</v>
      </c>
      <c r="W1515">
        <f t="shared" si="167"/>
        <v>2014</v>
      </c>
    </row>
    <row r="1516" spans="1:23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3">
        <v>42274.597685185188</v>
      </c>
      <c r="J1516" s="13">
        <v>42234.597685185188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 s="3">
        <f>ROUND(E1516/D1516*100,0)</f>
        <v>106</v>
      </c>
      <c r="Q1516">
        <f t="shared" si="161"/>
        <v>151.24</v>
      </c>
      <c r="R1516" s="14" t="str">
        <f t="shared" si="162"/>
        <v>8/18/2015</v>
      </c>
      <c r="S1516" s="14" t="str">
        <f t="shared" si="163"/>
        <v>9/27/2015</v>
      </c>
      <c r="T1516" s="9">
        <f t="shared" si="164"/>
        <v>8</v>
      </c>
      <c r="U1516">
        <f t="shared" si="165"/>
        <v>2015</v>
      </c>
      <c r="V1516" s="9">
        <f t="shared" si="166"/>
        <v>9</v>
      </c>
      <c r="W1516">
        <f t="shared" si="167"/>
        <v>2015</v>
      </c>
    </row>
    <row r="1517" spans="1:23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3">
        <v>42445.211770833332</v>
      </c>
      <c r="J1517" s="13">
        <v>42415.253437500003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 s="3">
        <f>ROUND(E1517/D1517*100,0)</f>
        <v>157</v>
      </c>
      <c r="Q1517">
        <f t="shared" si="161"/>
        <v>849.67</v>
      </c>
      <c r="R1517" s="14" t="str">
        <f t="shared" si="162"/>
        <v>2/15/2016</v>
      </c>
      <c r="S1517" s="14" t="str">
        <f t="shared" si="163"/>
        <v>3/16/2016</v>
      </c>
      <c r="T1517" s="9">
        <f t="shared" si="164"/>
        <v>2</v>
      </c>
      <c r="U1517">
        <f t="shared" si="165"/>
        <v>2016</v>
      </c>
      <c r="V1517" s="9">
        <f t="shared" si="166"/>
        <v>3</v>
      </c>
      <c r="W1517">
        <f t="shared" si="167"/>
        <v>2016</v>
      </c>
    </row>
    <row r="1518" spans="1:23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3">
        <v>42649.583333333336</v>
      </c>
      <c r="J1518" s="13">
        <v>42619.46634259259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 s="3">
        <f>ROUND(E1518/D1518*100,0)</f>
        <v>109</v>
      </c>
      <c r="Q1518">
        <f t="shared" si="161"/>
        <v>159.24</v>
      </c>
      <c r="R1518" s="14" t="str">
        <f t="shared" si="162"/>
        <v>9/6/2016</v>
      </c>
      <c r="S1518" s="14" t="str">
        <f t="shared" si="163"/>
        <v>10/6/2016</v>
      </c>
      <c r="T1518" s="9">
        <f t="shared" si="164"/>
        <v>9</v>
      </c>
      <c r="U1518">
        <f t="shared" si="165"/>
        <v>2016</v>
      </c>
      <c r="V1518" s="9">
        <f t="shared" si="166"/>
        <v>10</v>
      </c>
      <c r="W1518">
        <f t="shared" si="167"/>
        <v>2016</v>
      </c>
    </row>
    <row r="1519" spans="1:23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3">
        <v>41979.25</v>
      </c>
      <c r="J1519" s="13">
        <v>41948.56658564815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 s="3">
        <f>ROUND(E1519/D1519*100,0)</f>
        <v>162</v>
      </c>
      <c r="Q1519">
        <f t="shared" si="161"/>
        <v>39.51</v>
      </c>
      <c r="R1519" s="14" t="str">
        <f t="shared" si="162"/>
        <v>11/5/2014</v>
      </c>
      <c r="S1519" s="14" t="str">
        <f t="shared" si="163"/>
        <v>12/6/2014</v>
      </c>
      <c r="T1519" s="9">
        <f t="shared" si="164"/>
        <v>11</v>
      </c>
      <c r="U1519">
        <f t="shared" si="165"/>
        <v>2014</v>
      </c>
      <c r="V1519" s="9">
        <f t="shared" si="166"/>
        <v>12</v>
      </c>
      <c r="W1519">
        <f t="shared" si="167"/>
        <v>2014</v>
      </c>
    </row>
    <row r="1520" spans="1:23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3">
        <v>41790.8200462963</v>
      </c>
      <c r="J1520" s="13">
        <v>41760.8200462963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 s="3">
        <f>ROUND(E1520/D1520*100,0)</f>
        <v>205</v>
      </c>
      <c r="Q1520">
        <f t="shared" si="161"/>
        <v>130.53</v>
      </c>
      <c r="R1520" s="14" t="str">
        <f t="shared" si="162"/>
        <v>5/1/2014</v>
      </c>
      <c r="S1520" s="14" t="str">
        <f t="shared" si="163"/>
        <v>5/31/2014</v>
      </c>
      <c r="T1520" s="9">
        <f t="shared" si="164"/>
        <v>5</v>
      </c>
      <c r="U1520">
        <f t="shared" si="165"/>
        <v>2014</v>
      </c>
      <c r="V1520" s="9">
        <f t="shared" si="166"/>
        <v>5</v>
      </c>
      <c r="W1520">
        <f t="shared" si="167"/>
        <v>2014</v>
      </c>
    </row>
    <row r="1521" spans="1:23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3">
        <v>41810.915972222225</v>
      </c>
      <c r="J1521" s="13">
        <v>41782.741701388892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 s="3">
        <f>ROUND(E1521/D1521*100,0)</f>
        <v>103</v>
      </c>
      <c r="Q1521">
        <f t="shared" si="161"/>
        <v>64.16</v>
      </c>
      <c r="R1521" s="14" t="str">
        <f t="shared" si="162"/>
        <v>5/23/2014</v>
      </c>
      <c r="S1521" s="14" t="str">
        <f t="shared" si="163"/>
        <v>6/20/2014</v>
      </c>
      <c r="T1521" s="9">
        <f t="shared" si="164"/>
        <v>5</v>
      </c>
      <c r="U1521">
        <f t="shared" si="165"/>
        <v>2014</v>
      </c>
      <c r="V1521" s="9">
        <f t="shared" si="166"/>
        <v>6</v>
      </c>
      <c r="W1521">
        <f t="shared" si="167"/>
        <v>2014</v>
      </c>
    </row>
    <row r="1522" spans="1:23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3">
        <v>41992.166666666664</v>
      </c>
      <c r="J1522" s="13">
        <v>41955.857789351852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 s="3">
        <f>ROUND(E1522/D1522*100,0)</f>
        <v>103</v>
      </c>
      <c r="Q1522">
        <f t="shared" si="161"/>
        <v>111.53</v>
      </c>
      <c r="R1522" s="14" t="str">
        <f t="shared" si="162"/>
        <v>11/12/2014</v>
      </c>
      <c r="S1522" s="14" t="str">
        <f t="shared" si="163"/>
        <v>12/19/2014</v>
      </c>
      <c r="T1522" s="9">
        <f t="shared" si="164"/>
        <v>11</v>
      </c>
      <c r="U1522">
        <f t="shared" si="165"/>
        <v>2014</v>
      </c>
      <c r="V1522" s="9">
        <f t="shared" si="166"/>
        <v>12</v>
      </c>
      <c r="W1522">
        <f t="shared" si="167"/>
        <v>2014</v>
      </c>
    </row>
    <row r="1523" spans="1:23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3">
        <v>42528.167719907404</v>
      </c>
      <c r="J1523" s="13">
        <v>42493.167719907404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 s="3">
        <f>ROUND(E1523/D1523*100,0)</f>
        <v>107</v>
      </c>
      <c r="Q1523">
        <f t="shared" si="161"/>
        <v>170.45</v>
      </c>
      <c r="R1523" s="14" t="str">
        <f t="shared" si="162"/>
        <v>5/3/2016</v>
      </c>
      <c r="S1523" s="14" t="str">
        <f t="shared" si="163"/>
        <v>6/7/2016</v>
      </c>
      <c r="T1523" s="9">
        <f t="shared" si="164"/>
        <v>5</v>
      </c>
      <c r="U1523">
        <f t="shared" si="165"/>
        <v>2016</v>
      </c>
      <c r="V1523" s="9">
        <f t="shared" si="166"/>
        <v>6</v>
      </c>
      <c r="W1523">
        <f t="shared" si="167"/>
        <v>2016</v>
      </c>
    </row>
    <row r="1524" spans="1:23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3">
        <v>41929.830312500002</v>
      </c>
      <c r="J1524" s="13">
        <v>41899.830312500002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 s="3">
        <f>ROUND(E1524/D1524*100,0)</f>
        <v>139</v>
      </c>
      <c r="Q1524">
        <f t="shared" si="161"/>
        <v>133.74</v>
      </c>
      <c r="R1524" s="14" t="str">
        <f t="shared" si="162"/>
        <v>9/17/2014</v>
      </c>
      <c r="S1524" s="14" t="str">
        <f t="shared" si="163"/>
        <v>10/17/2014</v>
      </c>
      <c r="T1524" s="9">
        <f t="shared" si="164"/>
        <v>9</v>
      </c>
      <c r="U1524">
        <f t="shared" si="165"/>
        <v>2014</v>
      </c>
      <c r="V1524" s="9">
        <f t="shared" si="166"/>
        <v>10</v>
      </c>
      <c r="W1524">
        <f t="shared" si="167"/>
        <v>2014</v>
      </c>
    </row>
    <row r="1525" spans="1:23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3">
        <v>41996</v>
      </c>
      <c r="J1525" s="13">
        <v>41964.751342592594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 s="3">
        <f>ROUND(E1525/D1525*100,0)</f>
        <v>125</v>
      </c>
      <c r="Q1525">
        <f t="shared" si="161"/>
        <v>95.83</v>
      </c>
      <c r="R1525" s="14" t="str">
        <f t="shared" si="162"/>
        <v>11/21/2014</v>
      </c>
      <c r="S1525" s="14" t="str">
        <f t="shared" si="163"/>
        <v>12/23/2014</v>
      </c>
      <c r="T1525" s="9">
        <f t="shared" si="164"/>
        <v>11</v>
      </c>
      <c r="U1525">
        <f t="shared" si="165"/>
        <v>2014</v>
      </c>
      <c r="V1525" s="9">
        <f t="shared" si="166"/>
        <v>12</v>
      </c>
      <c r="W1525">
        <f t="shared" si="167"/>
        <v>2014</v>
      </c>
    </row>
    <row r="1526" spans="1:23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3">
        <v>42786.50104166667</v>
      </c>
      <c r="J1526" s="13">
        <v>42756.50104166667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 s="3">
        <f>ROUND(E1526/D1526*100,0)</f>
        <v>207</v>
      </c>
      <c r="Q1526">
        <f t="shared" si="161"/>
        <v>221.79</v>
      </c>
      <c r="R1526" s="14" t="str">
        <f t="shared" si="162"/>
        <v>1/21/2017</v>
      </c>
      <c r="S1526" s="14" t="str">
        <f t="shared" si="163"/>
        <v>2/20/2017</v>
      </c>
      <c r="T1526" s="9">
        <f t="shared" si="164"/>
        <v>1</v>
      </c>
      <c r="U1526">
        <f t="shared" si="165"/>
        <v>2017</v>
      </c>
      <c r="V1526" s="9">
        <f t="shared" si="166"/>
        <v>2</v>
      </c>
      <c r="W1526">
        <f t="shared" si="167"/>
        <v>2017</v>
      </c>
    </row>
    <row r="1527" spans="1:23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3">
        <v>42600.702986111108</v>
      </c>
      <c r="J1527" s="13">
        <v>42570.702986111108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 s="3">
        <f>ROUND(E1527/D1527*100,0)</f>
        <v>174</v>
      </c>
      <c r="Q1527">
        <f t="shared" si="161"/>
        <v>32.32</v>
      </c>
      <c r="R1527" s="14" t="str">
        <f t="shared" si="162"/>
        <v>7/19/2016</v>
      </c>
      <c r="S1527" s="14" t="str">
        <f t="shared" si="163"/>
        <v>8/18/2016</v>
      </c>
      <c r="T1527" s="9">
        <f t="shared" si="164"/>
        <v>7</v>
      </c>
      <c r="U1527">
        <f t="shared" si="165"/>
        <v>2016</v>
      </c>
      <c r="V1527" s="9">
        <f t="shared" si="166"/>
        <v>8</v>
      </c>
      <c r="W1527">
        <f t="shared" si="167"/>
        <v>2016</v>
      </c>
    </row>
    <row r="1528" spans="1:23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3">
        <v>42388.276006944441</v>
      </c>
      <c r="J1528" s="13">
        <v>42339.276006944441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 s="3">
        <f>ROUND(E1528/D1528*100,0)</f>
        <v>120</v>
      </c>
      <c r="Q1528">
        <f t="shared" si="161"/>
        <v>98.84</v>
      </c>
      <c r="R1528" s="14" t="str">
        <f t="shared" si="162"/>
        <v>12/1/2015</v>
      </c>
      <c r="S1528" s="14" t="str">
        <f t="shared" si="163"/>
        <v>1/19/2016</v>
      </c>
      <c r="T1528" s="9">
        <f t="shared" si="164"/>
        <v>12</v>
      </c>
      <c r="U1528">
        <f t="shared" si="165"/>
        <v>2015</v>
      </c>
      <c r="V1528" s="9">
        <f t="shared" si="166"/>
        <v>1</v>
      </c>
      <c r="W1528">
        <f t="shared" si="167"/>
        <v>2016</v>
      </c>
    </row>
    <row r="1529" spans="1:23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3">
        <v>42808.558865740742</v>
      </c>
      <c r="J1529" s="13">
        <v>42780.600532407407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 s="3">
        <f>ROUND(E1529/D1529*100,0)</f>
        <v>110</v>
      </c>
      <c r="Q1529">
        <f t="shared" si="161"/>
        <v>55.22</v>
      </c>
      <c r="R1529" s="14" t="str">
        <f t="shared" si="162"/>
        <v>2/14/2017</v>
      </c>
      <c r="S1529" s="14" t="str">
        <f t="shared" si="163"/>
        <v>3/14/2017</v>
      </c>
      <c r="T1529" s="9">
        <f t="shared" si="164"/>
        <v>2</v>
      </c>
      <c r="U1529">
        <f t="shared" si="165"/>
        <v>2017</v>
      </c>
      <c r="V1529" s="9">
        <f t="shared" si="166"/>
        <v>3</v>
      </c>
      <c r="W1529">
        <f t="shared" si="167"/>
        <v>2017</v>
      </c>
    </row>
    <row r="1530" spans="1:23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3">
        <v>42767</v>
      </c>
      <c r="J1530" s="13">
        <v>42736.732893518521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 s="3">
        <f>ROUND(E1530/D1530*100,0)</f>
        <v>282</v>
      </c>
      <c r="Q1530">
        <f t="shared" si="161"/>
        <v>52.79</v>
      </c>
      <c r="R1530" s="14" t="str">
        <f t="shared" si="162"/>
        <v>1/1/2017</v>
      </c>
      <c r="S1530" s="14" t="str">
        <f t="shared" si="163"/>
        <v>2/1/2017</v>
      </c>
      <c r="T1530" s="9">
        <f t="shared" si="164"/>
        <v>1</v>
      </c>
      <c r="U1530">
        <f t="shared" si="165"/>
        <v>2017</v>
      </c>
      <c r="V1530" s="9">
        <f t="shared" si="166"/>
        <v>2</v>
      </c>
      <c r="W1530">
        <f t="shared" si="167"/>
        <v>2017</v>
      </c>
    </row>
    <row r="1531" spans="1:23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3">
        <v>42082.587037037039</v>
      </c>
      <c r="J1531" s="13">
        <v>42052.628703703704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 s="3">
        <f>ROUND(E1531/D1531*100,0)</f>
        <v>101</v>
      </c>
      <c r="Q1531">
        <f t="shared" si="161"/>
        <v>135.66999999999999</v>
      </c>
      <c r="R1531" s="14" t="str">
        <f t="shared" si="162"/>
        <v>2/17/2015</v>
      </c>
      <c r="S1531" s="14" t="str">
        <f t="shared" si="163"/>
        <v>3/19/2015</v>
      </c>
      <c r="T1531" s="9">
        <f t="shared" si="164"/>
        <v>2</v>
      </c>
      <c r="U1531">
        <f t="shared" si="165"/>
        <v>2015</v>
      </c>
      <c r="V1531" s="9">
        <f t="shared" si="166"/>
        <v>3</v>
      </c>
      <c r="W1531">
        <f t="shared" si="167"/>
        <v>2015</v>
      </c>
    </row>
    <row r="1532" spans="1:23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3">
        <v>42300.76730324074</v>
      </c>
      <c r="J1532" s="13">
        <v>42275.76730324074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 s="3">
        <f>ROUND(E1532/D1532*100,0)</f>
        <v>135</v>
      </c>
      <c r="Q1532">
        <f t="shared" si="161"/>
        <v>53.99</v>
      </c>
      <c r="R1532" s="14" t="str">
        <f t="shared" si="162"/>
        <v>9/28/2015</v>
      </c>
      <c r="S1532" s="14" t="str">
        <f t="shared" si="163"/>
        <v>10/23/2015</v>
      </c>
      <c r="T1532" s="9">
        <f t="shared" si="164"/>
        <v>9</v>
      </c>
      <c r="U1532">
        <f t="shared" si="165"/>
        <v>2015</v>
      </c>
      <c r="V1532" s="9">
        <f t="shared" si="166"/>
        <v>10</v>
      </c>
      <c r="W1532">
        <f t="shared" si="167"/>
        <v>2015</v>
      </c>
    </row>
    <row r="1533" spans="1:23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3">
        <v>41974.125</v>
      </c>
      <c r="J1533" s="13">
        <v>41941.802384259259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 s="3">
        <f>ROUND(E1533/D1533*100,0)</f>
        <v>176</v>
      </c>
      <c r="Q1533">
        <f t="shared" si="161"/>
        <v>56.64</v>
      </c>
      <c r="R1533" s="14" t="str">
        <f t="shared" si="162"/>
        <v>10/29/2014</v>
      </c>
      <c r="S1533" s="14" t="str">
        <f t="shared" si="163"/>
        <v>12/1/2014</v>
      </c>
      <c r="T1533" s="9">
        <f t="shared" si="164"/>
        <v>10</v>
      </c>
      <c r="U1533">
        <f t="shared" si="165"/>
        <v>2014</v>
      </c>
      <c r="V1533" s="9">
        <f t="shared" si="166"/>
        <v>12</v>
      </c>
      <c r="W1533">
        <f t="shared" si="167"/>
        <v>2014</v>
      </c>
    </row>
    <row r="1534" spans="1:23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3">
        <v>42415.625</v>
      </c>
      <c r="J1534" s="13">
        <v>42391.475289351853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 s="3">
        <f>ROUND(E1534/D1534*100,0)</f>
        <v>484</v>
      </c>
      <c r="Q1534">
        <f t="shared" si="161"/>
        <v>82.32</v>
      </c>
      <c r="R1534" s="14" t="str">
        <f t="shared" si="162"/>
        <v>1/22/2016</v>
      </c>
      <c r="S1534" s="14" t="str">
        <f t="shared" si="163"/>
        <v>2/15/2016</v>
      </c>
      <c r="T1534" s="9">
        <f t="shared" si="164"/>
        <v>1</v>
      </c>
      <c r="U1534">
        <f t="shared" si="165"/>
        <v>2016</v>
      </c>
      <c r="V1534" s="9">
        <f t="shared" si="166"/>
        <v>2</v>
      </c>
      <c r="W1534">
        <f t="shared" si="167"/>
        <v>2016</v>
      </c>
    </row>
    <row r="1535" spans="1:23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3">
        <v>42492.165972222225</v>
      </c>
      <c r="J1535" s="13">
        <v>42443.00204861111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 s="3">
        <f>ROUND(E1535/D1535*100,0)</f>
        <v>145</v>
      </c>
      <c r="Q1535">
        <f t="shared" si="161"/>
        <v>88.26</v>
      </c>
      <c r="R1535" s="14" t="str">
        <f t="shared" si="162"/>
        <v>3/14/2016</v>
      </c>
      <c r="S1535" s="14" t="str">
        <f t="shared" si="163"/>
        <v>5/2/2016</v>
      </c>
      <c r="T1535" s="9">
        <f t="shared" si="164"/>
        <v>3</v>
      </c>
      <c r="U1535">
        <f t="shared" si="165"/>
        <v>2016</v>
      </c>
      <c r="V1535" s="9">
        <f t="shared" si="166"/>
        <v>5</v>
      </c>
      <c r="W1535">
        <f t="shared" si="167"/>
        <v>2016</v>
      </c>
    </row>
    <row r="1536" spans="1:23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3">
        <v>42251.674328703702</v>
      </c>
      <c r="J1536" s="13">
        <v>42221.674328703702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 s="3">
        <f>ROUND(E1536/D1536*100,0)</f>
        <v>418</v>
      </c>
      <c r="Q1536">
        <f t="shared" si="161"/>
        <v>84.91</v>
      </c>
      <c r="R1536" s="14" t="str">
        <f t="shared" si="162"/>
        <v>8/5/2015</v>
      </c>
      <c r="S1536" s="14" t="str">
        <f t="shared" si="163"/>
        <v>9/4/2015</v>
      </c>
      <c r="T1536" s="9">
        <f t="shared" si="164"/>
        <v>8</v>
      </c>
      <c r="U1536">
        <f t="shared" si="165"/>
        <v>2015</v>
      </c>
      <c r="V1536" s="9">
        <f t="shared" si="166"/>
        <v>9</v>
      </c>
      <c r="W1536">
        <f t="shared" si="167"/>
        <v>2015</v>
      </c>
    </row>
    <row r="1537" spans="1:23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3">
        <v>42513.916666666664</v>
      </c>
      <c r="J1537" s="13">
        <v>42484.829062500001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 s="3">
        <f>ROUND(E1537/D1537*100,0)</f>
        <v>132</v>
      </c>
      <c r="Q1537">
        <f t="shared" si="161"/>
        <v>48.15</v>
      </c>
      <c r="R1537" s="14" t="str">
        <f t="shared" si="162"/>
        <v>4/24/2016</v>
      </c>
      <c r="S1537" s="14" t="str">
        <f t="shared" si="163"/>
        <v>5/23/2016</v>
      </c>
      <c r="T1537" s="9">
        <f t="shared" si="164"/>
        <v>4</v>
      </c>
      <c r="U1537">
        <f t="shared" si="165"/>
        <v>2016</v>
      </c>
      <c r="V1537" s="9">
        <f t="shared" si="166"/>
        <v>5</v>
      </c>
      <c r="W1537">
        <f t="shared" si="167"/>
        <v>2016</v>
      </c>
    </row>
    <row r="1538" spans="1:23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3">
        <v>42243.802199074074</v>
      </c>
      <c r="J1538" s="13">
        <v>42213.802199074074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 s="3">
        <f>ROUND(E1538/D1538*100,0)</f>
        <v>250</v>
      </c>
      <c r="Q1538">
        <f t="shared" si="161"/>
        <v>66.02</v>
      </c>
      <c r="R1538" s="14" t="str">
        <f t="shared" si="162"/>
        <v>7/28/2015</v>
      </c>
      <c r="S1538" s="14" t="str">
        <f t="shared" si="163"/>
        <v>8/27/2015</v>
      </c>
      <c r="T1538" s="9">
        <f t="shared" si="164"/>
        <v>7</v>
      </c>
      <c r="U1538">
        <f t="shared" si="165"/>
        <v>2015</v>
      </c>
      <c r="V1538" s="9">
        <f t="shared" si="166"/>
        <v>8</v>
      </c>
      <c r="W1538">
        <f t="shared" si="167"/>
        <v>2015</v>
      </c>
    </row>
    <row r="1539" spans="1:23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3">
        <v>42588.75</v>
      </c>
      <c r="J1539" s="13">
        <v>42552.315127314818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 s="3">
        <f>ROUND(E1539/D1539*100,0)</f>
        <v>180</v>
      </c>
      <c r="Q1539">
        <f t="shared" ref="Q1539:Q1602" si="168">IFERROR(ROUND(E1539/L1539,2),0)</f>
        <v>96.38</v>
      </c>
      <c r="R1539" s="14" t="str">
        <f t="shared" ref="R1539:R1602" si="169">_xlfn.CONCAT(MONTH(J1539),"/",DAY(J1539),"/",YEAR(J1539))</f>
        <v>7/1/2016</v>
      </c>
      <c r="S1539" s="14" t="str">
        <f t="shared" ref="S1539:S1602" si="170">_xlfn.CONCAT(MONTH(I1539),"/",DAY(I1539),"/",YEAR(I1539))</f>
        <v>8/6/2016</v>
      </c>
      <c r="T1539" s="9">
        <f t="shared" ref="T1539:T1602" si="171">MONTH(R1539)</f>
        <v>7</v>
      </c>
      <c r="U1539">
        <f t="shared" ref="U1539:U1602" si="172">YEAR(R1539)</f>
        <v>2016</v>
      </c>
      <c r="V1539" s="9">
        <f t="shared" ref="V1539:V1602" si="173">MONTH(S1539)</f>
        <v>8</v>
      </c>
      <c r="W1539">
        <f t="shared" ref="W1539:W1602" si="174">YEAR(S1539)</f>
        <v>2016</v>
      </c>
    </row>
    <row r="1540" spans="1:23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3">
        <v>42026.782060185185</v>
      </c>
      <c r="J1540" s="13">
        <v>41981.782060185185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 s="3">
        <f>ROUND(E1540/D1540*100,0)</f>
        <v>103</v>
      </c>
      <c r="Q1540">
        <f t="shared" si="168"/>
        <v>156.16999999999999</v>
      </c>
      <c r="R1540" s="14" t="str">
        <f t="shared" si="169"/>
        <v>12/8/2014</v>
      </c>
      <c r="S1540" s="14" t="str">
        <f t="shared" si="170"/>
        <v>1/22/2015</v>
      </c>
      <c r="T1540" s="9">
        <f t="shared" si="171"/>
        <v>12</v>
      </c>
      <c r="U1540">
        <f t="shared" si="172"/>
        <v>2014</v>
      </c>
      <c r="V1540" s="9">
        <f t="shared" si="173"/>
        <v>1</v>
      </c>
      <c r="W1540">
        <f t="shared" si="174"/>
        <v>2015</v>
      </c>
    </row>
    <row r="1541" spans="1:23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3">
        <v>42738.91920138889</v>
      </c>
      <c r="J1541" s="13">
        <v>42705.91920138889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 s="3">
        <f>ROUND(E1541/D1541*100,0)</f>
        <v>136</v>
      </c>
      <c r="Q1541">
        <f t="shared" si="168"/>
        <v>95.76</v>
      </c>
      <c r="R1541" s="14" t="str">
        <f t="shared" si="169"/>
        <v>12/1/2016</v>
      </c>
      <c r="S1541" s="14" t="str">
        <f t="shared" si="170"/>
        <v>1/3/2017</v>
      </c>
      <c r="T1541" s="9">
        <f t="shared" si="171"/>
        <v>12</v>
      </c>
      <c r="U1541">
        <f t="shared" si="172"/>
        <v>2016</v>
      </c>
      <c r="V1541" s="9">
        <f t="shared" si="173"/>
        <v>1</v>
      </c>
      <c r="W1541">
        <f t="shared" si="174"/>
        <v>2017</v>
      </c>
    </row>
    <row r="1542" spans="1:23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3">
        <v>41969.052083333336</v>
      </c>
      <c r="J1542" s="13">
        <v>41939.00712962963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 s="3">
        <f>ROUND(E1542/D1542*100,0)</f>
        <v>118</v>
      </c>
      <c r="Q1542">
        <f t="shared" si="168"/>
        <v>180.41</v>
      </c>
      <c r="R1542" s="14" t="str">
        <f t="shared" si="169"/>
        <v>10/27/2014</v>
      </c>
      <c r="S1542" s="14" t="str">
        <f t="shared" si="170"/>
        <v>11/26/2014</v>
      </c>
      <c r="T1542" s="9">
        <f t="shared" si="171"/>
        <v>10</v>
      </c>
      <c r="U1542">
        <f t="shared" si="172"/>
        <v>2014</v>
      </c>
      <c r="V1542" s="9">
        <f t="shared" si="173"/>
        <v>11</v>
      </c>
      <c r="W1542">
        <f t="shared" si="174"/>
        <v>2014</v>
      </c>
    </row>
    <row r="1543" spans="1:23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3">
        <v>42004.712245370371</v>
      </c>
      <c r="J1543" s="13">
        <v>41974.712245370371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 s="3">
        <f>ROUND(E1543/D1543*100,0)</f>
        <v>0</v>
      </c>
      <c r="Q1543">
        <f t="shared" si="168"/>
        <v>3</v>
      </c>
      <c r="R1543" s="14" t="str">
        <f t="shared" si="169"/>
        <v>12/1/2014</v>
      </c>
      <c r="S1543" s="14" t="str">
        <f t="shared" si="170"/>
        <v>12/31/2014</v>
      </c>
      <c r="T1543" s="9">
        <f t="shared" si="171"/>
        <v>12</v>
      </c>
      <c r="U1543">
        <f t="shared" si="172"/>
        <v>2014</v>
      </c>
      <c r="V1543" s="9">
        <f t="shared" si="173"/>
        <v>12</v>
      </c>
      <c r="W1543">
        <f t="shared" si="174"/>
        <v>2014</v>
      </c>
    </row>
    <row r="1544" spans="1:23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3">
        <v>42185.996527777781</v>
      </c>
      <c r="J1544" s="13">
        <v>42170.996527777781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 s="3">
        <f>ROUND(E1544/D1544*100,0)</f>
        <v>4</v>
      </c>
      <c r="Q1544">
        <f t="shared" si="168"/>
        <v>20</v>
      </c>
      <c r="R1544" s="14" t="str">
        <f t="shared" si="169"/>
        <v>6/15/2015</v>
      </c>
      <c r="S1544" s="14" t="str">
        <f t="shared" si="170"/>
        <v>6/30/2015</v>
      </c>
      <c r="T1544" s="9">
        <f t="shared" si="171"/>
        <v>6</v>
      </c>
      <c r="U1544">
        <f t="shared" si="172"/>
        <v>2015</v>
      </c>
      <c r="V1544" s="9">
        <f t="shared" si="173"/>
        <v>6</v>
      </c>
      <c r="W1544">
        <f t="shared" si="174"/>
        <v>2015</v>
      </c>
    </row>
    <row r="1545" spans="1:23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3">
        <v>41965.551319444443</v>
      </c>
      <c r="J1545" s="13">
        <v>41935.509652777779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 s="3">
        <f>ROUND(E1545/D1545*100,0)</f>
        <v>0</v>
      </c>
      <c r="Q1545">
        <f t="shared" si="168"/>
        <v>10</v>
      </c>
      <c r="R1545" s="14" t="str">
        <f t="shared" si="169"/>
        <v>10/23/2014</v>
      </c>
      <c r="S1545" s="14" t="str">
        <f t="shared" si="170"/>
        <v>11/22/2014</v>
      </c>
      <c r="T1545" s="9">
        <f t="shared" si="171"/>
        <v>10</v>
      </c>
      <c r="U1545">
        <f t="shared" si="172"/>
        <v>2014</v>
      </c>
      <c r="V1545" s="9">
        <f t="shared" si="173"/>
        <v>11</v>
      </c>
      <c r="W1545">
        <f t="shared" si="174"/>
        <v>2014</v>
      </c>
    </row>
    <row r="1546" spans="1:23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3">
        <v>42095.012499999997</v>
      </c>
      <c r="J1546" s="13">
        <v>42053.051203703704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 s="3">
        <f>ROUND(E1546/D1546*100,0)</f>
        <v>0</v>
      </c>
      <c r="Q1546">
        <f t="shared" si="168"/>
        <v>0</v>
      </c>
      <c r="R1546" s="14" t="str">
        <f t="shared" si="169"/>
        <v>2/18/2015</v>
      </c>
      <c r="S1546" s="14" t="str">
        <f t="shared" si="170"/>
        <v>4/1/2015</v>
      </c>
      <c r="T1546" s="9">
        <f t="shared" si="171"/>
        <v>2</v>
      </c>
      <c r="U1546">
        <f t="shared" si="172"/>
        <v>2015</v>
      </c>
      <c r="V1546" s="9">
        <f t="shared" si="173"/>
        <v>4</v>
      </c>
      <c r="W1546">
        <f t="shared" si="174"/>
        <v>2015</v>
      </c>
    </row>
    <row r="1547" spans="1:23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3">
        <v>42065.886111111111</v>
      </c>
      <c r="J1547" s="13">
        <v>42031.884652777779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 s="3">
        <f>ROUND(E1547/D1547*100,0)</f>
        <v>0</v>
      </c>
      <c r="Q1547">
        <f t="shared" si="168"/>
        <v>1</v>
      </c>
      <c r="R1547" s="14" t="str">
        <f t="shared" si="169"/>
        <v>1/27/2015</v>
      </c>
      <c r="S1547" s="14" t="str">
        <f t="shared" si="170"/>
        <v>3/2/2015</v>
      </c>
      <c r="T1547" s="9">
        <f t="shared" si="171"/>
        <v>1</v>
      </c>
      <c r="U1547">
        <f t="shared" si="172"/>
        <v>2015</v>
      </c>
      <c r="V1547" s="9">
        <f t="shared" si="173"/>
        <v>3</v>
      </c>
      <c r="W1547">
        <f t="shared" si="174"/>
        <v>2015</v>
      </c>
    </row>
    <row r="1548" spans="1:23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3">
        <v>41899.212951388887</v>
      </c>
      <c r="J1548" s="13">
        <v>41839.212951388887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 s="3">
        <f>ROUND(E1548/D1548*100,0)</f>
        <v>29</v>
      </c>
      <c r="Q1548">
        <f t="shared" si="168"/>
        <v>26.27</v>
      </c>
      <c r="R1548" s="14" t="str">
        <f t="shared" si="169"/>
        <v>7/19/2014</v>
      </c>
      <c r="S1548" s="14" t="str">
        <f t="shared" si="170"/>
        <v>9/17/2014</v>
      </c>
      <c r="T1548" s="9">
        <f t="shared" si="171"/>
        <v>7</v>
      </c>
      <c r="U1548">
        <f t="shared" si="172"/>
        <v>2014</v>
      </c>
      <c r="V1548" s="9">
        <f t="shared" si="173"/>
        <v>9</v>
      </c>
      <c r="W1548">
        <f t="shared" si="174"/>
        <v>2014</v>
      </c>
    </row>
    <row r="1549" spans="1:23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3">
        <v>42789.426874999997</v>
      </c>
      <c r="J1549" s="13">
        <v>42782.426874999997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 s="3">
        <f>ROUND(E1549/D1549*100,0)</f>
        <v>0</v>
      </c>
      <c r="Q1549">
        <f t="shared" si="168"/>
        <v>0</v>
      </c>
      <c r="R1549" s="14" t="str">
        <f t="shared" si="169"/>
        <v>2/16/2017</v>
      </c>
      <c r="S1549" s="14" t="str">
        <f t="shared" si="170"/>
        <v>2/23/2017</v>
      </c>
      <c r="T1549" s="9">
        <f t="shared" si="171"/>
        <v>2</v>
      </c>
      <c r="U1549">
        <f t="shared" si="172"/>
        <v>2017</v>
      </c>
      <c r="V1549" s="9">
        <f t="shared" si="173"/>
        <v>2</v>
      </c>
      <c r="W1549">
        <f t="shared" si="174"/>
        <v>2017</v>
      </c>
    </row>
    <row r="1550" spans="1:23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3">
        <v>42316.923842592594</v>
      </c>
      <c r="J1550" s="13">
        <v>42286.882175925923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 s="3">
        <f>ROUND(E1550/D1550*100,0)</f>
        <v>9</v>
      </c>
      <c r="Q1550">
        <f t="shared" si="168"/>
        <v>60</v>
      </c>
      <c r="R1550" s="14" t="str">
        <f t="shared" si="169"/>
        <v>10/9/2015</v>
      </c>
      <c r="S1550" s="14" t="str">
        <f t="shared" si="170"/>
        <v>11/8/2015</v>
      </c>
      <c r="T1550" s="9">
        <f t="shared" si="171"/>
        <v>10</v>
      </c>
      <c r="U1550">
        <f t="shared" si="172"/>
        <v>2015</v>
      </c>
      <c r="V1550" s="9">
        <f t="shared" si="173"/>
        <v>11</v>
      </c>
      <c r="W1550">
        <f t="shared" si="174"/>
        <v>2015</v>
      </c>
    </row>
    <row r="1551" spans="1:23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3">
        <v>42311.177766203706</v>
      </c>
      <c r="J1551" s="13">
        <v>42281.136099537034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 s="3">
        <f>ROUND(E1551/D1551*100,0)</f>
        <v>34</v>
      </c>
      <c r="Q1551">
        <f t="shared" si="168"/>
        <v>28.33</v>
      </c>
      <c r="R1551" s="14" t="str">
        <f t="shared" si="169"/>
        <v>10/4/2015</v>
      </c>
      <c r="S1551" s="14" t="str">
        <f t="shared" si="170"/>
        <v>11/3/2015</v>
      </c>
      <c r="T1551" s="9">
        <f t="shared" si="171"/>
        <v>10</v>
      </c>
      <c r="U1551">
        <f t="shared" si="172"/>
        <v>2015</v>
      </c>
      <c r="V1551" s="9">
        <f t="shared" si="173"/>
        <v>11</v>
      </c>
      <c r="W1551">
        <f t="shared" si="174"/>
        <v>2015</v>
      </c>
    </row>
    <row r="1552" spans="1:23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3">
        <v>42502.449467592596</v>
      </c>
      <c r="J1552" s="13">
        <v>42472.449467592596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 s="3">
        <f>ROUND(E1552/D1552*100,0)</f>
        <v>13</v>
      </c>
      <c r="Q1552">
        <f t="shared" si="168"/>
        <v>14.43</v>
      </c>
      <c r="R1552" s="14" t="str">
        <f t="shared" si="169"/>
        <v>4/12/2016</v>
      </c>
      <c r="S1552" s="14" t="str">
        <f t="shared" si="170"/>
        <v>5/12/2016</v>
      </c>
      <c r="T1552" s="9">
        <f t="shared" si="171"/>
        <v>4</v>
      </c>
      <c r="U1552">
        <f t="shared" si="172"/>
        <v>2016</v>
      </c>
      <c r="V1552" s="9">
        <f t="shared" si="173"/>
        <v>5</v>
      </c>
      <c r="W1552">
        <f t="shared" si="174"/>
        <v>2016</v>
      </c>
    </row>
    <row r="1553" spans="1:23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3">
        <v>42151.824525462966</v>
      </c>
      <c r="J1553" s="13">
        <v>42121.824525462966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 s="3">
        <f>ROUND(E1553/D1553*100,0)</f>
        <v>0</v>
      </c>
      <c r="Q1553">
        <f t="shared" si="168"/>
        <v>0</v>
      </c>
      <c r="R1553" s="14" t="str">
        <f t="shared" si="169"/>
        <v>4/27/2015</v>
      </c>
      <c r="S1553" s="14" t="str">
        <f t="shared" si="170"/>
        <v>5/27/2015</v>
      </c>
      <c r="T1553" s="9">
        <f t="shared" si="171"/>
        <v>4</v>
      </c>
      <c r="U1553">
        <f t="shared" si="172"/>
        <v>2015</v>
      </c>
      <c r="V1553" s="9">
        <f t="shared" si="173"/>
        <v>5</v>
      </c>
      <c r="W1553">
        <f t="shared" si="174"/>
        <v>2015</v>
      </c>
    </row>
    <row r="1554" spans="1:23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3">
        <v>41913.165972222225</v>
      </c>
      <c r="J1554" s="13">
        <v>41892.688750000001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 s="3">
        <f>ROUND(E1554/D1554*100,0)</f>
        <v>49</v>
      </c>
      <c r="Q1554">
        <f t="shared" si="168"/>
        <v>132.19</v>
      </c>
      <c r="R1554" s="14" t="str">
        <f t="shared" si="169"/>
        <v>9/10/2014</v>
      </c>
      <c r="S1554" s="14" t="str">
        <f t="shared" si="170"/>
        <v>10/1/2014</v>
      </c>
      <c r="T1554" s="9">
        <f t="shared" si="171"/>
        <v>9</v>
      </c>
      <c r="U1554">
        <f t="shared" si="172"/>
        <v>2014</v>
      </c>
      <c r="V1554" s="9">
        <f t="shared" si="173"/>
        <v>10</v>
      </c>
      <c r="W1554">
        <f t="shared" si="174"/>
        <v>2014</v>
      </c>
    </row>
    <row r="1555" spans="1:23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3">
        <v>42249.282951388886</v>
      </c>
      <c r="J1555" s="13">
        <v>42219.282951388886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 s="3">
        <f>ROUND(E1555/D1555*100,0)</f>
        <v>0</v>
      </c>
      <c r="Q1555">
        <f t="shared" si="168"/>
        <v>0</v>
      </c>
      <c r="R1555" s="14" t="str">
        <f t="shared" si="169"/>
        <v>8/3/2015</v>
      </c>
      <c r="S1555" s="14" t="str">
        <f t="shared" si="170"/>
        <v>9/2/2015</v>
      </c>
      <c r="T1555" s="9">
        <f t="shared" si="171"/>
        <v>8</v>
      </c>
      <c r="U1555">
        <f t="shared" si="172"/>
        <v>2015</v>
      </c>
      <c r="V1555" s="9">
        <f t="shared" si="173"/>
        <v>9</v>
      </c>
      <c r="W1555">
        <f t="shared" si="174"/>
        <v>2015</v>
      </c>
    </row>
    <row r="1556" spans="1:23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3">
        <v>42218.252199074072</v>
      </c>
      <c r="J1556" s="13">
        <v>42188.252199074072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 s="3">
        <f>ROUND(E1556/D1556*100,0)</f>
        <v>0</v>
      </c>
      <c r="Q1556">
        <f t="shared" si="168"/>
        <v>0</v>
      </c>
      <c r="R1556" s="14" t="str">
        <f t="shared" si="169"/>
        <v>7/3/2015</v>
      </c>
      <c r="S1556" s="14" t="str">
        <f t="shared" si="170"/>
        <v>8/2/2015</v>
      </c>
      <c r="T1556" s="9">
        <f t="shared" si="171"/>
        <v>7</v>
      </c>
      <c r="U1556">
        <f t="shared" si="172"/>
        <v>2015</v>
      </c>
      <c r="V1556" s="9">
        <f t="shared" si="173"/>
        <v>8</v>
      </c>
      <c r="W1556">
        <f t="shared" si="174"/>
        <v>2015</v>
      </c>
    </row>
    <row r="1557" spans="1:23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3">
        <v>42264.708333333336</v>
      </c>
      <c r="J1557" s="13">
        <v>42241.613796296297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 s="3">
        <f>ROUND(E1557/D1557*100,0)</f>
        <v>0</v>
      </c>
      <c r="Q1557">
        <f t="shared" si="168"/>
        <v>0</v>
      </c>
      <c r="R1557" s="14" t="str">
        <f t="shared" si="169"/>
        <v>8/25/2015</v>
      </c>
      <c r="S1557" s="14" t="str">
        <f t="shared" si="170"/>
        <v>9/17/2015</v>
      </c>
      <c r="T1557" s="9">
        <f t="shared" si="171"/>
        <v>8</v>
      </c>
      <c r="U1557">
        <f t="shared" si="172"/>
        <v>2015</v>
      </c>
      <c r="V1557" s="9">
        <f t="shared" si="173"/>
        <v>9</v>
      </c>
      <c r="W1557">
        <f t="shared" si="174"/>
        <v>2015</v>
      </c>
    </row>
    <row r="1558" spans="1:23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3">
        <v>42555.153055555558</v>
      </c>
      <c r="J1558" s="13">
        <v>42525.153055555558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 s="3">
        <f>ROUND(E1558/D1558*100,0)</f>
        <v>45</v>
      </c>
      <c r="Q1558">
        <f t="shared" si="168"/>
        <v>56.42</v>
      </c>
      <c r="R1558" s="14" t="str">
        <f t="shared" si="169"/>
        <v>6/4/2016</v>
      </c>
      <c r="S1558" s="14" t="str">
        <f t="shared" si="170"/>
        <v>7/4/2016</v>
      </c>
      <c r="T1558" s="9">
        <f t="shared" si="171"/>
        <v>6</v>
      </c>
      <c r="U1558">
        <f t="shared" si="172"/>
        <v>2016</v>
      </c>
      <c r="V1558" s="9">
        <f t="shared" si="173"/>
        <v>7</v>
      </c>
      <c r="W1558">
        <f t="shared" si="174"/>
        <v>2016</v>
      </c>
    </row>
    <row r="1559" spans="1:23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3">
        <v>41902.65315972222</v>
      </c>
      <c r="J1559" s="13">
        <v>41871.65315972222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 s="3">
        <f>ROUND(E1559/D1559*100,0)</f>
        <v>4</v>
      </c>
      <c r="Q1559">
        <f t="shared" si="168"/>
        <v>100</v>
      </c>
      <c r="R1559" s="14" t="str">
        <f t="shared" si="169"/>
        <v>8/20/2014</v>
      </c>
      <c r="S1559" s="14" t="str">
        <f t="shared" si="170"/>
        <v>9/20/2014</v>
      </c>
      <c r="T1559" s="9">
        <f t="shared" si="171"/>
        <v>8</v>
      </c>
      <c r="U1559">
        <f t="shared" si="172"/>
        <v>2014</v>
      </c>
      <c r="V1559" s="9">
        <f t="shared" si="173"/>
        <v>9</v>
      </c>
      <c r="W1559">
        <f t="shared" si="174"/>
        <v>2014</v>
      </c>
    </row>
    <row r="1560" spans="1:23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3">
        <v>42244.508333333331</v>
      </c>
      <c r="J1560" s="13">
        <v>42185.397673611114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 s="3">
        <f>ROUND(E1560/D1560*100,0)</f>
        <v>5</v>
      </c>
      <c r="Q1560">
        <f t="shared" si="168"/>
        <v>11.67</v>
      </c>
      <c r="R1560" s="14" t="str">
        <f t="shared" si="169"/>
        <v>6/30/2015</v>
      </c>
      <c r="S1560" s="14" t="str">
        <f t="shared" si="170"/>
        <v>8/28/2015</v>
      </c>
      <c r="T1560" s="9">
        <f t="shared" si="171"/>
        <v>6</v>
      </c>
      <c r="U1560">
        <f t="shared" si="172"/>
        <v>2015</v>
      </c>
      <c r="V1560" s="9">
        <f t="shared" si="173"/>
        <v>8</v>
      </c>
      <c r="W1560">
        <f t="shared" si="174"/>
        <v>2015</v>
      </c>
    </row>
    <row r="1561" spans="1:23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3">
        <v>42123.053229166668</v>
      </c>
      <c r="J1561" s="13">
        <v>42108.053229166668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 s="3">
        <f>ROUND(E1561/D1561*100,0)</f>
        <v>0</v>
      </c>
      <c r="Q1561">
        <f t="shared" si="168"/>
        <v>50</v>
      </c>
      <c r="R1561" s="14" t="str">
        <f t="shared" si="169"/>
        <v>4/14/2015</v>
      </c>
      <c r="S1561" s="14" t="str">
        <f t="shared" si="170"/>
        <v>4/29/2015</v>
      </c>
      <c r="T1561" s="9">
        <f t="shared" si="171"/>
        <v>4</v>
      </c>
      <c r="U1561">
        <f t="shared" si="172"/>
        <v>2015</v>
      </c>
      <c r="V1561" s="9">
        <f t="shared" si="173"/>
        <v>4</v>
      </c>
      <c r="W1561">
        <f t="shared" si="174"/>
        <v>2015</v>
      </c>
    </row>
    <row r="1562" spans="1:23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3">
        <v>41956.062418981484</v>
      </c>
      <c r="J1562" s="13">
        <v>41936.020752314813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 s="3">
        <f>ROUND(E1562/D1562*100,0)</f>
        <v>4</v>
      </c>
      <c r="Q1562">
        <f t="shared" si="168"/>
        <v>23.5</v>
      </c>
      <c r="R1562" s="14" t="str">
        <f t="shared" si="169"/>
        <v>10/24/2014</v>
      </c>
      <c r="S1562" s="14" t="str">
        <f t="shared" si="170"/>
        <v>11/13/2014</v>
      </c>
      <c r="T1562" s="9">
        <f t="shared" si="171"/>
        <v>10</v>
      </c>
      <c r="U1562">
        <f t="shared" si="172"/>
        <v>2014</v>
      </c>
      <c r="V1562" s="9">
        <f t="shared" si="173"/>
        <v>11</v>
      </c>
      <c r="W1562">
        <f t="shared" si="174"/>
        <v>2014</v>
      </c>
    </row>
    <row r="1563" spans="1:23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3">
        <v>41585.083368055559</v>
      </c>
      <c r="J1563" s="13">
        <v>41555.041701388887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 s="3">
        <f>ROUND(E1563/D1563*100,0)</f>
        <v>1</v>
      </c>
      <c r="Q1563">
        <f t="shared" si="168"/>
        <v>67</v>
      </c>
      <c r="R1563" s="14" t="str">
        <f t="shared" si="169"/>
        <v>10/8/2013</v>
      </c>
      <c r="S1563" s="14" t="str">
        <f t="shared" si="170"/>
        <v>11/7/2013</v>
      </c>
      <c r="T1563" s="9">
        <f t="shared" si="171"/>
        <v>10</v>
      </c>
      <c r="U1563">
        <f t="shared" si="172"/>
        <v>2013</v>
      </c>
      <c r="V1563" s="9">
        <f t="shared" si="173"/>
        <v>11</v>
      </c>
      <c r="W1563">
        <f t="shared" si="174"/>
        <v>2013</v>
      </c>
    </row>
    <row r="1564" spans="1:23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3">
        <v>40149.034722222219</v>
      </c>
      <c r="J1564" s="13">
        <v>40079.566157407404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 s="3">
        <f>ROUND(E1564/D1564*100,0)</f>
        <v>0</v>
      </c>
      <c r="Q1564">
        <f t="shared" si="168"/>
        <v>0</v>
      </c>
      <c r="R1564" s="14" t="str">
        <f t="shared" si="169"/>
        <v>9/23/2009</v>
      </c>
      <c r="S1564" s="14" t="str">
        <f t="shared" si="170"/>
        <v>12/2/2009</v>
      </c>
      <c r="T1564" s="9">
        <f t="shared" si="171"/>
        <v>9</v>
      </c>
      <c r="U1564">
        <f t="shared" si="172"/>
        <v>2009</v>
      </c>
      <c r="V1564" s="9">
        <f t="shared" si="173"/>
        <v>12</v>
      </c>
      <c r="W1564">
        <f t="shared" si="174"/>
        <v>2009</v>
      </c>
    </row>
    <row r="1565" spans="1:23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3">
        <v>41712.700821759259</v>
      </c>
      <c r="J1565" s="13">
        <v>41652.742488425924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 s="3">
        <f>ROUND(E1565/D1565*100,0)</f>
        <v>1</v>
      </c>
      <c r="Q1565">
        <f t="shared" si="168"/>
        <v>42.5</v>
      </c>
      <c r="R1565" s="14" t="str">
        <f t="shared" si="169"/>
        <v>1/13/2014</v>
      </c>
      <c r="S1565" s="14" t="str">
        <f t="shared" si="170"/>
        <v>3/14/2014</v>
      </c>
      <c r="T1565" s="9">
        <f t="shared" si="171"/>
        <v>1</v>
      </c>
      <c r="U1565">
        <f t="shared" si="172"/>
        <v>2014</v>
      </c>
      <c r="V1565" s="9">
        <f t="shared" si="173"/>
        <v>3</v>
      </c>
      <c r="W1565">
        <f t="shared" si="174"/>
        <v>2014</v>
      </c>
    </row>
    <row r="1566" spans="1:23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3">
        <v>42152.836805555555</v>
      </c>
      <c r="J1566" s="13">
        <v>42121.367002314815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 s="3">
        <f>ROUND(E1566/D1566*100,0)</f>
        <v>0</v>
      </c>
      <c r="Q1566">
        <f t="shared" si="168"/>
        <v>10</v>
      </c>
      <c r="R1566" s="14" t="str">
        <f t="shared" si="169"/>
        <v>4/27/2015</v>
      </c>
      <c r="S1566" s="14" t="str">
        <f t="shared" si="170"/>
        <v>5/28/2015</v>
      </c>
      <c r="T1566" s="9">
        <f t="shared" si="171"/>
        <v>4</v>
      </c>
      <c r="U1566">
        <f t="shared" si="172"/>
        <v>2015</v>
      </c>
      <c r="V1566" s="9">
        <f t="shared" si="173"/>
        <v>5</v>
      </c>
      <c r="W1566">
        <f t="shared" si="174"/>
        <v>2015</v>
      </c>
    </row>
    <row r="1567" spans="1:23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3">
        <v>40702.729872685188</v>
      </c>
      <c r="J1567" s="13">
        <v>40672.729872685188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 s="3">
        <f>ROUND(E1567/D1567*100,0)</f>
        <v>3</v>
      </c>
      <c r="Q1567">
        <f t="shared" si="168"/>
        <v>100</v>
      </c>
      <c r="R1567" s="14" t="str">
        <f t="shared" si="169"/>
        <v>5/9/2011</v>
      </c>
      <c r="S1567" s="14" t="str">
        <f t="shared" si="170"/>
        <v>6/8/2011</v>
      </c>
      <c r="T1567" s="9">
        <f t="shared" si="171"/>
        <v>5</v>
      </c>
      <c r="U1567">
        <f t="shared" si="172"/>
        <v>2011</v>
      </c>
      <c r="V1567" s="9">
        <f t="shared" si="173"/>
        <v>6</v>
      </c>
      <c r="W1567">
        <f t="shared" si="174"/>
        <v>2011</v>
      </c>
    </row>
    <row r="1568" spans="1:23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3">
        <v>42578.916666666664</v>
      </c>
      <c r="J1568" s="13">
        <v>42549.916712962964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 s="3">
        <f>ROUND(E1568/D1568*100,0)</f>
        <v>21</v>
      </c>
      <c r="Q1568">
        <f t="shared" si="168"/>
        <v>108.05</v>
      </c>
      <c r="R1568" s="14" t="str">
        <f t="shared" si="169"/>
        <v>6/28/2016</v>
      </c>
      <c r="S1568" s="14" t="str">
        <f t="shared" si="170"/>
        <v>7/27/2016</v>
      </c>
      <c r="T1568" s="9">
        <f t="shared" si="171"/>
        <v>6</v>
      </c>
      <c r="U1568">
        <f t="shared" si="172"/>
        <v>2016</v>
      </c>
      <c r="V1568" s="9">
        <f t="shared" si="173"/>
        <v>7</v>
      </c>
      <c r="W1568">
        <f t="shared" si="174"/>
        <v>2016</v>
      </c>
    </row>
    <row r="1569" spans="1:23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3">
        <v>41687</v>
      </c>
      <c r="J1569" s="13">
        <v>41671.936863425923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 s="3">
        <f>ROUND(E1569/D1569*100,0)</f>
        <v>4</v>
      </c>
      <c r="Q1569">
        <f t="shared" si="168"/>
        <v>26.92</v>
      </c>
      <c r="R1569" s="14" t="str">
        <f t="shared" si="169"/>
        <v>2/1/2014</v>
      </c>
      <c r="S1569" s="14" t="str">
        <f t="shared" si="170"/>
        <v>2/17/2014</v>
      </c>
      <c r="T1569" s="9">
        <f t="shared" si="171"/>
        <v>2</v>
      </c>
      <c r="U1569">
        <f t="shared" si="172"/>
        <v>2014</v>
      </c>
      <c r="V1569" s="9">
        <f t="shared" si="173"/>
        <v>2</v>
      </c>
      <c r="W1569">
        <f t="shared" si="174"/>
        <v>2014</v>
      </c>
    </row>
    <row r="1570" spans="1:23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3">
        <v>41997.062326388892</v>
      </c>
      <c r="J1570" s="13">
        <v>41962.062326388892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 s="3">
        <f>ROUND(E1570/D1570*100,0)</f>
        <v>14</v>
      </c>
      <c r="Q1570">
        <f t="shared" si="168"/>
        <v>155</v>
      </c>
      <c r="R1570" s="14" t="str">
        <f t="shared" si="169"/>
        <v>11/19/2014</v>
      </c>
      <c r="S1570" s="14" t="str">
        <f t="shared" si="170"/>
        <v>12/24/2014</v>
      </c>
      <c r="T1570" s="9">
        <f t="shared" si="171"/>
        <v>11</v>
      </c>
      <c r="U1570">
        <f t="shared" si="172"/>
        <v>2014</v>
      </c>
      <c r="V1570" s="9">
        <f t="shared" si="173"/>
        <v>12</v>
      </c>
      <c r="W1570">
        <f t="shared" si="174"/>
        <v>2014</v>
      </c>
    </row>
    <row r="1571" spans="1:23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3">
        <v>41419.679560185185</v>
      </c>
      <c r="J1571" s="13">
        <v>41389.679560185185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 s="3">
        <f>ROUND(E1571/D1571*100,0)</f>
        <v>0</v>
      </c>
      <c r="Q1571">
        <f t="shared" si="168"/>
        <v>0</v>
      </c>
      <c r="R1571" s="14" t="str">
        <f t="shared" si="169"/>
        <v>4/25/2013</v>
      </c>
      <c r="S1571" s="14" t="str">
        <f t="shared" si="170"/>
        <v>5/25/2013</v>
      </c>
      <c r="T1571" s="9">
        <f t="shared" si="171"/>
        <v>4</v>
      </c>
      <c r="U1571">
        <f t="shared" si="172"/>
        <v>2013</v>
      </c>
      <c r="V1571" s="9">
        <f t="shared" si="173"/>
        <v>5</v>
      </c>
      <c r="W1571">
        <f t="shared" si="174"/>
        <v>2013</v>
      </c>
    </row>
    <row r="1572" spans="1:23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3">
        <v>42468.771782407406</v>
      </c>
      <c r="J1572" s="13">
        <v>42438.813449074078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 s="3">
        <f>ROUND(E1572/D1572*100,0)</f>
        <v>41</v>
      </c>
      <c r="Q1572">
        <f t="shared" si="168"/>
        <v>47.77</v>
      </c>
      <c r="R1572" s="14" t="str">
        <f t="shared" si="169"/>
        <v>3/9/2016</v>
      </c>
      <c r="S1572" s="14" t="str">
        <f t="shared" si="170"/>
        <v>4/8/2016</v>
      </c>
      <c r="T1572" s="9">
        <f t="shared" si="171"/>
        <v>3</v>
      </c>
      <c r="U1572">
        <f t="shared" si="172"/>
        <v>2016</v>
      </c>
      <c r="V1572" s="9">
        <f t="shared" si="173"/>
        <v>4</v>
      </c>
      <c r="W1572">
        <f t="shared" si="174"/>
        <v>2016</v>
      </c>
    </row>
    <row r="1573" spans="1:23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3">
        <v>42174.769479166665</v>
      </c>
      <c r="J1573" s="13">
        <v>42144.769479166665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 s="3">
        <f>ROUND(E1573/D1573*100,0)</f>
        <v>1</v>
      </c>
      <c r="Q1573">
        <f t="shared" si="168"/>
        <v>20</v>
      </c>
      <c r="R1573" s="14" t="str">
        <f t="shared" si="169"/>
        <v>5/20/2015</v>
      </c>
      <c r="S1573" s="14" t="str">
        <f t="shared" si="170"/>
        <v>6/19/2015</v>
      </c>
      <c r="T1573" s="9">
        <f t="shared" si="171"/>
        <v>5</v>
      </c>
      <c r="U1573">
        <f t="shared" si="172"/>
        <v>2015</v>
      </c>
      <c r="V1573" s="9">
        <f t="shared" si="173"/>
        <v>6</v>
      </c>
      <c r="W1573">
        <f t="shared" si="174"/>
        <v>2015</v>
      </c>
    </row>
    <row r="1574" spans="1:23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3">
        <v>42428.999305555553</v>
      </c>
      <c r="J1574" s="13">
        <v>42404.033090277779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 s="3">
        <f>ROUND(E1574/D1574*100,0)</f>
        <v>5</v>
      </c>
      <c r="Q1574">
        <f t="shared" si="168"/>
        <v>41.67</v>
      </c>
      <c r="R1574" s="14" t="str">
        <f t="shared" si="169"/>
        <v>2/4/2016</v>
      </c>
      <c r="S1574" s="14" t="str">
        <f t="shared" si="170"/>
        <v>2/28/2016</v>
      </c>
      <c r="T1574" s="9">
        <f t="shared" si="171"/>
        <v>2</v>
      </c>
      <c r="U1574">
        <f t="shared" si="172"/>
        <v>2016</v>
      </c>
      <c r="V1574" s="9">
        <f t="shared" si="173"/>
        <v>2</v>
      </c>
      <c r="W1574">
        <f t="shared" si="174"/>
        <v>2016</v>
      </c>
    </row>
    <row r="1575" spans="1:23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3">
        <v>42826.165972222225</v>
      </c>
      <c r="J1575" s="13">
        <v>42786.000023148146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 s="3">
        <f>ROUND(E1575/D1575*100,0)</f>
        <v>2</v>
      </c>
      <c r="Q1575">
        <f t="shared" si="168"/>
        <v>74.33</v>
      </c>
      <c r="R1575" s="14" t="str">
        <f t="shared" si="169"/>
        <v>2/20/2017</v>
      </c>
      <c r="S1575" s="14" t="str">
        <f t="shared" si="170"/>
        <v>4/1/2017</v>
      </c>
      <c r="T1575" s="9">
        <f t="shared" si="171"/>
        <v>2</v>
      </c>
      <c r="U1575">
        <f t="shared" si="172"/>
        <v>2017</v>
      </c>
      <c r="V1575" s="9">
        <f t="shared" si="173"/>
        <v>4</v>
      </c>
      <c r="W1575">
        <f t="shared" si="174"/>
        <v>2017</v>
      </c>
    </row>
    <row r="1576" spans="1:23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3">
        <v>42052.927418981482</v>
      </c>
      <c r="J1576" s="13">
        <v>42017.927418981482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 s="3">
        <f>ROUND(E1576/D1576*100,0)</f>
        <v>5</v>
      </c>
      <c r="Q1576">
        <f t="shared" si="168"/>
        <v>84.33</v>
      </c>
      <c r="R1576" s="14" t="str">
        <f t="shared" si="169"/>
        <v>1/13/2015</v>
      </c>
      <c r="S1576" s="14" t="str">
        <f t="shared" si="170"/>
        <v>2/17/2015</v>
      </c>
      <c r="T1576" s="9">
        <f t="shared" si="171"/>
        <v>1</v>
      </c>
      <c r="U1576">
        <f t="shared" si="172"/>
        <v>2015</v>
      </c>
      <c r="V1576" s="9">
        <f t="shared" si="173"/>
        <v>2</v>
      </c>
      <c r="W1576">
        <f t="shared" si="174"/>
        <v>2015</v>
      </c>
    </row>
    <row r="1577" spans="1:23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3">
        <v>41829.524259259262</v>
      </c>
      <c r="J1577" s="13">
        <v>41799.524259259262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 s="3">
        <f>ROUND(E1577/D1577*100,0)</f>
        <v>23</v>
      </c>
      <c r="Q1577">
        <f t="shared" si="168"/>
        <v>65.459999999999994</v>
      </c>
      <c r="R1577" s="14" t="str">
        <f t="shared" si="169"/>
        <v>6/9/2014</v>
      </c>
      <c r="S1577" s="14" t="str">
        <f t="shared" si="170"/>
        <v>7/9/2014</v>
      </c>
      <c r="T1577" s="9">
        <f t="shared" si="171"/>
        <v>6</v>
      </c>
      <c r="U1577">
        <f t="shared" si="172"/>
        <v>2014</v>
      </c>
      <c r="V1577" s="9">
        <f t="shared" si="173"/>
        <v>7</v>
      </c>
      <c r="W1577">
        <f t="shared" si="174"/>
        <v>2014</v>
      </c>
    </row>
    <row r="1578" spans="1:23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3">
        <v>42185.879259259258</v>
      </c>
      <c r="J1578" s="13">
        <v>42140.879259259258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 s="3">
        <f>ROUND(E1578/D1578*100,0)</f>
        <v>13</v>
      </c>
      <c r="Q1578">
        <f t="shared" si="168"/>
        <v>65</v>
      </c>
      <c r="R1578" s="14" t="str">
        <f t="shared" si="169"/>
        <v>5/16/2015</v>
      </c>
      <c r="S1578" s="14" t="str">
        <f t="shared" si="170"/>
        <v>6/30/2015</v>
      </c>
      <c r="T1578" s="9">
        <f t="shared" si="171"/>
        <v>5</v>
      </c>
      <c r="U1578">
        <f t="shared" si="172"/>
        <v>2015</v>
      </c>
      <c r="V1578" s="9">
        <f t="shared" si="173"/>
        <v>6</v>
      </c>
      <c r="W1578">
        <f t="shared" si="174"/>
        <v>2015</v>
      </c>
    </row>
    <row r="1579" spans="1:23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3">
        <v>41114.847777777781</v>
      </c>
      <c r="J1579" s="13">
        <v>41054.847777777781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 s="3">
        <f>ROUND(E1579/D1579*100,0)</f>
        <v>1</v>
      </c>
      <c r="Q1579">
        <f t="shared" si="168"/>
        <v>27.5</v>
      </c>
      <c r="R1579" s="14" t="str">
        <f t="shared" si="169"/>
        <v>5/25/2012</v>
      </c>
      <c r="S1579" s="14" t="str">
        <f t="shared" si="170"/>
        <v>7/24/2012</v>
      </c>
      <c r="T1579" s="9">
        <f t="shared" si="171"/>
        <v>5</v>
      </c>
      <c r="U1579">
        <f t="shared" si="172"/>
        <v>2012</v>
      </c>
      <c r="V1579" s="9">
        <f t="shared" si="173"/>
        <v>7</v>
      </c>
      <c r="W1579">
        <f t="shared" si="174"/>
        <v>2012</v>
      </c>
    </row>
    <row r="1580" spans="1:23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3">
        <v>40423.083333333336</v>
      </c>
      <c r="J1580" s="13">
        <v>40399.065868055557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 s="3">
        <f>ROUND(E1580/D1580*100,0)</f>
        <v>11</v>
      </c>
      <c r="Q1580">
        <f t="shared" si="168"/>
        <v>51.25</v>
      </c>
      <c r="R1580" s="14" t="str">
        <f t="shared" si="169"/>
        <v>8/9/2010</v>
      </c>
      <c r="S1580" s="14" t="str">
        <f t="shared" si="170"/>
        <v>9/2/2010</v>
      </c>
      <c r="T1580" s="9">
        <f t="shared" si="171"/>
        <v>8</v>
      </c>
      <c r="U1580">
        <f t="shared" si="172"/>
        <v>2010</v>
      </c>
      <c r="V1580" s="9">
        <f t="shared" si="173"/>
        <v>9</v>
      </c>
      <c r="W1580">
        <f t="shared" si="174"/>
        <v>2010</v>
      </c>
    </row>
    <row r="1581" spans="1:23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3">
        <v>41514.996423611112</v>
      </c>
      <c r="J1581" s="13">
        <v>41481.996423611112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 s="3">
        <f>ROUND(E1581/D1581*100,0)</f>
        <v>1</v>
      </c>
      <c r="Q1581">
        <f t="shared" si="168"/>
        <v>14</v>
      </c>
      <c r="R1581" s="14" t="str">
        <f t="shared" si="169"/>
        <v>7/26/2013</v>
      </c>
      <c r="S1581" s="14" t="str">
        <f t="shared" si="170"/>
        <v>8/28/2013</v>
      </c>
      <c r="T1581" s="9">
        <f t="shared" si="171"/>
        <v>7</v>
      </c>
      <c r="U1581">
        <f t="shared" si="172"/>
        <v>2013</v>
      </c>
      <c r="V1581" s="9">
        <f t="shared" si="173"/>
        <v>8</v>
      </c>
      <c r="W1581">
        <f t="shared" si="174"/>
        <v>2013</v>
      </c>
    </row>
    <row r="1582" spans="1:23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3">
        <v>41050.050069444442</v>
      </c>
      <c r="J1582" s="13">
        <v>40990.050069444442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 s="3">
        <f>ROUND(E1582/D1582*100,0)</f>
        <v>0</v>
      </c>
      <c r="Q1582">
        <f t="shared" si="168"/>
        <v>0</v>
      </c>
      <c r="R1582" s="14" t="str">
        <f t="shared" si="169"/>
        <v>3/22/2012</v>
      </c>
      <c r="S1582" s="14" t="str">
        <f t="shared" si="170"/>
        <v>5/21/2012</v>
      </c>
      <c r="T1582" s="9">
        <f t="shared" si="171"/>
        <v>3</v>
      </c>
      <c r="U1582">
        <f t="shared" si="172"/>
        <v>2012</v>
      </c>
      <c r="V1582" s="9">
        <f t="shared" si="173"/>
        <v>5</v>
      </c>
      <c r="W1582">
        <f t="shared" si="174"/>
        <v>2012</v>
      </c>
    </row>
    <row r="1583" spans="1:23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3">
        <v>42357.448958333334</v>
      </c>
      <c r="J1583" s="13">
        <v>42325.448958333334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 s="3">
        <f>ROUND(E1583/D1583*100,0)</f>
        <v>1</v>
      </c>
      <c r="Q1583">
        <f t="shared" si="168"/>
        <v>5</v>
      </c>
      <c r="R1583" s="14" t="str">
        <f t="shared" si="169"/>
        <v>11/17/2015</v>
      </c>
      <c r="S1583" s="14" t="str">
        <f t="shared" si="170"/>
        <v>12/19/2015</v>
      </c>
      <c r="T1583" s="9">
        <f t="shared" si="171"/>
        <v>11</v>
      </c>
      <c r="U1583">
        <f t="shared" si="172"/>
        <v>2015</v>
      </c>
      <c r="V1583" s="9">
        <f t="shared" si="173"/>
        <v>12</v>
      </c>
      <c r="W1583">
        <f t="shared" si="174"/>
        <v>2015</v>
      </c>
    </row>
    <row r="1584" spans="1:23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3">
        <v>42303.888888888891</v>
      </c>
      <c r="J1584" s="13">
        <v>42246.789965277778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 s="3">
        <f>ROUND(E1584/D1584*100,0)</f>
        <v>9</v>
      </c>
      <c r="Q1584">
        <f t="shared" si="168"/>
        <v>31</v>
      </c>
      <c r="R1584" s="14" t="str">
        <f t="shared" si="169"/>
        <v>8/30/2015</v>
      </c>
      <c r="S1584" s="14" t="str">
        <f t="shared" si="170"/>
        <v>10/26/2015</v>
      </c>
      <c r="T1584" s="9">
        <f t="shared" si="171"/>
        <v>8</v>
      </c>
      <c r="U1584">
        <f t="shared" si="172"/>
        <v>2015</v>
      </c>
      <c r="V1584" s="9">
        <f t="shared" si="173"/>
        <v>10</v>
      </c>
      <c r="W1584">
        <f t="shared" si="174"/>
        <v>2015</v>
      </c>
    </row>
    <row r="1585" spans="1:23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3">
        <v>41907.904988425929</v>
      </c>
      <c r="J1585" s="13">
        <v>41877.904988425929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 s="3">
        <f>ROUND(E1585/D1585*100,0)</f>
        <v>0</v>
      </c>
      <c r="Q1585">
        <f t="shared" si="168"/>
        <v>15</v>
      </c>
      <c r="R1585" s="14" t="str">
        <f t="shared" si="169"/>
        <v>8/26/2014</v>
      </c>
      <c r="S1585" s="14" t="str">
        <f t="shared" si="170"/>
        <v>9/25/2014</v>
      </c>
      <c r="T1585" s="9">
        <f t="shared" si="171"/>
        <v>8</v>
      </c>
      <c r="U1585">
        <f t="shared" si="172"/>
        <v>2014</v>
      </c>
      <c r="V1585" s="9">
        <f t="shared" si="173"/>
        <v>9</v>
      </c>
      <c r="W1585">
        <f t="shared" si="174"/>
        <v>2014</v>
      </c>
    </row>
    <row r="1586" spans="1:23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3">
        <v>41789.649317129632</v>
      </c>
      <c r="J1586" s="13">
        <v>41779.649317129632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 s="3">
        <f>ROUND(E1586/D1586*100,0)</f>
        <v>0</v>
      </c>
      <c r="Q1586">
        <f t="shared" si="168"/>
        <v>0</v>
      </c>
      <c r="R1586" s="14" t="str">
        <f t="shared" si="169"/>
        <v>5/20/2014</v>
      </c>
      <c r="S1586" s="14" t="str">
        <f t="shared" si="170"/>
        <v>5/30/2014</v>
      </c>
      <c r="T1586" s="9">
        <f t="shared" si="171"/>
        <v>5</v>
      </c>
      <c r="U1586">
        <f t="shared" si="172"/>
        <v>2014</v>
      </c>
      <c r="V1586" s="9">
        <f t="shared" si="173"/>
        <v>5</v>
      </c>
      <c r="W1586">
        <f t="shared" si="174"/>
        <v>2014</v>
      </c>
    </row>
    <row r="1587" spans="1:23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3">
        <v>42729.458333333336</v>
      </c>
      <c r="J1587" s="13">
        <v>42707.895462962966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 s="3">
        <f>ROUND(E1587/D1587*100,0)</f>
        <v>79</v>
      </c>
      <c r="Q1587">
        <f t="shared" si="168"/>
        <v>131.66999999999999</v>
      </c>
      <c r="R1587" s="14" t="str">
        <f t="shared" si="169"/>
        <v>12/3/2016</v>
      </c>
      <c r="S1587" s="14" t="str">
        <f t="shared" si="170"/>
        <v>12/25/2016</v>
      </c>
      <c r="T1587" s="9">
        <f t="shared" si="171"/>
        <v>12</v>
      </c>
      <c r="U1587">
        <f t="shared" si="172"/>
        <v>2016</v>
      </c>
      <c r="V1587" s="9">
        <f t="shared" si="173"/>
        <v>12</v>
      </c>
      <c r="W1587">
        <f t="shared" si="174"/>
        <v>2016</v>
      </c>
    </row>
    <row r="1588" spans="1:23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3">
        <v>42099.062754629631</v>
      </c>
      <c r="J1588" s="13">
        <v>42069.104421296295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 s="3">
        <f>ROUND(E1588/D1588*100,0)</f>
        <v>0</v>
      </c>
      <c r="Q1588">
        <f t="shared" si="168"/>
        <v>0</v>
      </c>
      <c r="R1588" s="14" t="str">
        <f t="shared" si="169"/>
        <v>3/6/2015</v>
      </c>
      <c r="S1588" s="14" t="str">
        <f t="shared" si="170"/>
        <v>4/5/2015</v>
      </c>
      <c r="T1588" s="9">
        <f t="shared" si="171"/>
        <v>3</v>
      </c>
      <c r="U1588">
        <f t="shared" si="172"/>
        <v>2015</v>
      </c>
      <c r="V1588" s="9">
        <f t="shared" si="173"/>
        <v>4</v>
      </c>
      <c r="W1588">
        <f t="shared" si="174"/>
        <v>2015</v>
      </c>
    </row>
    <row r="1589" spans="1:23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3">
        <v>41986.950983796298</v>
      </c>
      <c r="J1589" s="13">
        <v>41956.950983796298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 s="3">
        <f>ROUND(E1589/D1589*100,0)</f>
        <v>0</v>
      </c>
      <c r="Q1589">
        <f t="shared" si="168"/>
        <v>1</v>
      </c>
      <c r="R1589" s="14" t="str">
        <f t="shared" si="169"/>
        <v>11/13/2014</v>
      </c>
      <c r="S1589" s="14" t="str">
        <f t="shared" si="170"/>
        <v>12/13/2014</v>
      </c>
      <c r="T1589" s="9">
        <f t="shared" si="171"/>
        <v>11</v>
      </c>
      <c r="U1589">
        <f t="shared" si="172"/>
        <v>2014</v>
      </c>
      <c r="V1589" s="9">
        <f t="shared" si="173"/>
        <v>12</v>
      </c>
      <c r="W1589">
        <f t="shared" si="174"/>
        <v>2014</v>
      </c>
    </row>
    <row r="1590" spans="1:23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3">
        <v>42035.841666666667</v>
      </c>
      <c r="J1590" s="13">
        <v>42005.249988425923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 s="3">
        <f>ROUND(E1590/D1590*100,0)</f>
        <v>0</v>
      </c>
      <c r="Q1590">
        <f t="shared" si="168"/>
        <v>0</v>
      </c>
      <c r="R1590" s="14" t="str">
        <f t="shared" si="169"/>
        <v>1/1/2015</v>
      </c>
      <c r="S1590" s="14" t="str">
        <f t="shared" si="170"/>
        <v>1/31/2015</v>
      </c>
      <c r="T1590" s="9">
        <f t="shared" si="171"/>
        <v>1</v>
      </c>
      <c r="U1590">
        <f t="shared" si="172"/>
        <v>2015</v>
      </c>
      <c r="V1590" s="9">
        <f t="shared" si="173"/>
        <v>1</v>
      </c>
      <c r="W1590">
        <f t="shared" si="174"/>
        <v>2015</v>
      </c>
    </row>
    <row r="1591" spans="1:23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3">
        <v>42286.984791666669</v>
      </c>
      <c r="J1591" s="13">
        <v>42256.984791666669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 s="3">
        <f>ROUND(E1591/D1591*100,0)</f>
        <v>0</v>
      </c>
      <c r="Q1591">
        <f t="shared" si="168"/>
        <v>0</v>
      </c>
      <c r="R1591" s="14" t="str">
        <f t="shared" si="169"/>
        <v>9/9/2015</v>
      </c>
      <c r="S1591" s="14" t="str">
        <f t="shared" si="170"/>
        <v>10/9/2015</v>
      </c>
      <c r="T1591" s="9">
        <f t="shared" si="171"/>
        <v>9</v>
      </c>
      <c r="U1591">
        <f t="shared" si="172"/>
        <v>2015</v>
      </c>
      <c r="V1591" s="9">
        <f t="shared" si="173"/>
        <v>10</v>
      </c>
      <c r="W1591">
        <f t="shared" si="174"/>
        <v>2015</v>
      </c>
    </row>
    <row r="1592" spans="1:23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3">
        <v>42270.857222222221</v>
      </c>
      <c r="J1592" s="13">
        <v>42240.857222222221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 s="3">
        <f>ROUND(E1592/D1592*100,0)</f>
        <v>2</v>
      </c>
      <c r="Q1592">
        <f t="shared" si="168"/>
        <v>510</v>
      </c>
      <c r="R1592" s="14" t="str">
        <f t="shared" si="169"/>
        <v>8/24/2015</v>
      </c>
      <c r="S1592" s="14" t="str">
        <f t="shared" si="170"/>
        <v>9/23/2015</v>
      </c>
      <c r="T1592" s="9">
        <f t="shared" si="171"/>
        <v>8</v>
      </c>
      <c r="U1592">
        <f t="shared" si="172"/>
        <v>2015</v>
      </c>
      <c r="V1592" s="9">
        <f t="shared" si="173"/>
        <v>9</v>
      </c>
      <c r="W1592">
        <f t="shared" si="174"/>
        <v>2015</v>
      </c>
    </row>
    <row r="1593" spans="1:23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3">
        <v>42463.684502314813</v>
      </c>
      <c r="J1593" s="13">
        <v>42433.726168981484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 s="3">
        <f>ROUND(E1593/D1593*100,0)</f>
        <v>29</v>
      </c>
      <c r="Q1593">
        <f t="shared" si="168"/>
        <v>44.48</v>
      </c>
      <c r="R1593" s="14" t="str">
        <f t="shared" si="169"/>
        <v>3/4/2016</v>
      </c>
      <c r="S1593" s="14" t="str">
        <f t="shared" si="170"/>
        <v>4/3/2016</v>
      </c>
      <c r="T1593" s="9">
        <f t="shared" si="171"/>
        <v>3</v>
      </c>
      <c r="U1593">
        <f t="shared" si="172"/>
        <v>2016</v>
      </c>
      <c r="V1593" s="9">
        <f t="shared" si="173"/>
        <v>4</v>
      </c>
      <c r="W1593">
        <f t="shared" si="174"/>
        <v>2016</v>
      </c>
    </row>
    <row r="1594" spans="1:23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3">
        <v>42091.031076388892</v>
      </c>
      <c r="J1594" s="13">
        <v>42046.072743055556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 s="3">
        <f>ROUND(E1594/D1594*100,0)</f>
        <v>0</v>
      </c>
      <c r="Q1594">
        <f t="shared" si="168"/>
        <v>0</v>
      </c>
      <c r="R1594" s="14" t="str">
        <f t="shared" si="169"/>
        <v>2/11/2015</v>
      </c>
      <c r="S1594" s="14" t="str">
        <f t="shared" si="170"/>
        <v>3/28/2015</v>
      </c>
      <c r="T1594" s="9">
        <f t="shared" si="171"/>
        <v>2</v>
      </c>
      <c r="U1594">
        <f t="shared" si="172"/>
        <v>2015</v>
      </c>
      <c r="V1594" s="9">
        <f t="shared" si="173"/>
        <v>3</v>
      </c>
      <c r="W1594">
        <f t="shared" si="174"/>
        <v>2015</v>
      </c>
    </row>
    <row r="1595" spans="1:23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3">
        <v>42063.845543981479</v>
      </c>
      <c r="J1595" s="13">
        <v>42033.845543981479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 s="3">
        <f>ROUND(E1595/D1595*100,0)</f>
        <v>0</v>
      </c>
      <c r="Q1595">
        <f t="shared" si="168"/>
        <v>1</v>
      </c>
      <c r="R1595" s="14" t="str">
        <f t="shared" si="169"/>
        <v>1/29/2015</v>
      </c>
      <c r="S1595" s="14" t="str">
        <f t="shared" si="170"/>
        <v>2/28/2015</v>
      </c>
      <c r="T1595" s="9">
        <f t="shared" si="171"/>
        <v>1</v>
      </c>
      <c r="U1595">
        <f t="shared" si="172"/>
        <v>2015</v>
      </c>
      <c r="V1595" s="9">
        <f t="shared" si="173"/>
        <v>2</v>
      </c>
      <c r="W1595">
        <f t="shared" si="174"/>
        <v>2015</v>
      </c>
    </row>
    <row r="1596" spans="1:23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3">
        <v>42505.681250000001</v>
      </c>
      <c r="J1596" s="13">
        <v>42445.712754629632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 s="3">
        <f>ROUND(E1596/D1596*100,0)</f>
        <v>21</v>
      </c>
      <c r="Q1596">
        <f t="shared" si="168"/>
        <v>20.5</v>
      </c>
      <c r="R1596" s="14" t="str">
        <f t="shared" si="169"/>
        <v>3/16/2016</v>
      </c>
      <c r="S1596" s="14" t="str">
        <f t="shared" si="170"/>
        <v>5/15/2016</v>
      </c>
      <c r="T1596" s="9">
        <f t="shared" si="171"/>
        <v>3</v>
      </c>
      <c r="U1596">
        <f t="shared" si="172"/>
        <v>2016</v>
      </c>
      <c r="V1596" s="9">
        <f t="shared" si="173"/>
        <v>5</v>
      </c>
      <c r="W1596">
        <f t="shared" si="174"/>
        <v>2016</v>
      </c>
    </row>
    <row r="1597" spans="1:23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3">
        <v>41808.842361111114</v>
      </c>
      <c r="J1597" s="13">
        <v>41780.050092592595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 s="3">
        <f>ROUND(E1597/D1597*100,0)</f>
        <v>0</v>
      </c>
      <c r="Q1597">
        <f t="shared" si="168"/>
        <v>40</v>
      </c>
      <c r="R1597" s="14" t="str">
        <f t="shared" si="169"/>
        <v>5/21/2014</v>
      </c>
      <c r="S1597" s="14" t="str">
        <f t="shared" si="170"/>
        <v>6/18/2014</v>
      </c>
      <c r="T1597" s="9">
        <f t="shared" si="171"/>
        <v>5</v>
      </c>
      <c r="U1597">
        <f t="shared" si="172"/>
        <v>2014</v>
      </c>
      <c r="V1597" s="9">
        <f t="shared" si="173"/>
        <v>6</v>
      </c>
      <c r="W1597">
        <f t="shared" si="174"/>
        <v>2014</v>
      </c>
    </row>
    <row r="1598" spans="1:23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3">
        <v>41986.471863425926</v>
      </c>
      <c r="J1598" s="13">
        <v>41941.430196759262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 s="3">
        <f>ROUND(E1598/D1598*100,0)</f>
        <v>2</v>
      </c>
      <c r="Q1598">
        <f t="shared" si="168"/>
        <v>25</v>
      </c>
      <c r="R1598" s="14" t="str">
        <f t="shared" si="169"/>
        <v>10/29/2014</v>
      </c>
      <c r="S1598" s="14" t="str">
        <f t="shared" si="170"/>
        <v>12/13/2014</v>
      </c>
      <c r="T1598" s="9">
        <f t="shared" si="171"/>
        <v>10</v>
      </c>
      <c r="U1598">
        <f t="shared" si="172"/>
        <v>2014</v>
      </c>
      <c r="V1598" s="9">
        <f t="shared" si="173"/>
        <v>12</v>
      </c>
      <c r="W1598">
        <f t="shared" si="174"/>
        <v>2014</v>
      </c>
    </row>
    <row r="1599" spans="1:23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3">
        <v>42633.354131944441</v>
      </c>
      <c r="J1599" s="13">
        <v>42603.354131944441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 s="3">
        <f>ROUND(E1599/D1599*100,0)</f>
        <v>0</v>
      </c>
      <c r="Q1599">
        <f t="shared" si="168"/>
        <v>0</v>
      </c>
      <c r="R1599" s="14" t="str">
        <f t="shared" si="169"/>
        <v>8/21/2016</v>
      </c>
      <c r="S1599" s="14" t="str">
        <f t="shared" si="170"/>
        <v>9/20/2016</v>
      </c>
      <c r="T1599" s="9">
        <f t="shared" si="171"/>
        <v>8</v>
      </c>
      <c r="U1599">
        <f t="shared" si="172"/>
        <v>2016</v>
      </c>
      <c r="V1599" s="9">
        <f t="shared" si="173"/>
        <v>9</v>
      </c>
      <c r="W1599">
        <f t="shared" si="174"/>
        <v>2016</v>
      </c>
    </row>
    <row r="1600" spans="1:23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3">
        <v>42211.667337962965</v>
      </c>
      <c r="J1600" s="13">
        <v>42151.667337962965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 s="3">
        <f>ROUND(E1600/D1600*100,0)</f>
        <v>0</v>
      </c>
      <c r="Q1600">
        <f t="shared" si="168"/>
        <v>1</v>
      </c>
      <c r="R1600" s="14" t="str">
        <f t="shared" si="169"/>
        <v>5/27/2015</v>
      </c>
      <c r="S1600" s="14" t="str">
        <f t="shared" si="170"/>
        <v>7/26/2015</v>
      </c>
      <c r="T1600" s="9">
        <f t="shared" si="171"/>
        <v>5</v>
      </c>
      <c r="U1600">
        <f t="shared" si="172"/>
        <v>2015</v>
      </c>
      <c r="V1600" s="9">
        <f t="shared" si="173"/>
        <v>7</v>
      </c>
      <c r="W1600">
        <f t="shared" si="174"/>
        <v>2015</v>
      </c>
    </row>
    <row r="1601" spans="1:23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3">
        <v>42468.497407407405</v>
      </c>
      <c r="J1601" s="13">
        <v>42438.539074074077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 s="3">
        <f>ROUND(E1601/D1601*100,0)</f>
        <v>0</v>
      </c>
      <c r="Q1601">
        <f t="shared" si="168"/>
        <v>0</v>
      </c>
      <c r="R1601" s="14" t="str">
        <f t="shared" si="169"/>
        <v>3/9/2016</v>
      </c>
      <c r="S1601" s="14" t="str">
        <f t="shared" si="170"/>
        <v>4/8/2016</v>
      </c>
      <c r="T1601" s="9">
        <f t="shared" si="171"/>
        <v>3</v>
      </c>
      <c r="U1601">
        <f t="shared" si="172"/>
        <v>2016</v>
      </c>
      <c r="V1601" s="9">
        <f t="shared" si="173"/>
        <v>4</v>
      </c>
      <c r="W1601">
        <f t="shared" si="174"/>
        <v>2016</v>
      </c>
    </row>
    <row r="1602" spans="1:23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3">
        <v>41835.21597222222</v>
      </c>
      <c r="J1602" s="13">
        <v>41791.057314814818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 s="3">
        <f>ROUND(E1602/D1602*100,0)</f>
        <v>7</v>
      </c>
      <c r="Q1602">
        <f t="shared" si="168"/>
        <v>40.78</v>
      </c>
      <c r="R1602" s="14" t="str">
        <f t="shared" si="169"/>
        <v>6/1/2014</v>
      </c>
      <c r="S1602" s="14" t="str">
        <f t="shared" si="170"/>
        <v>7/15/2014</v>
      </c>
      <c r="T1602" s="9">
        <f t="shared" si="171"/>
        <v>6</v>
      </c>
      <c r="U1602">
        <f t="shared" si="172"/>
        <v>2014</v>
      </c>
      <c r="V1602" s="9">
        <f t="shared" si="173"/>
        <v>7</v>
      </c>
      <c r="W1602">
        <f t="shared" si="174"/>
        <v>2014</v>
      </c>
    </row>
    <row r="1603" spans="1:23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3">
        <v>40668.092974537038</v>
      </c>
      <c r="J1603" s="13">
        <v>40638.092974537038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 s="3">
        <f>ROUND(E1603/D1603*100,0)</f>
        <v>108</v>
      </c>
      <c r="Q1603">
        <f t="shared" ref="Q1603:Q1666" si="175">IFERROR(ROUND(E1603/L1603,2),0)</f>
        <v>48.33</v>
      </c>
      <c r="R1603" s="14" t="str">
        <f t="shared" ref="R1603:R1666" si="176">_xlfn.CONCAT(MONTH(J1603),"/",DAY(J1603),"/",YEAR(J1603))</f>
        <v>4/5/2011</v>
      </c>
      <c r="S1603" s="14" t="str">
        <f t="shared" ref="S1603:S1666" si="177">_xlfn.CONCAT(MONTH(I1603),"/",DAY(I1603),"/",YEAR(I1603))</f>
        <v>5/5/2011</v>
      </c>
      <c r="T1603" s="9">
        <f t="shared" ref="T1603:T1666" si="178">MONTH(R1603)</f>
        <v>4</v>
      </c>
      <c r="U1603">
        <f t="shared" ref="U1603:U1666" si="179">YEAR(R1603)</f>
        <v>2011</v>
      </c>
      <c r="V1603" s="9">
        <f t="shared" ref="V1603:V1666" si="180">MONTH(S1603)</f>
        <v>5</v>
      </c>
      <c r="W1603">
        <f t="shared" ref="W1603:W1666" si="181">YEAR(S1603)</f>
        <v>2011</v>
      </c>
    </row>
    <row r="1604" spans="1:23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3">
        <v>40830.958333333336</v>
      </c>
      <c r="J1604" s="13">
        <v>40788.297650462962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 s="3">
        <f>ROUND(E1604/D1604*100,0)</f>
        <v>100</v>
      </c>
      <c r="Q1604">
        <f t="shared" si="175"/>
        <v>46.95</v>
      </c>
      <c r="R1604" s="14" t="str">
        <f t="shared" si="176"/>
        <v>9/2/2011</v>
      </c>
      <c r="S1604" s="14" t="str">
        <f t="shared" si="177"/>
        <v>10/14/2011</v>
      </c>
      <c r="T1604" s="9">
        <f t="shared" si="178"/>
        <v>9</v>
      </c>
      <c r="U1604">
        <f t="shared" si="179"/>
        <v>2011</v>
      </c>
      <c r="V1604" s="9">
        <f t="shared" si="180"/>
        <v>10</v>
      </c>
      <c r="W1604">
        <f t="shared" si="181"/>
        <v>2011</v>
      </c>
    </row>
    <row r="1605" spans="1:23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3">
        <v>40936.169664351852</v>
      </c>
      <c r="J1605" s="13">
        <v>40876.169664351852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 s="3">
        <f>ROUND(E1605/D1605*100,0)</f>
        <v>100</v>
      </c>
      <c r="Q1605">
        <f t="shared" si="175"/>
        <v>66.69</v>
      </c>
      <c r="R1605" s="14" t="str">
        <f t="shared" si="176"/>
        <v>11/29/2011</v>
      </c>
      <c r="S1605" s="14" t="str">
        <f t="shared" si="177"/>
        <v>1/28/2012</v>
      </c>
      <c r="T1605" s="9">
        <f t="shared" si="178"/>
        <v>11</v>
      </c>
      <c r="U1605">
        <f t="shared" si="179"/>
        <v>2011</v>
      </c>
      <c r="V1605" s="9">
        <f t="shared" si="180"/>
        <v>1</v>
      </c>
      <c r="W1605">
        <f t="shared" si="181"/>
        <v>2012</v>
      </c>
    </row>
    <row r="1606" spans="1:23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3">
        <v>40985.80364583333</v>
      </c>
      <c r="J1606" s="13">
        <v>40945.845312500001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 s="3">
        <f>ROUND(E1606/D1606*100,0)</f>
        <v>122</v>
      </c>
      <c r="Q1606">
        <f t="shared" si="175"/>
        <v>48.84</v>
      </c>
      <c r="R1606" s="14" t="str">
        <f t="shared" si="176"/>
        <v>2/6/2012</v>
      </c>
      <c r="S1606" s="14" t="str">
        <f t="shared" si="177"/>
        <v>3/17/2012</v>
      </c>
      <c r="T1606" s="9">
        <f t="shared" si="178"/>
        <v>2</v>
      </c>
      <c r="U1606">
        <f t="shared" si="179"/>
        <v>2012</v>
      </c>
      <c r="V1606" s="9">
        <f t="shared" si="180"/>
        <v>3</v>
      </c>
      <c r="W1606">
        <f t="shared" si="181"/>
        <v>2012</v>
      </c>
    </row>
    <row r="1607" spans="1:23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3">
        <v>40756.291666666664</v>
      </c>
      <c r="J1607" s="13">
        <v>40747.012881944444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 s="3">
        <f>ROUND(E1607/D1607*100,0)</f>
        <v>101</v>
      </c>
      <c r="Q1607">
        <f t="shared" si="175"/>
        <v>137.31</v>
      </c>
      <c r="R1607" s="14" t="str">
        <f t="shared" si="176"/>
        <v>7/23/2011</v>
      </c>
      <c r="S1607" s="14" t="str">
        <f t="shared" si="177"/>
        <v>8/1/2011</v>
      </c>
      <c r="T1607" s="9">
        <f t="shared" si="178"/>
        <v>7</v>
      </c>
      <c r="U1607">
        <f t="shared" si="179"/>
        <v>2011</v>
      </c>
      <c r="V1607" s="9">
        <f t="shared" si="180"/>
        <v>8</v>
      </c>
      <c r="W1607">
        <f t="shared" si="181"/>
        <v>2011</v>
      </c>
    </row>
    <row r="1608" spans="1:23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3">
        <v>40626.069884259261</v>
      </c>
      <c r="J1608" s="13">
        <v>40536.111550925925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 s="3">
        <f>ROUND(E1608/D1608*100,0)</f>
        <v>101</v>
      </c>
      <c r="Q1608">
        <f t="shared" si="175"/>
        <v>87.83</v>
      </c>
      <c r="R1608" s="14" t="str">
        <f t="shared" si="176"/>
        <v>12/24/2010</v>
      </c>
      <c r="S1608" s="14" t="str">
        <f t="shared" si="177"/>
        <v>3/24/2011</v>
      </c>
      <c r="T1608" s="9">
        <f t="shared" si="178"/>
        <v>12</v>
      </c>
      <c r="U1608">
        <f t="shared" si="179"/>
        <v>2010</v>
      </c>
      <c r="V1608" s="9">
        <f t="shared" si="180"/>
        <v>3</v>
      </c>
      <c r="W1608">
        <f t="shared" si="181"/>
        <v>2011</v>
      </c>
    </row>
    <row r="1609" spans="1:23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3">
        <v>41074.80846064815</v>
      </c>
      <c r="J1609" s="13">
        <v>41053.80846064815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 s="3">
        <f>ROUND(E1609/D1609*100,0)</f>
        <v>145</v>
      </c>
      <c r="Q1609">
        <f t="shared" si="175"/>
        <v>70.790000000000006</v>
      </c>
      <c r="R1609" s="14" t="str">
        <f t="shared" si="176"/>
        <v>5/24/2012</v>
      </c>
      <c r="S1609" s="14" t="str">
        <f t="shared" si="177"/>
        <v>6/14/2012</v>
      </c>
      <c r="T1609" s="9">
        <f t="shared" si="178"/>
        <v>5</v>
      </c>
      <c r="U1609">
        <f t="shared" si="179"/>
        <v>2012</v>
      </c>
      <c r="V1609" s="9">
        <f t="shared" si="180"/>
        <v>6</v>
      </c>
      <c r="W1609">
        <f t="shared" si="181"/>
        <v>2012</v>
      </c>
    </row>
    <row r="1610" spans="1:23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3">
        <v>41640.226388888892</v>
      </c>
      <c r="J1610" s="13">
        <v>41607.83085648148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 s="3">
        <f>ROUND(E1610/D1610*100,0)</f>
        <v>101</v>
      </c>
      <c r="Q1610">
        <f t="shared" si="175"/>
        <v>52.83</v>
      </c>
      <c r="R1610" s="14" t="str">
        <f t="shared" si="176"/>
        <v>11/29/2013</v>
      </c>
      <c r="S1610" s="14" t="str">
        <f t="shared" si="177"/>
        <v>1/1/2014</v>
      </c>
      <c r="T1610" s="9">
        <f t="shared" si="178"/>
        <v>11</v>
      </c>
      <c r="U1610">
        <f t="shared" si="179"/>
        <v>2013</v>
      </c>
      <c r="V1610" s="9">
        <f t="shared" si="180"/>
        <v>1</v>
      </c>
      <c r="W1610">
        <f t="shared" si="181"/>
        <v>2014</v>
      </c>
    </row>
    <row r="1611" spans="1:23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3">
        <v>40849.333333333336</v>
      </c>
      <c r="J1611" s="13">
        <v>40796.001261574071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 s="3">
        <f>ROUND(E1611/D1611*100,0)</f>
        <v>118</v>
      </c>
      <c r="Q1611">
        <f t="shared" si="175"/>
        <v>443.75</v>
      </c>
      <c r="R1611" s="14" t="str">
        <f t="shared" si="176"/>
        <v>9/10/2011</v>
      </c>
      <c r="S1611" s="14" t="str">
        <f t="shared" si="177"/>
        <v>11/2/2011</v>
      </c>
      <c r="T1611" s="9">
        <f t="shared" si="178"/>
        <v>9</v>
      </c>
      <c r="U1611">
        <f t="shared" si="179"/>
        <v>2011</v>
      </c>
      <c r="V1611" s="9">
        <f t="shared" si="180"/>
        <v>11</v>
      </c>
      <c r="W1611">
        <f t="shared" si="181"/>
        <v>2011</v>
      </c>
    </row>
    <row r="1612" spans="1:23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3">
        <v>41258.924884259257</v>
      </c>
      <c r="J1612" s="13">
        <v>41228.924884259257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 s="3">
        <f>ROUND(E1612/D1612*100,0)</f>
        <v>272</v>
      </c>
      <c r="Q1612">
        <f t="shared" si="175"/>
        <v>48.54</v>
      </c>
      <c r="R1612" s="14" t="str">
        <f t="shared" si="176"/>
        <v>11/15/2012</v>
      </c>
      <c r="S1612" s="14" t="str">
        <f t="shared" si="177"/>
        <v>12/15/2012</v>
      </c>
      <c r="T1612" s="9">
        <f t="shared" si="178"/>
        <v>11</v>
      </c>
      <c r="U1612">
        <f t="shared" si="179"/>
        <v>2012</v>
      </c>
      <c r="V1612" s="9">
        <f t="shared" si="180"/>
        <v>12</v>
      </c>
      <c r="W1612">
        <f t="shared" si="181"/>
        <v>2012</v>
      </c>
    </row>
    <row r="1613" spans="1:23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3">
        <v>41430.00037037037</v>
      </c>
      <c r="J1613" s="13">
        <v>41409.00037037037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 s="3">
        <f>ROUND(E1613/D1613*100,0)</f>
        <v>125</v>
      </c>
      <c r="Q1613">
        <f t="shared" si="175"/>
        <v>37.07</v>
      </c>
      <c r="R1613" s="14" t="str">
        <f t="shared" si="176"/>
        <v>5/15/2013</v>
      </c>
      <c r="S1613" s="14" t="str">
        <f t="shared" si="177"/>
        <v>6/5/2013</v>
      </c>
      <c r="T1613" s="9">
        <f t="shared" si="178"/>
        <v>5</v>
      </c>
      <c r="U1613">
        <f t="shared" si="179"/>
        <v>2013</v>
      </c>
      <c r="V1613" s="9">
        <f t="shared" si="180"/>
        <v>6</v>
      </c>
      <c r="W1613">
        <f t="shared" si="181"/>
        <v>2013</v>
      </c>
    </row>
    <row r="1614" spans="1:23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3">
        <v>41276.874814814815</v>
      </c>
      <c r="J1614" s="13">
        <v>41246.874814814815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 s="3">
        <f>ROUND(E1614/D1614*100,0)</f>
        <v>110</v>
      </c>
      <c r="Q1614">
        <f t="shared" si="175"/>
        <v>50</v>
      </c>
      <c r="R1614" s="14" t="str">
        <f t="shared" si="176"/>
        <v>12/3/2012</v>
      </c>
      <c r="S1614" s="14" t="str">
        <f t="shared" si="177"/>
        <v>1/2/2013</v>
      </c>
      <c r="T1614" s="9">
        <f t="shared" si="178"/>
        <v>12</v>
      </c>
      <c r="U1614">
        <f t="shared" si="179"/>
        <v>2012</v>
      </c>
      <c r="V1614" s="9">
        <f t="shared" si="180"/>
        <v>1</v>
      </c>
      <c r="W1614">
        <f t="shared" si="181"/>
        <v>2013</v>
      </c>
    </row>
    <row r="1615" spans="1:23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3">
        <v>41112.069467592592</v>
      </c>
      <c r="J1615" s="13">
        <v>41082.069467592592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 s="3">
        <f>ROUND(E1615/D1615*100,0)</f>
        <v>102</v>
      </c>
      <c r="Q1615">
        <f t="shared" si="175"/>
        <v>39.04</v>
      </c>
      <c r="R1615" s="14" t="str">
        <f t="shared" si="176"/>
        <v>6/22/2012</v>
      </c>
      <c r="S1615" s="14" t="str">
        <f t="shared" si="177"/>
        <v>7/22/2012</v>
      </c>
      <c r="T1615" s="9">
        <f t="shared" si="178"/>
        <v>6</v>
      </c>
      <c r="U1615">
        <f t="shared" si="179"/>
        <v>2012</v>
      </c>
      <c r="V1615" s="9">
        <f t="shared" si="180"/>
        <v>7</v>
      </c>
      <c r="W1615">
        <f t="shared" si="181"/>
        <v>2012</v>
      </c>
    </row>
    <row r="1616" spans="1:23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3">
        <v>41854.708333333336</v>
      </c>
      <c r="J1616" s="13">
        <v>41794.981122685182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 s="3">
        <f>ROUND(E1616/D1616*100,0)</f>
        <v>103</v>
      </c>
      <c r="Q1616">
        <f t="shared" si="175"/>
        <v>66.69</v>
      </c>
      <c r="R1616" s="14" t="str">
        <f t="shared" si="176"/>
        <v>6/4/2014</v>
      </c>
      <c r="S1616" s="14" t="str">
        <f t="shared" si="177"/>
        <v>8/3/2014</v>
      </c>
      <c r="T1616" s="9">
        <f t="shared" si="178"/>
        <v>6</v>
      </c>
      <c r="U1616">
        <f t="shared" si="179"/>
        <v>2014</v>
      </c>
      <c r="V1616" s="9">
        <f t="shared" si="180"/>
        <v>8</v>
      </c>
      <c r="W1616">
        <f t="shared" si="181"/>
        <v>2014</v>
      </c>
    </row>
    <row r="1617" spans="1:23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3">
        <v>40890.092546296299</v>
      </c>
      <c r="J1617" s="13">
        <v>40845.050879629627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 s="3">
        <f>ROUND(E1617/D1617*100,0)</f>
        <v>114</v>
      </c>
      <c r="Q1617">
        <f t="shared" si="175"/>
        <v>67.13</v>
      </c>
      <c r="R1617" s="14" t="str">
        <f t="shared" si="176"/>
        <v>10/29/2011</v>
      </c>
      <c r="S1617" s="14" t="str">
        <f t="shared" si="177"/>
        <v>12/13/2011</v>
      </c>
      <c r="T1617" s="9">
        <f t="shared" si="178"/>
        <v>10</v>
      </c>
      <c r="U1617">
        <f t="shared" si="179"/>
        <v>2011</v>
      </c>
      <c r="V1617" s="9">
        <f t="shared" si="180"/>
        <v>12</v>
      </c>
      <c r="W1617">
        <f t="shared" si="181"/>
        <v>2011</v>
      </c>
    </row>
    <row r="1618" spans="1:23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3">
        <v>41235.916666666664</v>
      </c>
      <c r="J1618" s="13">
        <v>41194.715520833335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 s="3">
        <f>ROUND(E1618/D1618*100,0)</f>
        <v>104</v>
      </c>
      <c r="Q1618">
        <f t="shared" si="175"/>
        <v>66.37</v>
      </c>
      <c r="R1618" s="14" t="str">
        <f t="shared" si="176"/>
        <v>10/12/2012</v>
      </c>
      <c r="S1618" s="14" t="str">
        <f t="shared" si="177"/>
        <v>11/22/2012</v>
      </c>
      <c r="T1618" s="9">
        <f t="shared" si="178"/>
        <v>10</v>
      </c>
      <c r="U1618">
        <f t="shared" si="179"/>
        <v>2012</v>
      </c>
      <c r="V1618" s="9">
        <f t="shared" si="180"/>
        <v>11</v>
      </c>
      <c r="W1618">
        <f t="shared" si="181"/>
        <v>2012</v>
      </c>
    </row>
    <row r="1619" spans="1:23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3">
        <v>41579.791666666664</v>
      </c>
      <c r="J1619" s="13">
        <v>41546.664212962962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 s="3">
        <f>ROUND(E1619/D1619*100,0)</f>
        <v>146</v>
      </c>
      <c r="Q1619">
        <f t="shared" si="175"/>
        <v>64.62</v>
      </c>
      <c r="R1619" s="14" t="str">
        <f t="shared" si="176"/>
        <v>9/29/2013</v>
      </c>
      <c r="S1619" s="14" t="str">
        <f t="shared" si="177"/>
        <v>11/1/2013</v>
      </c>
      <c r="T1619" s="9">
        <f t="shared" si="178"/>
        <v>9</v>
      </c>
      <c r="U1619">
        <f t="shared" si="179"/>
        <v>2013</v>
      </c>
      <c r="V1619" s="9">
        <f t="shared" si="180"/>
        <v>11</v>
      </c>
      <c r="W1619">
        <f t="shared" si="181"/>
        <v>2013</v>
      </c>
    </row>
    <row r="1620" spans="1:23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3">
        <v>41341.654340277775</v>
      </c>
      <c r="J1620" s="13">
        <v>41301.654340277775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 s="3">
        <f>ROUND(E1620/D1620*100,0)</f>
        <v>105</v>
      </c>
      <c r="Q1620">
        <f t="shared" si="175"/>
        <v>58.37</v>
      </c>
      <c r="R1620" s="14" t="str">
        <f t="shared" si="176"/>
        <v>1/27/2013</v>
      </c>
      <c r="S1620" s="14" t="str">
        <f t="shared" si="177"/>
        <v>3/8/2013</v>
      </c>
      <c r="T1620" s="9">
        <f t="shared" si="178"/>
        <v>1</v>
      </c>
      <c r="U1620">
        <f t="shared" si="179"/>
        <v>2013</v>
      </c>
      <c r="V1620" s="9">
        <f t="shared" si="180"/>
        <v>3</v>
      </c>
      <c r="W1620">
        <f t="shared" si="181"/>
        <v>2013</v>
      </c>
    </row>
    <row r="1621" spans="1:23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3">
        <v>41897.186180555553</v>
      </c>
      <c r="J1621" s="13">
        <v>41876.186180555553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 s="3">
        <f>ROUND(E1621/D1621*100,0)</f>
        <v>133</v>
      </c>
      <c r="Q1621">
        <f t="shared" si="175"/>
        <v>86.96</v>
      </c>
      <c r="R1621" s="14" t="str">
        <f t="shared" si="176"/>
        <v>8/25/2014</v>
      </c>
      <c r="S1621" s="14" t="str">
        <f t="shared" si="177"/>
        <v>9/15/2014</v>
      </c>
      <c r="T1621" s="9">
        <f t="shared" si="178"/>
        <v>8</v>
      </c>
      <c r="U1621">
        <f t="shared" si="179"/>
        <v>2014</v>
      </c>
      <c r="V1621" s="9">
        <f t="shared" si="180"/>
        <v>9</v>
      </c>
      <c r="W1621">
        <f t="shared" si="181"/>
        <v>2014</v>
      </c>
    </row>
    <row r="1622" spans="1:23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3">
        <v>41328.339583333334</v>
      </c>
      <c r="J1622" s="13">
        <v>41321.339583333334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 s="3">
        <f>ROUND(E1622/D1622*100,0)</f>
        <v>113</v>
      </c>
      <c r="Q1622">
        <f t="shared" si="175"/>
        <v>66.47</v>
      </c>
      <c r="R1622" s="14" t="str">
        <f t="shared" si="176"/>
        <v>2/16/2013</v>
      </c>
      <c r="S1622" s="14" t="str">
        <f t="shared" si="177"/>
        <v>2/23/2013</v>
      </c>
      <c r="T1622" s="9">
        <f t="shared" si="178"/>
        <v>2</v>
      </c>
      <c r="U1622">
        <f t="shared" si="179"/>
        <v>2013</v>
      </c>
      <c r="V1622" s="9">
        <f t="shared" si="180"/>
        <v>2</v>
      </c>
      <c r="W1622">
        <f t="shared" si="181"/>
        <v>2013</v>
      </c>
    </row>
    <row r="1623" spans="1:23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3">
        <v>41057.165972222225</v>
      </c>
      <c r="J1623" s="13">
        <v>41003.60665509259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 s="3">
        <f>ROUND(E1623/D1623*100,0)</f>
        <v>121</v>
      </c>
      <c r="Q1623">
        <f t="shared" si="175"/>
        <v>163.78</v>
      </c>
      <c r="R1623" s="14" t="str">
        <f t="shared" si="176"/>
        <v>4/4/2012</v>
      </c>
      <c r="S1623" s="14" t="str">
        <f t="shared" si="177"/>
        <v>5/28/2012</v>
      </c>
      <c r="T1623" s="9">
        <f t="shared" si="178"/>
        <v>4</v>
      </c>
      <c r="U1623">
        <f t="shared" si="179"/>
        <v>2012</v>
      </c>
      <c r="V1623" s="9">
        <f t="shared" si="180"/>
        <v>5</v>
      </c>
      <c r="W1623">
        <f t="shared" si="181"/>
        <v>2012</v>
      </c>
    </row>
    <row r="1624" spans="1:23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3">
        <v>41990.332638888889</v>
      </c>
      <c r="J1624" s="13">
        <v>41950.29483796296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 s="3">
        <f>ROUND(E1624/D1624*100,0)</f>
        <v>102</v>
      </c>
      <c r="Q1624">
        <f t="shared" si="175"/>
        <v>107.98</v>
      </c>
      <c r="R1624" s="14" t="str">
        <f t="shared" si="176"/>
        <v>11/7/2014</v>
      </c>
      <c r="S1624" s="14" t="str">
        <f t="shared" si="177"/>
        <v>12/17/2014</v>
      </c>
      <c r="T1624" s="9">
        <f t="shared" si="178"/>
        <v>11</v>
      </c>
      <c r="U1624">
        <f t="shared" si="179"/>
        <v>2014</v>
      </c>
      <c r="V1624" s="9">
        <f t="shared" si="180"/>
        <v>12</v>
      </c>
      <c r="W1624">
        <f t="shared" si="181"/>
        <v>2014</v>
      </c>
    </row>
    <row r="1625" spans="1:23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3">
        <v>41513.688530092593</v>
      </c>
      <c r="J1625" s="13">
        <v>41453.688530092593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 s="3">
        <f>ROUND(E1625/D1625*100,0)</f>
        <v>101</v>
      </c>
      <c r="Q1625">
        <f t="shared" si="175"/>
        <v>42.11</v>
      </c>
      <c r="R1625" s="14" t="str">
        <f t="shared" si="176"/>
        <v>6/28/2013</v>
      </c>
      <c r="S1625" s="14" t="str">
        <f t="shared" si="177"/>
        <v>8/27/2013</v>
      </c>
      <c r="T1625" s="9">
        <f t="shared" si="178"/>
        <v>6</v>
      </c>
      <c r="U1625">
        <f t="shared" si="179"/>
        <v>2013</v>
      </c>
      <c r="V1625" s="9">
        <f t="shared" si="180"/>
        <v>8</v>
      </c>
      <c r="W1625">
        <f t="shared" si="181"/>
        <v>2013</v>
      </c>
    </row>
    <row r="1626" spans="1:23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3">
        <v>41283.367303240739</v>
      </c>
      <c r="J1626" s="13">
        <v>41243.367303240739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 s="3">
        <f>ROUND(E1626/D1626*100,0)</f>
        <v>118</v>
      </c>
      <c r="Q1626">
        <f t="shared" si="175"/>
        <v>47.2</v>
      </c>
      <c r="R1626" s="14" t="str">
        <f t="shared" si="176"/>
        <v>11/30/2012</v>
      </c>
      <c r="S1626" s="14" t="str">
        <f t="shared" si="177"/>
        <v>1/9/2013</v>
      </c>
      <c r="T1626" s="9">
        <f t="shared" si="178"/>
        <v>11</v>
      </c>
      <c r="U1626">
        <f t="shared" si="179"/>
        <v>2012</v>
      </c>
      <c r="V1626" s="9">
        <f t="shared" si="180"/>
        <v>1</v>
      </c>
      <c r="W1626">
        <f t="shared" si="181"/>
        <v>2013</v>
      </c>
    </row>
    <row r="1627" spans="1:23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3">
        <v>41163.699687499997</v>
      </c>
      <c r="J1627" s="13">
        <v>41135.699687499997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 s="3">
        <f>ROUND(E1627/D1627*100,0)</f>
        <v>155</v>
      </c>
      <c r="Q1627">
        <f t="shared" si="175"/>
        <v>112.02</v>
      </c>
      <c r="R1627" s="14" t="str">
        <f t="shared" si="176"/>
        <v>8/14/2012</v>
      </c>
      <c r="S1627" s="14" t="str">
        <f t="shared" si="177"/>
        <v>9/11/2012</v>
      </c>
      <c r="T1627" s="9">
        <f t="shared" si="178"/>
        <v>8</v>
      </c>
      <c r="U1627">
        <f t="shared" si="179"/>
        <v>2012</v>
      </c>
      <c r="V1627" s="9">
        <f t="shared" si="180"/>
        <v>9</v>
      </c>
      <c r="W1627">
        <f t="shared" si="181"/>
        <v>2012</v>
      </c>
    </row>
    <row r="1628" spans="1:23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3">
        <v>41609.889664351853</v>
      </c>
      <c r="J1628" s="13">
        <v>41579.847997685189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 s="3">
        <f>ROUND(E1628/D1628*100,0)</f>
        <v>101</v>
      </c>
      <c r="Q1628">
        <f t="shared" si="175"/>
        <v>74.95</v>
      </c>
      <c r="R1628" s="14" t="str">
        <f t="shared" si="176"/>
        <v>11/1/2013</v>
      </c>
      <c r="S1628" s="14" t="str">
        <f t="shared" si="177"/>
        <v>12/1/2013</v>
      </c>
      <c r="T1628" s="9">
        <f t="shared" si="178"/>
        <v>11</v>
      </c>
      <c r="U1628">
        <f t="shared" si="179"/>
        <v>2013</v>
      </c>
      <c r="V1628" s="9">
        <f t="shared" si="180"/>
        <v>12</v>
      </c>
      <c r="W1628">
        <f t="shared" si="181"/>
        <v>2013</v>
      </c>
    </row>
    <row r="1629" spans="1:23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3">
        <v>41239.207638888889</v>
      </c>
      <c r="J1629" s="13">
        <v>41205.707048611112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 s="3">
        <f>ROUND(E1629/D1629*100,0)</f>
        <v>117</v>
      </c>
      <c r="Q1629">
        <f t="shared" si="175"/>
        <v>61.58</v>
      </c>
      <c r="R1629" s="14" t="str">
        <f t="shared" si="176"/>
        <v>10/23/2012</v>
      </c>
      <c r="S1629" s="14" t="str">
        <f t="shared" si="177"/>
        <v>11/26/2012</v>
      </c>
      <c r="T1629" s="9">
        <f t="shared" si="178"/>
        <v>10</v>
      </c>
      <c r="U1629">
        <f t="shared" si="179"/>
        <v>2012</v>
      </c>
      <c r="V1629" s="9">
        <f t="shared" si="180"/>
        <v>11</v>
      </c>
      <c r="W1629">
        <f t="shared" si="181"/>
        <v>2012</v>
      </c>
    </row>
    <row r="1630" spans="1:23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3">
        <v>41807.737060185187</v>
      </c>
      <c r="J1630" s="13">
        <v>41774.737060185187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 s="3">
        <f>ROUND(E1630/D1630*100,0)</f>
        <v>101</v>
      </c>
      <c r="Q1630">
        <f t="shared" si="175"/>
        <v>45.88</v>
      </c>
      <c r="R1630" s="14" t="str">
        <f t="shared" si="176"/>
        <v>5/15/2014</v>
      </c>
      <c r="S1630" s="14" t="str">
        <f t="shared" si="177"/>
        <v>6/17/2014</v>
      </c>
      <c r="T1630" s="9">
        <f t="shared" si="178"/>
        <v>5</v>
      </c>
      <c r="U1630">
        <f t="shared" si="179"/>
        <v>2014</v>
      </c>
      <c r="V1630" s="9">
        <f t="shared" si="180"/>
        <v>6</v>
      </c>
      <c r="W1630">
        <f t="shared" si="181"/>
        <v>2014</v>
      </c>
    </row>
    <row r="1631" spans="1:23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3">
        <v>41690.867280092592</v>
      </c>
      <c r="J1631" s="13">
        <v>41645.867280092592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 s="3">
        <f>ROUND(E1631/D1631*100,0)</f>
        <v>104</v>
      </c>
      <c r="Q1631">
        <f t="shared" si="175"/>
        <v>75.849999999999994</v>
      </c>
      <c r="R1631" s="14" t="str">
        <f t="shared" si="176"/>
        <v>1/6/2014</v>
      </c>
      <c r="S1631" s="14" t="str">
        <f t="shared" si="177"/>
        <v>2/20/2014</v>
      </c>
      <c r="T1631" s="9">
        <f t="shared" si="178"/>
        <v>1</v>
      </c>
      <c r="U1631">
        <f t="shared" si="179"/>
        <v>2014</v>
      </c>
      <c r="V1631" s="9">
        <f t="shared" si="180"/>
        <v>2</v>
      </c>
      <c r="W1631">
        <f t="shared" si="181"/>
        <v>2014</v>
      </c>
    </row>
    <row r="1632" spans="1:23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3">
        <v>40970.290972222225</v>
      </c>
      <c r="J1632" s="13">
        <v>40939.837673611109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 s="3">
        <f>ROUND(E1632/D1632*100,0)</f>
        <v>265</v>
      </c>
      <c r="Q1632">
        <f t="shared" si="175"/>
        <v>84.21</v>
      </c>
      <c r="R1632" s="14" t="str">
        <f t="shared" si="176"/>
        <v>1/31/2012</v>
      </c>
      <c r="S1632" s="14" t="str">
        <f t="shared" si="177"/>
        <v>3/2/2012</v>
      </c>
      <c r="T1632" s="9">
        <f t="shared" si="178"/>
        <v>1</v>
      </c>
      <c r="U1632">
        <f t="shared" si="179"/>
        <v>2012</v>
      </c>
      <c r="V1632" s="9">
        <f t="shared" si="180"/>
        <v>3</v>
      </c>
      <c r="W1632">
        <f t="shared" si="181"/>
        <v>2012</v>
      </c>
    </row>
    <row r="1633" spans="1:23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3">
        <v>41194.859502314815</v>
      </c>
      <c r="J1633" s="13">
        <v>41164.859502314815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 s="3">
        <f>ROUND(E1633/D1633*100,0)</f>
        <v>156</v>
      </c>
      <c r="Q1633">
        <f t="shared" si="175"/>
        <v>117.23</v>
      </c>
      <c r="R1633" s="14" t="str">
        <f t="shared" si="176"/>
        <v>9/12/2012</v>
      </c>
      <c r="S1633" s="14" t="str">
        <f t="shared" si="177"/>
        <v>10/12/2012</v>
      </c>
      <c r="T1633" s="9">
        <f t="shared" si="178"/>
        <v>9</v>
      </c>
      <c r="U1633">
        <f t="shared" si="179"/>
        <v>2012</v>
      </c>
      <c r="V1633" s="9">
        <f t="shared" si="180"/>
        <v>10</v>
      </c>
      <c r="W1633">
        <f t="shared" si="181"/>
        <v>2012</v>
      </c>
    </row>
    <row r="1634" spans="1:23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3">
        <v>40810.340902777774</v>
      </c>
      <c r="J1634" s="13">
        <v>40750.340902777774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 s="3">
        <f>ROUND(E1634/D1634*100,0)</f>
        <v>102</v>
      </c>
      <c r="Q1634">
        <f t="shared" si="175"/>
        <v>86.49</v>
      </c>
      <c r="R1634" s="14" t="str">
        <f t="shared" si="176"/>
        <v>7/26/2011</v>
      </c>
      <c r="S1634" s="14" t="str">
        <f t="shared" si="177"/>
        <v>9/24/2011</v>
      </c>
      <c r="T1634" s="9">
        <f t="shared" si="178"/>
        <v>7</v>
      </c>
      <c r="U1634">
        <f t="shared" si="179"/>
        <v>2011</v>
      </c>
      <c r="V1634" s="9">
        <f t="shared" si="180"/>
        <v>9</v>
      </c>
      <c r="W1634">
        <f t="shared" si="181"/>
        <v>2011</v>
      </c>
    </row>
    <row r="1635" spans="1:23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3">
        <v>40924.208333333336</v>
      </c>
      <c r="J1635" s="13">
        <v>40896.883750000001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 s="3">
        <f>ROUND(E1635/D1635*100,0)</f>
        <v>100</v>
      </c>
      <c r="Q1635">
        <f t="shared" si="175"/>
        <v>172.41</v>
      </c>
      <c r="R1635" s="14" t="str">
        <f t="shared" si="176"/>
        <v>12/19/2011</v>
      </c>
      <c r="S1635" s="14" t="str">
        <f t="shared" si="177"/>
        <v>1/16/2012</v>
      </c>
      <c r="T1635" s="9">
        <f t="shared" si="178"/>
        <v>12</v>
      </c>
      <c r="U1635">
        <f t="shared" si="179"/>
        <v>2011</v>
      </c>
      <c r="V1635" s="9">
        <f t="shared" si="180"/>
        <v>1</v>
      </c>
      <c r="W1635">
        <f t="shared" si="181"/>
        <v>2012</v>
      </c>
    </row>
    <row r="1636" spans="1:23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3">
        <v>40696.249305555553</v>
      </c>
      <c r="J1636" s="13">
        <v>40658.189826388887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 s="3">
        <f>ROUND(E1636/D1636*100,0)</f>
        <v>101</v>
      </c>
      <c r="Q1636">
        <f t="shared" si="175"/>
        <v>62.81</v>
      </c>
      <c r="R1636" s="14" t="str">
        <f t="shared" si="176"/>
        <v>4/25/2011</v>
      </c>
      <c r="S1636" s="14" t="str">
        <f t="shared" si="177"/>
        <v>6/2/2011</v>
      </c>
      <c r="T1636" s="9">
        <f t="shared" si="178"/>
        <v>4</v>
      </c>
      <c r="U1636">
        <f t="shared" si="179"/>
        <v>2011</v>
      </c>
      <c r="V1636" s="9">
        <f t="shared" si="180"/>
        <v>6</v>
      </c>
      <c r="W1636">
        <f t="shared" si="181"/>
        <v>2011</v>
      </c>
    </row>
    <row r="1637" spans="1:23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3">
        <v>42562.868761574071</v>
      </c>
      <c r="J1637" s="13">
        <v>42502.868761574071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 s="3">
        <f>ROUND(E1637/D1637*100,0)</f>
        <v>125</v>
      </c>
      <c r="Q1637">
        <f t="shared" si="175"/>
        <v>67.73</v>
      </c>
      <c r="R1637" s="14" t="str">
        <f t="shared" si="176"/>
        <v>5/12/2016</v>
      </c>
      <c r="S1637" s="14" t="str">
        <f t="shared" si="177"/>
        <v>7/11/2016</v>
      </c>
      <c r="T1637" s="9">
        <f t="shared" si="178"/>
        <v>5</v>
      </c>
      <c r="U1637">
        <f t="shared" si="179"/>
        <v>2016</v>
      </c>
      <c r="V1637" s="9">
        <f t="shared" si="180"/>
        <v>7</v>
      </c>
      <c r="W1637">
        <f t="shared" si="181"/>
        <v>2016</v>
      </c>
    </row>
    <row r="1638" spans="1:23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3">
        <v>40706.166666666664</v>
      </c>
      <c r="J1638" s="13">
        <v>40663.08666666667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 s="3">
        <f>ROUND(E1638/D1638*100,0)</f>
        <v>104</v>
      </c>
      <c r="Q1638">
        <f t="shared" si="175"/>
        <v>53.56</v>
      </c>
      <c r="R1638" s="14" t="str">
        <f t="shared" si="176"/>
        <v>4/30/2011</v>
      </c>
      <c r="S1638" s="14" t="str">
        <f t="shared" si="177"/>
        <v>6/12/2011</v>
      </c>
      <c r="T1638" s="9">
        <f t="shared" si="178"/>
        <v>4</v>
      </c>
      <c r="U1638">
        <f t="shared" si="179"/>
        <v>2011</v>
      </c>
      <c r="V1638" s="9">
        <f t="shared" si="180"/>
        <v>6</v>
      </c>
      <c r="W1638">
        <f t="shared" si="181"/>
        <v>2011</v>
      </c>
    </row>
    <row r="1639" spans="1:23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3">
        <v>40178.98541666667</v>
      </c>
      <c r="J1639" s="13">
        <v>40122.751620370371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 s="3">
        <f>ROUND(E1639/D1639*100,0)</f>
        <v>104</v>
      </c>
      <c r="Q1639">
        <f t="shared" si="175"/>
        <v>34.6</v>
      </c>
      <c r="R1639" s="14" t="str">
        <f t="shared" si="176"/>
        <v>11/5/2009</v>
      </c>
      <c r="S1639" s="14" t="str">
        <f t="shared" si="177"/>
        <v>12/31/2009</v>
      </c>
      <c r="T1639" s="9">
        <f t="shared" si="178"/>
        <v>11</v>
      </c>
      <c r="U1639">
        <f t="shared" si="179"/>
        <v>2009</v>
      </c>
      <c r="V1639" s="9">
        <f t="shared" si="180"/>
        <v>12</v>
      </c>
      <c r="W1639">
        <f t="shared" si="181"/>
        <v>2009</v>
      </c>
    </row>
    <row r="1640" spans="1:23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3">
        <v>41333.892361111109</v>
      </c>
      <c r="J1640" s="13">
        <v>41288.68712962963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 s="3">
        <f>ROUND(E1640/D1640*100,0)</f>
        <v>105</v>
      </c>
      <c r="Q1640">
        <f t="shared" si="175"/>
        <v>38.89</v>
      </c>
      <c r="R1640" s="14" t="str">
        <f t="shared" si="176"/>
        <v>1/14/2013</v>
      </c>
      <c r="S1640" s="14" t="str">
        <f t="shared" si="177"/>
        <v>2/28/2013</v>
      </c>
      <c r="T1640" s="9">
        <f t="shared" si="178"/>
        <v>1</v>
      </c>
      <c r="U1640">
        <f t="shared" si="179"/>
        <v>2013</v>
      </c>
      <c r="V1640" s="9">
        <f t="shared" si="180"/>
        <v>2</v>
      </c>
      <c r="W1640">
        <f t="shared" si="181"/>
        <v>2013</v>
      </c>
    </row>
    <row r="1641" spans="1:23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3">
        <v>40971.652372685188</v>
      </c>
      <c r="J1641" s="13">
        <v>40941.652372685188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 s="3">
        <f>ROUND(E1641/D1641*100,0)</f>
        <v>100</v>
      </c>
      <c r="Q1641">
        <f t="shared" si="175"/>
        <v>94.74</v>
      </c>
      <c r="R1641" s="14" t="str">
        <f t="shared" si="176"/>
        <v>2/2/2012</v>
      </c>
      <c r="S1641" s="14" t="str">
        <f t="shared" si="177"/>
        <v>3/3/2012</v>
      </c>
      <c r="T1641" s="9">
        <f t="shared" si="178"/>
        <v>2</v>
      </c>
      <c r="U1641">
        <f t="shared" si="179"/>
        <v>2012</v>
      </c>
      <c r="V1641" s="9">
        <f t="shared" si="180"/>
        <v>3</v>
      </c>
      <c r="W1641">
        <f t="shared" si="181"/>
        <v>2012</v>
      </c>
    </row>
    <row r="1642" spans="1:23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3">
        <v>40393.082638888889</v>
      </c>
      <c r="J1642" s="13">
        <v>40379.23096064815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 s="3">
        <f>ROUND(E1642/D1642*100,0)</f>
        <v>170</v>
      </c>
      <c r="Q1642">
        <f t="shared" si="175"/>
        <v>39.97</v>
      </c>
      <c r="R1642" s="14" t="str">
        <f t="shared" si="176"/>
        <v>7/20/2010</v>
      </c>
      <c r="S1642" s="14" t="str">
        <f t="shared" si="177"/>
        <v>8/3/2010</v>
      </c>
      <c r="T1642" s="9">
        <f t="shared" si="178"/>
        <v>7</v>
      </c>
      <c r="U1642">
        <f t="shared" si="179"/>
        <v>2010</v>
      </c>
      <c r="V1642" s="9">
        <f t="shared" si="180"/>
        <v>8</v>
      </c>
      <c r="W1642">
        <f t="shared" si="181"/>
        <v>2010</v>
      </c>
    </row>
    <row r="1643" spans="1:23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3">
        <v>41992.596574074072</v>
      </c>
      <c r="J1643" s="13">
        <v>41962.596574074072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 s="3">
        <f>ROUND(E1643/D1643*100,0)</f>
        <v>101</v>
      </c>
      <c r="Q1643">
        <f t="shared" si="175"/>
        <v>97.5</v>
      </c>
      <c r="R1643" s="14" t="str">
        <f t="shared" si="176"/>
        <v>11/19/2014</v>
      </c>
      <c r="S1643" s="14" t="str">
        <f t="shared" si="177"/>
        <v>12/19/2014</v>
      </c>
      <c r="T1643" s="9">
        <f t="shared" si="178"/>
        <v>11</v>
      </c>
      <c r="U1643">
        <f t="shared" si="179"/>
        <v>2014</v>
      </c>
      <c r="V1643" s="9">
        <f t="shared" si="180"/>
        <v>12</v>
      </c>
      <c r="W1643">
        <f t="shared" si="181"/>
        <v>2014</v>
      </c>
    </row>
    <row r="1644" spans="1:23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3">
        <v>40708.024618055555</v>
      </c>
      <c r="J1644" s="13">
        <v>40688.024618055555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 s="3">
        <f>ROUND(E1644/D1644*100,0)</f>
        <v>100</v>
      </c>
      <c r="Q1644">
        <f t="shared" si="175"/>
        <v>42.86</v>
      </c>
      <c r="R1644" s="14" t="str">
        <f t="shared" si="176"/>
        <v>5/25/2011</v>
      </c>
      <c r="S1644" s="14" t="str">
        <f t="shared" si="177"/>
        <v>6/14/2011</v>
      </c>
      <c r="T1644" s="9">
        <f t="shared" si="178"/>
        <v>5</v>
      </c>
      <c r="U1644">
        <f t="shared" si="179"/>
        <v>2011</v>
      </c>
      <c r="V1644" s="9">
        <f t="shared" si="180"/>
        <v>6</v>
      </c>
      <c r="W1644">
        <f t="shared" si="181"/>
        <v>2011</v>
      </c>
    </row>
    <row r="1645" spans="1:23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3">
        <v>41176.824212962965</v>
      </c>
      <c r="J1645" s="13">
        <v>41146.824212962965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 s="3">
        <f>ROUND(E1645/D1645*100,0)</f>
        <v>125</v>
      </c>
      <c r="Q1645">
        <f t="shared" si="175"/>
        <v>168.51</v>
      </c>
      <c r="R1645" s="14" t="str">
        <f t="shared" si="176"/>
        <v>8/25/2012</v>
      </c>
      <c r="S1645" s="14" t="str">
        <f t="shared" si="177"/>
        <v>9/24/2012</v>
      </c>
      <c r="T1645" s="9">
        <f t="shared" si="178"/>
        <v>8</v>
      </c>
      <c r="U1645">
        <f t="shared" si="179"/>
        <v>2012</v>
      </c>
      <c r="V1645" s="9">
        <f t="shared" si="180"/>
        <v>9</v>
      </c>
      <c r="W1645">
        <f t="shared" si="181"/>
        <v>2012</v>
      </c>
    </row>
    <row r="1646" spans="1:23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3">
        <v>41235.101388888892</v>
      </c>
      <c r="J1646" s="13">
        <v>41175.05972222222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 s="3">
        <f>ROUND(E1646/D1646*100,0)</f>
        <v>110</v>
      </c>
      <c r="Q1646">
        <f t="shared" si="175"/>
        <v>85.55</v>
      </c>
      <c r="R1646" s="14" t="str">
        <f t="shared" si="176"/>
        <v>9/23/2012</v>
      </c>
      <c r="S1646" s="14" t="str">
        <f t="shared" si="177"/>
        <v>11/22/2012</v>
      </c>
      <c r="T1646" s="9">
        <f t="shared" si="178"/>
        <v>9</v>
      </c>
      <c r="U1646">
        <f t="shared" si="179"/>
        <v>2012</v>
      </c>
      <c r="V1646" s="9">
        <f t="shared" si="180"/>
        <v>11</v>
      </c>
      <c r="W1646">
        <f t="shared" si="181"/>
        <v>2012</v>
      </c>
    </row>
    <row r="1647" spans="1:23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3">
        <v>41535.617361111108</v>
      </c>
      <c r="J1647" s="13">
        <v>41521.617361111108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 s="3">
        <f>ROUND(E1647/D1647*100,0)</f>
        <v>111</v>
      </c>
      <c r="Q1647">
        <f t="shared" si="175"/>
        <v>554</v>
      </c>
      <c r="R1647" s="14" t="str">
        <f t="shared" si="176"/>
        <v>9/4/2013</v>
      </c>
      <c r="S1647" s="14" t="str">
        <f t="shared" si="177"/>
        <v>9/18/2013</v>
      </c>
      <c r="T1647" s="9">
        <f t="shared" si="178"/>
        <v>9</v>
      </c>
      <c r="U1647">
        <f t="shared" si="179"/>
        <v>2013</v>
      </c>
      <c r="V1647" s="9">
        <f t="shared" si="180"/>
        <v>9</v>
      </c>
      <c r="W1647">
        <f t="shared" si="181"/>
        <v>2013</v>
      </c>
    </row>
    <row r="1648" spans="1:23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3">
        <v>41865.757638888892</v>
      </c>
      <c r="J1648" s="13">
        <v>41833.450266203705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 s="3">
        <f>ROUND(E1648/D1648*100,0)</f>
        <v>110</v>
      </c>
      <c r="Q1648">
        <f t="shared" si="175"/>
        <v>26.55</v>
      </c>
      <c r="R1648" s="14" t="str">
        <f t="shared" si="176"/>
        <v>7/13/2014</v>
      </c>
      <c r="S1648" s="14" t="str">
        <f t="shared" si="177"/>
        <v>8/14/2014</v>
      </c>
      <c r="T1648" s="9">
        <f t="shared" si="178"/>
        <v>7</v>
      </c>
      <c r="U1648">
        <f t="shared" si="179"/>
        <v>2014</v>
      </c>
      <c r="V1648" s="9">
        <f t="shared" si="180"/>
        <v>8</v>
      </c>
      <c r="W1648">
        <f t="shared" si="181"/>
        <v>2014</v>
      </c>
    </row>
    <row r="1649" spans="1:23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3">
        <v>41069.409456018519</v>
      </c>
      <c r="J1649" s="13">
        <v>41039.409456018519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 s="3">
        <f>ROUND(E1649/D1649*100,0)</f>
        <v>105</v>
      </c>
      <c r="Q1649">
        <f t="shared" si="175"/>
        <v>113.83</v>
      </c>
      <c r="R1649" s="14" t="str">
        <f t="shared" si="176"/>
        <v>5/10/2012</v>
      </c>
      <c r="S1649" s="14" t="str">
        <f t="shared" si="177"/>
        <v>6/9/2012</v>
      </c>
      <c r="T1649" s="9">
        <f t="shared" si="178"/>
        <v>5</v>
      </c>
      <c r="U1649">
        <f t="shared" si="179"/>
        <v>2012</v>
      </c>
      <c r="V1649" s="9">
        <f t="shared" si="180"/>
        <v>6</v>
      </c>
      <c r="W1649">
        <f t="shared" si="181"/>
        <v>2012</v>
      </c>
    </row>
    <row r="1650" spans="1:23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3">
        <v>40622.662986111114</v>
      </c>
      <c r="J1650" s="13">
        <v>40592.704652777778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 s="3">
        <f>ROUND(E1650/D1650*100,0)</f>
        <v>125</v>
      </c>
      <c r="Q1650">
        <f t="shared" si="175"/>
        <v>32.01</v>
      </c>
      <c r="R1650" s="14" t="str">
        <f t="shared" si="176"/>
        <v>2/18/2011</v>
      </c>
      <c r="S1650" s="14" t="str">
        <f t="shared" si="177"/>
        <v>3/20/2011</v>
      </c>
      <c r="T1650" s="9">
        <f t="shared" si="178"/>
        <v>2</v>
      </c>
      <c r="U1650">
        <f t="shared" si="179"/>
        <v>2011</v>
      </c>
      <c r="V1650" s="9">
        <f t="shared" si="180"/>
        <v>3</v>
      </c>
      <c r="W1650">
        <f t="shared" si="181"/>
        <v>2011</v>
      </c>
    </row>
    <row r="1651" spans="1:23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3">
        <v>41782.684664351851</v>
      </c>
      <c r="J1651" s="13">
        <v>41737.684664351851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 s="3">
        <f>ROUND(E1651/D1651*100,0)</f>
        <v>101</v>
      </c>
      <c r="Q1651">
        <f t="shared" si="175"/>
        <v>47.19</v>
      </c>
      <c r="R1651" s="14" t="str">
        <f t="shared" si="176"/>
        <v>4/8/2014</v>
      </c>
      <c r="S1651" s="14" t="str">
        <f t="shared" si="177"/>
        <v>5/23/2014</v>
      </c>
      <c r="T1651" s="9">
        <f t="shared" si="178"/>
        <v>4</v>
      </c>
      <c r="U1651">
        <f t="shared" si="179"/>
        <v>2014</v>
      </c>
      <c r="V1651" s="9">
        <f t="shared" si="180"/>
        <v>5</v>
      </c>
      <c r="W1651">
        <f t="shared" si="181"/>
        <v>2014</v>
      </c>
    </row>
    <row r="1652" spans="1:23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3">
        <v>41556.435613425929</v>
      </c>
      <c r="J1652" s="13">
        <v>41526.435613425929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 s="3">
        <f>ROUND(E1652/D1652*100,0)</f>
        <v>142</v>
      </c>
      <c r="Q1652">
        <f t="shared" si="175"/>
        <v>88.47</v>
      </c>
      <c r="R1652" s="14" t="str">
        <f t="shared" si="176"/>
        <v>9/9/2013</v>
      </c>
      <c r="S1652" s="14" t="str">
        <f t="shared" si="177"/>
        <v>10/9/2013</v>
      </c>
      <c r="T1652" s="9">
        <f t="shared" si="178"/>
        <v>9</v>
      </c>
      <c r="U1652">
        <f t="shared" si="179"/>
        <v>2013</v>
      </c>
      <c r="V1652" s="9">
        <f t="shared" si="180"/>
        <v>10</v>
      </c>
      <c r="W1652">
        <f t="shared" si="181"/>
        <v>2013</v>
      </c>
    </row>
    <row r="1653" spans="1:23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3">
        <v>40659.290972222225</v>
      </c>
      <c r="J1653" s="13">
        <v>40625.900694444441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 s="3">
        <f>ROUND(E1653/D1653*100,0)</f>
        <v>101</v>
      </c>
      <c r="Q1653">
        <f t="shared" si="175"/>
        <v>100.75</v>
      </c>
      <c r="R1653" s="14" t="str">
        <f t="shared" si="176"/>
        <v>3/23/2011</v>
      </c>
      <c r="S1653" s="14" t="str">
        <f t="shared" si="177"/>
        <v>4/26/2011</v>
      </c>
      <c r="T1653" s="9">
        <f t="shared" si="178"/>
        <v>3</v>
      </c>
      <c r="U1653">
        <f t="shared" si="179"/>
        <v>2011</v>
      </c>
      <c r="V1653" s="9">
        <f t="shared" si="180"/>
        <v>4</v>
      </c>
      <c r="W1653">
        <f t="shared" si="181"/>
        <v>2011</v>
      </c>
    </row>
    <row r="1654" spans="1:23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3">
        <v>41602.534641203703</v>
      </c>
      <c r="J1654" s="13">
        <v>41572.492974537039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 s="3">
        <f>ROUND(E1654/D1654*100,0)</f>
        <v>101</v>
      </c>
      <c r="Q1654">
        <f t="shared" si="175"/>
        <v>64.709999999999994</v>
      </c>
      <c r="R1654" s="14" t="str">
        <f t="shared" si="176"/>
        <v>10/25/2013</v>
      </c>
      <c r="S1654" s="14" t="str">
        <f t="shared" si="177"/>
        <v>11/24/2013</v>
      </c>
      <c r="T1654" s="9">
        <f t="shared" si="178"/>
        <v>10</v>
      </c>
      <c r="U1654">
        <f t="shared" si="179"/>
        <v>2013</v>
      </c>
      <c r="V1654" s="9">
        <f t="shared" si="180"/>
        <v>11</v>
      </c>
      <c r="W1654">
        <f t="shared" si="181"/>
        <v>2013</v>
      </c>
    </row>
    <row r="1655" spans="1:23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3">
        <v>40657.834444444445</v>
      </c>
      <c r="J1655" s="13">
        <v>40626.834444444445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 s="3">
        <f>ROUND(E1655/D1655*100,0)</f>
        <v>174</v>
      </c>
      <c r="Q1655">
        <f t="shared" si="175"/>
        <v>51.85</v>
      </c>
      <c r="R1655" s="14" t="str">
        <f t="shared" si="176"/>
        <v>3/24/2011</v>
      </c>
      <c r="S1655" s="14" t="str">
        <f t="shared" si="177"/>
        <v>4/24/2011</v>
      </c>
      <c r="T1655" s="9">
        <f t="shared" si="178"/>
        <v>3</v>
      </c>
      <c r="U1655">
        <f t="shared" si="179"/>
        <v>2011</v>
      </c>
      <c r="V1655" s="9">
        <f t="shared" si="180"/>
        <v>4</v>
      </c>
      <c r="W1655">
        <f t="shared" si="181"/>
        <v>2011</v>
      </c>
    </row>
    <row r="1656" spans="1:23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3">
        <v>41017.890740740739</v>
      </c>
      <c r="J1656" s="13">
        <v>40987.890740740739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 s="3">
        <f>ROUND(E1656/D1656*100,0)</f>
        <v>120</v>
      </c>
      <c r="Q1656">
        <f t="shared" si="175"/>
        <v>38.79</v>
      </c>
      <c r="R1656" s="14" t="str">
        <f t="shared" si="176"/>
        <v>3/19/2012</v>
      </c>
      <c r="S1656" s="14" t="str">
        <f t="shared" si="177"/>
        <v>4/18/2012</v>
      </c>
      <c r="T1656" s="9">
        <f t="shared" si="178"/>
        <v>3</v>
      </c>
      <c r="U1656">
        <f t="shared" si="179"/>
        <v>2012</v>
      </c>
      <c r="V1656" s="9">
        <f t="shared" si="180"/>
        <v>4</v>
      </c>
      <c r="W1656">
        <f t="shared" si="181"/>
        <v>2012</v>
      </c>
    </row>
    <row r="1657" spans="1:23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3">
        <v>41004.750231481485</v>
      </c>
      <c r="J1657" s="13">
        <v>40974.791898148149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 s="3">
        <f>ROUND(E1657/D1657*100,0)</f>
        <v>143</v>
      </c>
      <c r="Q1657">
        <f t="shared" si="175"/>
        <v>44.65</v>
      </c>
      <c r="R1657" s="14" t="str">
        <f t="shared" si="176"/>
        <v>3/6/2012</v>
      </c>
      <c r="S1657" s="14" t="str">
        <f t="shared" si="177"/>
        <v>4/5/2012</v>
      </c>
      <c r="T1657" s="9">
        <f t="shared" si="178"/>
        <v>3</v>
      </c>
      <c r="U1657">
        <f t="shared" si="179"/>
        <v>2012</v>
      </c>
      <c r="V1657" s="9">
        <f t="shared" si="180"/>
        <v>4</v>
      </c>
      <c r="W1657">
        <f t="shared" si="181"/>
        <v>2012</v>
      </c>
    </row>
    <row r="1658" spans="1:23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3">
        <v>41256.928842592592</v>
      </c>
      <c r="J1658" s="13">
        <v>41226.928842592592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 s="3">
        <f>ROUND(E1658/D1658*100,0)</f>
        <v>100</v>
      </c>
      <c r="Q1658">
        <f t="shared" si="175"/>
        <v>156.77000000000001</v>
      </c>
      <c r="R1658" s="14" t="str">
        <f t="shared" si="176"/>
        <v>11/13/2012</v>
      </c>
      <c r="S1658" s="14" t="str">
        <f t="shared" si="177"/>
        <v>12/13/2012</v>
      </c>
      <c r="T1658" s="9">
        <f t="shared" si="178"/>
        <v>11</v>
      </c>
      <c r="U1658">
        <f t="shared" si="179"/>
        <v>2012</v>
      </c>
      <c r="V1658" s="9">
        <f t="shared" si="180"/>
        <v>12</v>
      </c>
      <c r="W1658">
        <f t="shared" si="181"/>
        <v>2012</v>
      </c>
    </row>
    <row r="1659" spans="1:23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3">
        <v>41053.782037037039</v>
      </c>
      <c r="J1659" s="13">
        <v>41023.782037037039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 s="3">
        <f>ROUND(E1659/D1659*100,0)</f>
        <v>105</v>
      </c>
      <c r="Q1659">
        <f t="shared" si="175"/>
        <v>118.7</v>
      </c>
      <c r="R1659" s="14" t="str">
        <f t="shared" si="176"/>
        <v>4/24/2012</v>
      </c>
      <c r="S1659" s="14" t="str">
        <f t="shared" si="177"/>
        <v>5/24/2012</v>
      </c>
      <c r="T1659" s="9">
        <f t="shared" si="178"/>
        <v>4</v>
      </c>
      <c r="U1659">
        <f t="shared" si="179"/>
        <v>2012</v>
      </c>
      <c r="V1659" s="9">
        <f t="shared" si="180"/>
        <v>5</v>
      </c>
      <c r="W1659">
        <f t="shared" si="181"/>
        <v>2012</v>
      </c>
    </row>
    <row r="1660" spans="1:23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3">
        <v>41261.597222222219</v>
      </c>
      <c r="J1660" s="13">
        <v>41223.22184027778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 s="3">
        <f>ROUND(E1660/D1660*100,0)</f>
        <v>132</v>
      </c>
      <c r="Q1660">
        <f t="shared" si="175"/>
        <v>74.150000000000006</v>
      </c>
      <c r="R1660" s="14" t="str">
        <f t="shared" si="176"/>
        <v>11/10/2012</v>
      </c>
      <c r="S1660" s="14" t="str">
        <f t="shared" si="177"/>
        <v>12/18/2012</v>
      </c>
      <c r="T1660" s="9">
        <f t="shared" si="178"/>
        <v>11</v>
      </c>
      <c r="U1660">
        <f t="shared" si="179"/>
        <v>2012</v>
      </c>
      <c r="V1660" s="9">
        <f t="shared" si="180"/>
        <v>12</v>
      </c>
      <c r="W1660">
        <f t="shared" si="181"/>
        <v>2012</v>
      </c>
    </row>
    <row r="1661" spans="1:23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3">
        <v>41625.5</v>
      </c>
      <c r="J1661" s="13">
        <v>41596.913437499999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 s="3">
        <f>ROUND(E1661/D1661*100,0)</f>
        <v>113</v>
      </c>
      <c r="Q1661">
        <f t="shared" si="175"/>
        <v>12.53</v>
      </c>
      <c r="R1661" s="14" t="str">
        <f t="shared" si="176"/>
        <v>11/18/2013</v>
      </c>
      <c r="S1661" s="14" t="str">
        <f t="shared" si="177"/>
        <v>12/17/2013</v>
      </c>
      <c r="T1661" s="9">
        <f t="shared" si="178"/>
        <v>11</v>
      </c>
      <c r="U1661">
        <f t="shared" si="179"/>
        <v>2013</v>
      </c>
      <c r="V1661" s="9">
        <f t="shared" si="180"/>
        <v>12</v>
      </c>
      <c r="W1661">
        <f t="shared" si="181"/>
        <v>2013</v>
      </c>
    </row>
    <row r="1662" spans="1:23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3">
        <v>42490.915972222225</v>
      </c>
      <c r="J1662" s="13">
        <v>42459.693865740737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 s="3">
        <f>ROUND(E1662/D1662*100,0)</f>
        <v>1254</v>
      </c>
      <c r="Q1662">
        <f t="shared" si="175"/>
        <v>27.86</v>
      </c>
      <c r="R1662" s="14" t="str">
        <f t="shared" si="176"/>
        <v>3/30/2016</v>
      </c>
      <c r="S1662" s="14" t="str">
        <f t="shared" si="177"/>
        <v>4/30/2016</v>
      </c>
      <c r="T1662" s="9">
        <f t="shared" si="178"/>
        <v>3</v>
      </c>
      <c r="U1662">
        <f t="shared" si="179"/>
        <v>2016</v>
      </c>
      <c r="V1662" s="9">
        <f t="shared" si="180"/>
        <v>4</v>
      </c>
      <c r="W1662">
        <f t="shared" si="181"/>
        <v>2016</v>
      </c>
    </row>
    <row r="1663" spans="1:23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3">
        <v>42386.875</v>
      </c>
      <c r="J1663" s="13">
        <v>42343.998043981483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 s="3">
        <f>ROUND(E1663/D1663*100,0)</f>
        <v>103</v>
      </c>
      <c r="Q1663">
        <f t="shared" si="175"/>
        <v>80.180000000000007</v>
      </c>
      <c r="R1663" s="14" t="str">
        <f t="shared" si="176"/>
        <v>12/5/2015</v>
      </c>
      <c r="S1663" s="14" t="str">
        <f t="shared" si="177"/>
        <v>1/17/2016</v>
      </c>
      <c r="T1663" s="9">
        <f t="shared" si="178"/>
        <v>12</v>
      </c>
      <c r="U1663">
        <f t="shared" si="179"/>
        <v>2015</v>
      </c>
      <c r="V1663" s="9">
        <f t="shared" si="180"/>
        <v>1</v>
      </c>
      <c r="W1663">
        <f t="shared" si="181"/>
        <v>2016</v>
      </c>
    </row>
    <row r="1664" spans="1:23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3">
        <v>40908.239999999998</v>
      </c>
      <c r="J1664" s="13">
        <v>40848.198333333334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 s="3">
        <f>ROUND(E1664/D1664*100,0)</f>
        <v>103</v>
      </c>
      <c r="Q1664">
        <f t="shared" si="175"/>
        <v>132.44</v>
      </c>
      <c r="R1664" s="14" t="str">
        <f t="shared" si="176"/>
        <v>11/1/2011</v>
      </c>
      <c r="S1664" s="14" t="str">
        <f t="shared" si="177"/>
        <v>12/31/2011</v>
      </c>
      <c r="T1664" s="9">
        <f t="shared" si="178"/>
        <v>11</v>
      </c>
      <c r="U1664">
        <f t="shared" si="179"/>
        <v>2011</v>
      </c>
      <c r="V1664" s="9">
        <f t="shared" si="180"/>
        <v>12</v>
      </c>
      <c r="W1664">
        <f t="shared" si="181"/>
        <v>2011</v>
      </c>
    </row>
    <row r="1665" spans="1:23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3">
        <v>42036.02207175926</v>
      </c>
      <c r="J1665" s="13">
        <v>42006.02207175926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 s="3">
        <f>ROUND(E1665/D1665*100,0)</f>
        <v>108</v>
      </c>
      <c r="Q1665">
        <f t="shared" si="175"/>
        <v>33.75</v>
      </c>
      <c r="R1665" s="14" t="str">
        <f t="shared" si="176"/>
        <v>1/2/2015</v>
      </c>
      <c r="S1665" s="14" t="str">
        <f t="shared" si="177"/>
        <v>2/1/2015</v>
      </c>
      <c r="T1665" s="9">
        <f t="shared" si="178"/>
        <v>1</v>
      </c>
      <c r="U1665">
        <f t="shared" si="179"/>
        <v>2015</v>
      </c>
      <c r="V1665" s="9">
        <f t="shared" si="180"/>
        <v>2</v>
      </c>
      <c r="W1665">
        <f t="shared" si="181"/>
        <v>2015</v>
      </c>
    </row>
    <row r="1666" spans="1:23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3">
        <v>40984.165972222225</v>
      </c>
      <c r="J1666" s="13">
        <v>40939.761782407404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 s="3">
        <f>ROUND(E1666/D1666*100,0)</f>
        <v>122</v>
      </c>
      <c r="Q1666">
        <f t="shared" si="175"/>
        <v>34.380000000000003</v>
      </c>
      <c r="R1666" s="14" t="str">
        <f t="shared" si="176"/>
        <v>1/31/2012</v>
      </c>
      <c r="S1666" s="14" t="str">
        <f t="shared" si="177"/>
        <v>3/16/2012</v>
      </c>
      <c r="T1666" s="9">
        <f t="shared" si="178"/>
        <v>1</v>
      </c>
      <c r="U1666">
        <f t="shared" si="179"/>
        <v>2012</v>
      </c>
      <c r="V1666" s="9">
        <f t="shared" si="180"/>
        <v>3</v>
      </c>
      <c r="W1666">
        <f t="shared" si="181"/>
        <v>2012</v>
      </c>
    </row>
    <row r="1667" spans="1:23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3">
        <v>40596.125</v>
      </c>
      <c r="J1667" s="13">
        <v>40564.649456018517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 s="3">
        <f>ROUND(E1667/D1667*100,0)</f>
        <v>119</v>
      </c>
      <c r="Q1667">
        <f t="shared" ref="Q1667:Q1730" si="182">IFERROR(ROUND(E1667/L1667,2),0)</f>
        <v>44.96</v>
      </c>
      <c r="R1667" s="14" t="str">
        <f t="shared" ref="R1667:R1730" si="183">_xlfn.CONCAT(MONTH(J1667),"/",DAY(J1667),"/",YEAR(J1667))</f>
        <v>1/21/2011</v>
      </c>
      <c r="S1667" s="14" t="str">
        <f t="shared" ref="S1667:S1730" si="184">_xlfn.CONCAT(MONTH(I1667),"/",DAY(I1667),"/",YEAR(I1667))</f>
        <v>2/22/2011</v>
      </c>
      <c r="T1667" s="9">
        <f t="shared" ref="T1667:T1730" si="185">MONTH(R1667)</f>
        <v>1</v>
      </c>
      <c r="U1667">
        <f t="shared" ref="U1667:U1730" si="186">YEAR(R1667)</f>
        <v>2011</v>
      </c>
      <c r="V1667" s="9">
        <f t="shared" ref="V1667:V1730" si="187">MONTH(S1667)</f>
        <v>2</v>
      </c>
      <c r="W1667">
        <f t="shared" ref="W1667:W1730" si="188">YEAR(S1667)</f>
        <v>2011</v>
      </c>
    </row>
    <row r="1668" spans="1:23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3">
        <v>41361.211493055554</v>
      </c>
      <c r="J1668" s="13">
        <v>41331.253159722219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 s="3">
        <f>ROUND(E1668/D1668*100,0)</f>
        <v>161</v>
      </c>
      <c r="Q1668">
        <f t="shared" si="182"/>
        <v>41.04</v>
      </c>
      <c r="R1668" s="14" t="str">
        <f t="shared" si="183"/>
        <v>2/26/2013</v>
      </c>
      <c r="S1668" s="14" t="str">
        <f t="shared" si="184"/>
        <v>3/28/2013</v>
      </c>
      <c r="T1668" s="9">
        <f t="shared" si="185"/>
        <v>2</v>
      </c>
      <c r="U1668">
        <f t="shared" si="186"/>
        <v>2013</v>
      </c>
      <c r="V1668" s="9">
        <f t="shared" si="187"/>
        <v>3</v>
      </c>
      <c r="W1668">
        <f t="shared" si="188"/>
        <v>2013</v>
      </c>
    </row>
    <row r="1669" spans="1:23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3">
        <v>41709.290972222225</v>
      </c>
      <c r="J1669" s="13">
        <v>41682.0705787037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 s="3">
        <f>ROUND(E1669/D1669*100,0)</f>
        <v>127</v>
      </c>
      <c r="Q1669">
        <f t="shared" si="182"/>
        <v>52.6</v>
      </c>
      <c r="R1669" s="14" t="str">
        <f t="shared" si="183"/>
        <v>2/12/2014</v>
      </c>
      <c r="S1669" s="14" t="str">
        <f t="shared" si="184"/>
        <v>3/11/2014</v>
      </c>
      <c r="T1669" s="9">
        <f t="shared" si="185"/>
        <v>2</v>
      </c>
      <c r="U1669">
        <f t="shared" si="186"/>
        <v>2014</v>
      </c>
      <c r="V1669" s="9">
        <f t="shared" si="187"/>
        <v>3</v>
      </c>
      <c r="W1669">
        <f t="shared" si="188"/>
        <v>2014</v>
      </c>
    </row>
    <row r="1670" spans="1:23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3">
        <v>40875.191423611112</v>
      </c>
      <c r="J1670" s="13">
        <v>40845.149756944447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 s="3">
        <f>ROUND(E1670/D1670*100,0)</f>
        <v>103</v>
      </c>
      <c r="Q1670">
        <f t="shared" si="182"/>
        <v>70.78</v>
      </c>
      <c r="R1670" s="14" t="str">
        <f t="shared" si="183"/>
        <v>10/29/2011</v>
      </c>
      <c r="S1670" s="14" t="str">
        <f t="shared" si="184"/>
        <v>11/28/2011</v>
      </c>
      <c r="T1670" s="9">
        <f t="shared" si="185"/>
        <v>10</v>
      </c>
      <c r="U1670">
        <f t="shared" si="186"/>
        <v>2011</v>
      </c>
      <c r="V1670" s="9">
        <f t="shared" si="187"/>
        <v>11</v>
      </c>
      <c r="W1670">
        <f t="shared" si="188"/>
        <v>2011</v>
      </c>
    </row>
    <row r="1671" spans="1:23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3">
        <v>42521.885138888887</v>
      </c>
      <c r="J1671" s="13">
        <v>42461.885138888887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 s="3">
        <f>ROUND(E1671/D1671*100,0)</f>
        <v>140</v>
      </c>
      <c r="Q1671">
        <f t="shared" si="182"/>
        <v>53.75</v>
      </c>
      <c r="R1671" s="14" t="str">
        <f t="shared" si="183"/>
        <v>4/1/2016</v>
      </c>
      <c r="S1671" s="14" t="str">
        <f t="shared" si="184"/>
        <v>5/31/2016</v>
      </c>
      <c r="T1671" s="9">
        <f t="shared" si="185"/>
        <v>4</v>
      </c>
      <c r="U1671">
        <f t="shared" si="186"/>
        <v>2016</v>
      </c>
      <c r="V1671" s="9">
        <f t="shared" si="187"/>
        <v>5</v>
      </c>
      <c r="W1671">
        <f t="shared" si="188"/>
        <v>2016</v>
      </c>
    </row>
    <row r="1672" spans="1:23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3">
        <v>40364.166666666664</v>
      </c>
      <c r="J1672" s="13">
        <v>40313.930543981478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 s="3">
        <f>ROUND(E1672/D1672*100,0)</f>
        <v>103</v>
      </c>
      <c r="Q1672">
        <f t="shared" si="182"/>
        <v>44.61</v>
      </c>
      <c r="R1672" s="14" t="str">
        <f t="shared" si="183"/>
        <v>5/15/2010</v>
      </c>
      <c r="S1672" s="14" t="str">
        <f t="shared" si="184"/>
        <v>7/5/2010</v>
      </c>
      <c r="T1672" s="9">
        <f t="shared" si="185"/>
        <v>5</v>
      </c>
      <c r="U1672">
        <f t="shared" si="186"/>
        <v>2010</v>
      </c>
      <c r="V1672" s="9">
        <f t="shared" si="187"/>
        <v>7</v>
      </c>
      <c r="W1672">
        <f t="shared" si="188"/>
        <v>2010</v>
      </c>
    </row>
    <row r="1673" spans="1:23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3">
        <v>42583.54414351852</v>
      </c>
      <c r="J1673" s="13">
        <v>42553.54414351852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 s="3">
        <f>ROUND(E1673/D1673*100,0)</f>
        <v>101</v>
      </c>
      <c r="Q1673">
        <f t="shared" si="182"/>
        <v>26.15</v>
      </c>
      <c r="R1673" s="14" t="str">
        <f t="shared" si="183"/>
        <v>7/2/2016</v>
      </c>
      <c r="S1673" s="14" t="str">
        <f t="shared" si="184"/>
        <v>8/1/2016</v>
      </c>
      <c r="T1673" s="9">
        <f t="shared" si="185"/>
        <v>7</v>
      </c>
      <c r="U1673">
        <f t="shared" si="186"/>
        <v>2016</v>
      </c>
      <c r="V1673" s="9">
        <f t="shared" si="187"/>
        <v>8</v>
      </c>
      <c r="W1673">
        <f t="shared" si="188"/>
        <v>2016</v>
      </c>
    </row>
    <row r="1674" spans="1:23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3">
        <v>41064.656597222223</v>
      </c>
      <c r="J1674" s="13">
        <v>41034.656597222223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 s="3">
        <f>ROUND(E1674/D1674*100,0)</f>
        <v>113</v>
      </c>
      <c r="Q1674">
        <f t="shared" si="182"/>
        <v>39.18</v>
      </c>
      <c r="R1674" s="14" t="str">
        <f t="shared" si="183"/>
        <v>5/5/2012</v>
      </c>
      <c r="S1674" s="14" t="str">
        <f t="shared" si="184"/>
        <v>6/4/2012</v>
      </c>
      <c r="T1674" s="9">
        <f t="shared" si="185"/>
        <v>5</v>
      </c>
      <c r="U1674">
        <f t="shared" si="186"/>
        <v>2012</v>
      </c>
      <c r="V1674" s="9">
        <f t="shared" si="187"/>
        <v>6</v>
      </c>
      <c r="W1674">
        <f t="shared" si="188"/>
        <v>2012</v>
      </c>
    </row>
    <row r="1675" spans="1:23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3">
        <v>42069.878379629627</v>
      </c>
      <c r="J1675" s="13">
        <v>42039.878379629627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 s="3">
        <f>ROUND(E1675/D1675*100,0)</f>
        <v>128</v>
      </c>
      <c r="Q1675">
        <f t="shared" si="182"/>
        <v>45.59</v>
      </c>
      <c r="R1675" s="14" t="str">
        <f t="shared" si="183"/>
        <v>2/4/2015</v>
      </c>
      <c r="S1675" s="14" t="str">
        <f t="shared" si="184"/>
        <v>3/6/2015</v>
      </c>
      <c r="T1675" s="9">
        <f t="shared" si="185"/>
        <v>2</v>
      </c>
      <c r="U1675">
        <f t="shared" si="186"/>
        <v>2015</v>
      </c>
      <c r="V1675" s="9">
        <f t="shared" si="187"/>
        <v>3</v>
      </c>
      <c r="W1675">
        <f t="shared" si="188"/>
        <v>2015</v>
      </c>
    </row>
    <row r="1676" spans="1:23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3">
        <v>42600.290972222225</v>
      </c>
      <c r="J1676" s="13">
        <v>42569.605393518519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 s="3">
        <f>ROUND(E1676/D1676*100,0)</f>
        <v>202</v>
      </c>
      <c r="Q1676">
        <f t="shared" si="182"/>
        <v>89.25</v>
      </c>
      <c r="R1676" s="14" t="str">
        <f t="shared" si="183"/>
        <v>7/18/2016</v>
      </c>
      <c r="S1676" s="14" t="str">
        <f t="shared" si="184"/>
        <v>8/18/2016</v>
      </c>
      <c r="T1676" s="9">
        <f t="shared" si="185"/>
        <v>7</v>
      </c>
      <c r="U1676">
        <f t="shared" si="186"/>
        <v>2016</v>
      </c>
      <c r="V1676" s="9">
        <f t="shared" si="187"/>
        <v>8</v>
      </c>
      <c r="W1676">
        <f t="shared" si="188"/>
        <v>2016</v>
      </c>
    </row>
    <row r="1677" spans="1:23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3">
        <v>40832.918749999997</v>
      </c>
      <c r="J1677" s="13">
        <v>40802.733101851853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 s="3">
        <f>ROUND(E1677/D1677*100,0)</f>
        <v>137</v>
      </c>
      <c r="Q1677">
        <f t="shared" si="182"/>
        <v>40.42</v>
      </c>
      <c r="R1677" s="14" t="str">
        <f t="shared" si="183"/>
        <v>9/16/2011</v>
      </c>
      <c r="S1677" s="14" t="str">
        <f t="shared" si="184"/>
        <v>10/16/2011</v>
      </c>
      <c r="T1677" s="9">
        <f t="shared" si="185"/>
        <v>9</v>
      </c>
      <c r="U1677">
        <f t="shared" si="186"/>
        <v>2011</v>
      </c>
      <c r="V1677" s="9">
        <f t="shared" si="187"/>
        <v>10</v>
      </c>
      <c r="W1677">
        <f t="shared" si="188"/>
        <v>2011</v>
      </c>
    </row>
    <row r="1678" spans="1:23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3">
        <v>41020.165972222225</v>
      </c>
      <c r="J1678" s="13">
        <v>40973.726238425923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 s="3">
        <f>ROUND(E1678/D1678*100,0)</f>
        <v>115</v>
      </c>
      <c r="Q1678">
        <f t="shared" si="182"/>
        <v>82.38</v>
      </c>
      <c r="R1678" s="14" t="str">
        <f t="shared" si="183"/>
        <v>3/5/2012</v>
      </c>
      <c r="S1678" s="14" t="str">
        <f t="shared" si="184"/>
        <v>4/21/2012</v>
      </c>
      <c r="T1678" s="9">
        <f t="shared" si="185"/>
        <v>3</v>
      </c>
      <c r="U1678">
        <f t="shared" si="186"/>
        <v>2012</v>
      </c>
      <c r="V1678" s="9">
        <f t="shared" si="187"/>
        <v>4</v>
      </c>
      <c r="W1678">
        <f t="shared" si="188"/>
        <v>2012</v>
      </c>
    </row>
    <row r="1679" spans="1:23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3">
        <v>42476.249305555553</v>
      </c>
      <c r="J1679" s="13">
        <v>42416.407129629632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 s="3">
        <f>ROUND(E1679/D1679*100,0)</f>
        <v>112</v>
      </c>
      <c r="Q1679">
        <f t="shared" si="182"/>
        <v>159.52000000000001</v>
      </c>
      <c r="R1679" s="14" t="str">
        <f t="shared" si="183"/>
        <v>2/16/2016</v>
      </c>
      <c r="S1679" s="14" t="str">
        <f t="shared" si="184"/>
        <v>4/16/2016</v>
      </c>
      <c r="T1679" s="9">
        <f t="shared" si="185"/>
        <v>2</v>
      </c>
      <c r="U1679">
        <f t="shared" si="186"/>
        <v>2016</v>
      </c>
      <c r="V1679" s="9">
        <f t="shared" si="187"/>
        <v>4</v>
      </c>
      <c r="W1679">
        <f t="shared" si="188"/>
        <v>2016</v>
      </c>
    </row>
    <row r="1680" spans="1:23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3">
        <v>41676.854988425926</v>
      </c>
      <c r="J1680" s="13">
        <v>41662.854988425926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 s="3">
        <f>ROUND(E1680/D1680*100,0)</f>
        <v>118</v>
      </c>
      <c r="Q1680">
        <f t="shared" si="182"/>
        <v>36.24</v>
      </c>
      <c r="R1680" s="14" t="str">
        <f t="shared" si="183"/>
        <v>1/23/2014</v>
      </c>
      <c r="S1680" s="14" t="str">
        <f t="shared" si="184"/>
        <v>2/6/2014</v>
      </c>
      <c r="T1680" s="9">
        <f t="shared" si="185"/>
        <v>1</v>
      </c>
      <c r="U1680">
        <f t="shared" si="186"/>
        <v>2014</v>
      </c>
      <c r="V1680" s="9">
        <f t="shared" si="187"/>
        <v>2</v>
      </c>
      <c r="W1680">
        <f t="shared" si="188"/>
        <v>2014</v>
      </c>
    </row>
    <row r="1681" spans="1:23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3">
        <v>40746.068807870368</v>
      </c>
      <c r="J1681" s="13">
        <v>40723.068807870368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 s="3">
        <f>ROUND(E1681/D1681*100,0)</f>
        <v>175</v>
      </c>
      <c r="Q1681">
        <f t="shared" si="182"/>
        <v>62.5</v>
      </c>
      <c r="R1681" s="14" t="str">
        <f t="shared" si="183"/>
        <v>6/29/2011</v>
      </c>
      <c r="S1681" s="14" t="str">
        <f t="shared" si="184"/>
        <v>7/22/2011</v>
      </c>
      <c r="T1681" s="9">
        <f t="shared" si="185"/>
        <v>6</v>
      </c>
      <c r="U1681">
        <f t="shared" si="186"/>
        <v>2011</v>
      </c>
      <c r="V1681" s="9">
        <f t="shared" si="187"/>
        <v>7</v>
      </c>
      <c r="W1681">
        <f t="shared" si="188"/>
        <v>2011</v>
      </c>
    </row>
    <row r="1682" spans="1:23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3">
        <v>41832.757719907408</v>
      </c>
      <c r="J1682" s="13">
        <v>41802.757719907408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 s="3">
        <f>ROUND(E1682/D1682*100,0)</f>
        <v>118</v>
      </c>
      <c r="Q1682">
        <f t="shared" si="182"/>
        <v>47</v>
      </c>
      <c r="R1682" s="14" t="str">
        <f t="shared" si="183"/>
        <v>6/12/2014</v>
      </c>
      <c r="S1682" s="14" t="str">
        <f t="shared" si="184"/>
        <v>7/12/2014</v>
      </c>
      <c r="T1682" s="9">
        <f t="shared" si="185"/>
        <v>6</v>
      </c>
      <c r="U1682">
        <f t="shared" si="186"/>
        <v>2014</v>
      </c>
      <c r="V1682" s="9">
        <f t="shared" si="187"/>
        <v>7</v>
      </c>
      <c r="W1682">
        <f t="shared" si="188"/>
        <v>2014</v>
      </c>
    </row>
    <row r="1683" spans="1:23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3">
        <v>42823.083333333336</v>
      </c>
      <c r="J1683" s="13">
        <v>42774.121342592596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 s="3">
        <f>ROUND(E1683/D1683*100,0)</f>
        <v>101</v>
      </c>
      <c r="Q1683">
        <f t="shared" si="182"/>
        <v>74.58</v>
      </c>
      <c r="R1683" s="14" t="str">
        <f t="shared" si="183"/>
        <v>2/8/2017</v>
      </c>
      <c r="S1683" s="14" t="str">
        <f t="shared" si="184"/>
        <v>3/29/2017</v>
      </c>
      <c r="T1683" s="9">
        <f t="shared" si="185"/>
        <v>2</v>
      </c>
      <c r="U1683">
        <f t="shared" si="186"/>
        <v>2017</v>
      </c>
      <c r="V1683" s="9">
        <f t="shared" si="187"/>
        <v>3</v>
      </c>
      <c r="W1683">
        <f t="shared" si="188"/>
        <v>2017</v>
      </c>
    </row>
    <row r="1684" spans="1:23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3">
        <v>42839.171990740739</v>
      </c>
      <c r="J1684" s="13">
        <v>42779.21365740741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 s="3">
        <f>ROUND(E1684/D1684*100,0)</f>
        <v>0</v>
      </c>
      <c r="Q1684">
        <f t="shared" si="182"/>
        <v>0</v>
      </c>
      <c r="R1684" s="14" t="str">
        <f t="shared" si="183"/>
        <v>2/13/2017</v>
      </c>
      <c r="S1684" s="14" t="str">
        <f t="shared" si="184"/>
        <v>4/14/2017</v>
      </c>
      <c r="T1684" s="9">
        <f t="shared" si="185"/>
        <v>2</v>
      </c>
      <c r="U1684">
        <f t="shared" si="186"/>
        <v>2017</v>
      </c>
      <c r="V1684" s="9">
        <f t="shared" si="187"/>
        <v>4</v>
      </c>
      <c r="W1684">
        <f t="shared" si="188"/>
        <v>2017</v>
      </c>
    </row>
    <row r="1685" spans="1:23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3">
        <v>42832.781689814816</v>
      </c>
      <c r="J1685" s="13">
        <v>42808.781689814816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 s="3">
        <f>ROUND(E1685/D1685*100,0)</f>
        <v>22</v>
      </c>
      <c r="Q1685">
        <f t="shared" si="182"/>
        <v>76</v>
      </c>
      <c r="R1685" s="14" t="str">
        <f t="shared" si="183"/>
        <v>3/14/2017</v>
      </c>
      <c r="S1685" s="14" t="str">
        <f t="shared" si="184"/>
        <v>4/7/2017</v>
      </c>
      <c r="T1685" s="9">
        <f t="shared" si="185"/>
        <v>3</v>
      </c>
      <c r="U1685">
        <f t="shared" si="186"/>
        <v>2017</v>
      </c>
      <c r="V1685" s="9">
        <f t="shared" si="187"/>
        <v>4</v>
      </c>
      <c r="W1685">
        <f t="shared" si="188"/>
        <v>2017</v>
      </c>
    </row>
    <row r="1686" spans="1:23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3">
        <v>42811.773622685185</v>
      </c>
      <c r="J1686" s="13">
        <v>42783.815289351849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 s="3">
        <f>ROUND(E1686/D1686*100,0)</f>
        <v>109</v>
      </c>
      <c r="Q1686">
        <f t="shared" si="182"/>
        <v>86.44</v>
      </c>
      <c r="R1686" s="14" t="str">
        <f t="shared" si="183"/>
        <v>2/17/2017</v>
      </c>
      <c r="S1686" s="14" t="str">
        <f t="shared" si="184"/>
        <v>3/17/2017</v>
      </c>
      <c r="T1686" s="9">
        <f t="shared" si="185"/>
        <v>2</v>
      </c>
      <c r="U1686">
        <f t="shared" si="186"/>
        <v>2017</v>
      </c>
      <c r="V1686" s="9">
        <f t="shared" si="187"/>
        <v>3</v>
      </c>
      <c r="W1686">
        <f t="shared" si="188"/>
        <v>2017</v>
      </c>
    </row>
    <row r="1687" spans="1:23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3">
        <v>42818.208599537036</v>
      </c>
      <c r="J1687" s="13">
        <v>42788.2502662037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 s="3">
        <f>ROUND(E1687/D1687*100,0)</f>
        <v>103</v>
      </c>
      <c r="Q1687">
        <f t="shared" si="182"/>
        <v>24</v>
      </c>
      <c r="R1687" s="14" t="str">
        <f t="shared" si="183"/>
        <v>2/22/2017</v>
      </c>
      <c r="S1687" s="14" t="str">
        <f t="shared" si="184"/>
        <v>3/24/2017</v>
      </c>
      <c r="T1687" s="9">
        <f t="shared" si="185"/>
        <v>2</v>
      </c>
      <c r="U1687">
        <f t="shared" si="186"/>
        <v>2017</v>
      </c>
      <c r="V1687" s="9">
        <f t="shared" si="187"/>
        <v>3</v>
      </c>
      <c r="W1687">
        <f t="shared" si="188"/>
        <v>2017</v>
      </c>
    </row>
    <row r="1688" spans="1:23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3">
        <v>42852.802303240744</v>
      </c>
      <c r="J1688" s="13">
        <v>42792.843969907408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 s="3">
        <f>ROUND(E1688/D1688*100,0)</f>
        <v>0</v>
      </c>
      <c r="Q1688">
        <f t="shared" si="182"/>
        <v>18</v>
      </c>
      <c r="R1688" s="14" t="str">
        <f t="shared" si="183"/>
        <v>2/26/2017</v>
      </c>
      <c r="S1688" s="14" t="str">
        <f t="shared" si="184"/>
        <v>4/27/2017</v>
      </c>
      <c r="T1688" s="9">
        <f t="shared" si="185"/>
        <v>2</v>
      </c>
      <c r="U1688">
        <f t="shared" si="186"/>
        <v>2017</v>
      </c>
      <c r="V1688" s="9">
        <f t="shared" si="187"/>
        <v>4</v>
      </c>
      <c r="W1688">
        <f t="shared" si="188"/>
        <v>2017</v>
      </c>
    </row>
    <row r="1689" spans="1:23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3">
        <v>42835.84375</v>
      </c>
      <c r="J1689" s="13">
        <v>42802.046817129631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 s="3">
        <f>ROUND(E1689/D1689*100,0)</f>
        <v>31</v>
      </c>
      <c r="Q1689">
        <f t="shared" si="182"/>
        <v>80.13</v>
      </c>
      <c r="R1689" s="14" t="str">
        <f t="shared" si="183"/>
        <v>3/8/2017</v>
      </c>
      <c r="S1689" s="14" t="str">
        <f t="shared" si="184"/>
        <v>4/10/2017</v>
      </c>
      <c r="T1689" s="9">
        <f t="shared" si="185"/>
        <v>3</v>
      </c>
      <c r="U1689">
        <f t="shared" si="186"/>
        <v>2017</v>
      </c>
      <c r="V1689" s="9">
        <f t="shared" si="187"/>
        <v>4</v>
      </c>
      <c r="W1689">
        <f t="shared" si="188"/>
        <v>2017</v>
      </c>
    </row>
    <row r="1690" spans="1:23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3">
        <v>42834.492986111109</v>
      </c>
      <c r="J1690" s="13">
        <v>42804.53465277778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 s="3">
        <f>ROUND(E1690/D1690*100,0)</f>
        <v>44</v>
      </c>
      <c r="Q1690">
        <f t="shared" si="182"/>
        <v>253.14</v>
      </c>
      <c r="R1690" s="14" t="str">
        <f t="shared" si="183"/>
        <v>3/10/2017</v>
      </c>
      <c r="S1690" s="14" t="str">
        <f t="shared" si="184"/>
        <v>4/9/2017</v>
      </c>
      <c r="T1690" s="9">
        <f t="shared" si="185"/>
        <v>3</v>
      </c>
      <c r="U1690">
        <f t="shared" si="186"/>
        <v>2017</v>
      </c>
      <c r="V1690" s="9">
        <f t="shared" si="187"/>
        <v>4</v>
      </c>
      <c r="W1690">
        <f t="shared" si="188"/>
        <v>2017</v>
      </c>
    </row>
    <row r="1691" spans="1:23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3">
        <v>42810.900810185187</v>
      </c>
      <c r="J1691" s="13">
        <v>42780.942476851851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 s="3">
        <f>ROUND(E1691/D1691*100,0)</f>
        <v>100</v>
      </c>
      <c r="Q1691">
        <f t="shared" si="182"/>
        <v>171.43</v>
      </c>
      <c r="R1691" s="14" t="str">
        <f t="shared" si="183"/>
        <v>2/14/2017</v>
      </c>
      <c r="S1691" s="14" t="str">
        <f t="shared" si="184"/>
        <v>3/16/2017</v>
      </c>
      <c r="T1691" s="9">
        <f t="shared" si="185"/>
        <v>2</v>
      </c>
      <c r="U1691">
        <f t="shared" si="186"/>
        <v>2017</v>
      </c>
      <c r="V1691" s="9">
        <f t="shared" si="187"/>
        <v>3</v>
      </c>
      <c r="W1691">
        <f t="shared" si="188"/>
        <v>2017</v>
      </c>
    </row>
    <row r="1692" spans="1:23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3">
        <v>42831.389374999999</v>
      </c>
      <c r="J1692" s="13">
        <v>42801.431041666663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 s="3">
        <f>ROUND(E1692/D1692*100,0)</f>
        <v>25</v>
      </c>
      <c r="Q1692">
        <f t="shared" si="182"/>
        <v>57.73</v>
      </c>
      <c r="R1692" s="14" t="str">
        <f t="shared" si="183"/>
        <v>3/7/2017</v>
      </c>
      <c r="S1692" s="14" t="str">
        <f t="shared" si="184"/>
        <v>4/6/2017</v>
      </c>
      <c r="T1692" s="9">
        <f t="shared" si="185"/>
        <v>3</v>
      </c>
      <c r="U1692">
        <f t="shared" si="186"/>
        <v>2017</v>
      </c>
      <c r="V1692" s="9">
        <f t="shared" si="187"/>
        <v>4</v>
      </c>
      <c r="W1692">
        <f t="shared" si="188"/>
        <v>2017</v>
      </c>
    </row>
    <row r="1693" spans="1:23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3">
        <v>42828.041666666664</v>
      </c>
      <c r="J1693" s="13">
        <v>42795.701481481483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 s="3">
        <f>ROUND(E1693/D1693*100,0)</f>
        <v>33</v>
      </c>
      <c r="Q1693">
        <f t="shared" si="182"/>
        <v>264.26</v>
      </c>
      <c r="R1693" s="14" t="str">
        <f t="shared" si="183"/>
        <v>3/1/2017</v>
      </c>
      <c r="S1693" s="14" t="str">
        <f t="shared" si="184"/>
        <v>4/3/2017</v>
      </c>
      <c r="T1693" s="9">
        <f t="shared" si="185"/>
        <v>3</v>
      </c>
      <c r="U1693">
        <f t="shared" si="186"/>
        <v>2017</v>
      </c>
      <c r="V1693" s="9">
        <f t="shared" si="187"/>
        <v>4</v>
      </c>
      <c r="W1693">
        <f t="shared" si="188"/>
        <v>2017</v>
      </c>
    </row>
    <row r="1694" spans="1:23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3">
        <v>42820.999305555553</v>
      </c>
      <c r="J1694" s="13">
        <v>42788.151238425926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 s="3">
        <f>ROUND(E1694/D1694*100,0)</f>
        <v>48</v>
      </c>
      <c r="Q1694">
        <f t="shared" si="182"/>
        <v>159.33000000000001</v>
      </c>
      <c r="R1694" s="14" t="str">
        <f t="shared" si="183"/>
        <v>2/22/2017</v>
      </c>
      <c r="S1694" s="14" t="str">
        <f t="shared" si="184"/>
        <v>3/26/2017</v>
      </c>
      <c r="T1694" s="9">
        <f t="shared" si="185"/>
        <v>2</v>
      </c>
      <c r="U1694">
        <f t="shared" si="186"/>
        <v>2017</v>
      </c>
      <c r="V1694" s="9">
        <f t="shared" si="187"/>
        <v>3</v>
      </c>
      <c r="W1694">
        <f t="shared" si="188"/>
        <v>2017</v>
      </c>
    </row>
    <row r="1695" spans="1:23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3">
        <v>42834.833333333336</v>
      </c>
      <c r="J1695" s="13">
        <v>42803.920277777775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 s="3">
        <f>ROUND(E1695/D1695*100,0)</f>
        <v>9</v>
      </c>
      <c r="Q1695">
        <f t="shared" si="182"/>
        <v>35</v>
      </c>
      <c r="R1695" s="14" t="str">
        <f t="shared" si="183"/>
        <v>3/9/2017</v>
      </c>
      <c r="S1695" s="14" t="str">
        <f t="shared" si="184"/>
        <v>4/9/2017</v>
      </c>
      <c r="T1695" s="9">
        <f t="shared" si="185"/>
        <v>3</v>
      </c>
      <c r="U1695">
        <f t="shared" si="186"/>
        <v>2017</v>
      </c>
      <c r="V1695" s="9">
        <f t="shared" si="187"/>
        <v>4</v>
      </c>
      <c r="W1695">
        <f t="shared" si="188"/>
        <v>2017</v>
      </c>
    </row>
    <row r="1696" spans="1:23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3">
        <v>42821.191666666666</v>
      </c>
      <c r="J1696" s="13">
        <v>42791.66983796296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 s="3">
        <f>ROUND(E1696/D1696*100,0)</f>
        <v>0</v>
      </c>
      <c r="Q1696">
        <f t="shared" si="182"/>
        <v>5</v>
      </c>
      <c r="R1696" s="14" t="str">
        <f t="shared" si="183"/>
        <v>2/25/2017</v>
      </c>
      <c r="S1696" s="14" t="str">
        <f t="shared" si="184"/>
        <v>3/27/2017</v>
      </c>
      <c r="T1696" s="9">
        <f t="shared" si="185"/>
        <v>2</v>
      </c>
      <c r="U1696">
        <f t="shared" si="186"/>
        <v>2017</v>
      </c>
      <c r="V1696" s="9">
        <f t="shared" si="187"/>
        <v>3</v>
      </c>
      <c r="W1696">
        <f t="shared" si="188"/>
        <v>2017</v>
      </c>
    </row>
    <row r="1697" spans="1:23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3">
        <v>42835.041666666664</v>
      </c>
      <c r="J1697" s="13">
        <v>42801.031412037039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 s="3">
        <f>ROUND(E1697/D1697*100,0)</f>
        <v>12</v>
      </c>
      <c r="Q1697">
        <f t="shared" si="182"/>
        <v>61.09</v>
      </c>
      <c r="R1697" s="14" t="str">
        <f t="shared" si="183"/>
        <v>3/7/2017</v>
      </c>
      <c r="S1697" s="14" t="str">
        <f t="shared" si="184"/>
        <v>4/10/2017</v>
      </c>
      <c r="T1697" s="9">
        <f t="shared" si="185"/>
        <v>3</v>
      </c>
      <c r="U1697">
        <f t="shared" si="186"/>
        <v>2017</v>
      </c>
      <c r="V1697" s="9">
        <f t="shared" si="187"/>
        <v>4</v>
      </c>
      <c r="W1697">
        <f t="shared" si="188"/>
        <v>2017</v>
      </c>
    </row>
    <row r="1698" spans="1:23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3">
        <v>42826.027905092589</v>
      </c>
      <c r="J1698" s="13">
        <v>42796.069571759261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 s="3">
        <f>ROUND(E1698/D1698*100,0)</f>
        <v>0</v>
      </c>
      <c r="Q1698">
        <f t="shared" si="182"/>
        <v>0</v>
      </c>
      <c r="R1698" s="14" t="str">
        <f t="shared" si="183"/>
        <v>3/2/2017</v>
      </c>
      <c r="S1698" s="14" t="str">
        <f t="shared" si="184"/>
        <v>4/1/2017</v>
      </c>
      <c r="T1698" s="9">
        <f t="shared" si="185"/>
        <v>3</v>
      </c>
      <c r="U1698">
        <f t="shared" si="186"/>
        <v>2017</v>
      </c>
      <c r="V1698" s="9">
        <f t="shared" si="187"/>
        <v>4</v>
      </c>
      <c r="W1698">
        <f t="shared" si="188"/>
        <v>2017</v>
      </c>
    </row>
    <row r="1699" spans="1:23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3">
        <v>42834.991296296299</v>
      </c>
      <c r="J1699" s="13">
        <v>42805.032962962963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 s="3">
        <f>ROUND(E1699/D1699*100,0)</f>
        <v>20</v>
      </c>
      <c r="Q1699">
        <f t="shared" si="182"/>
        <v>114.82</v>
      </c>
      <c r="R1699" s="14" t="str">
        <f t="shared" si="183"/>
        <v>3/11/2017</v>
      </c>
      <c r="S1699" s="14" t="str">
        <f t="shared" si="184"/>
        <v>4/9/2017</v>
      </c>
      <c r="T1699" s="9">
        <f t="shared" si="185"/>
        <v>3</v>
      </c>
      <c r="U1699">
        <f t="shared" si="186"/>
        <v>2017</v>
      </c>
      <c r="V1699" s="9">
        <f t="shared" si="187"/>
        <v>4</v>
      </c>
      <c r="W1699">
        <f t="shared" si="188"/>
        <v>2017</v>
      </c>
    </row>
    <row r="1700" spans="1:23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3">
        <v>42820.147916666669</v>
      </c>
      <c r="J1700" s="13">
        <v>42796.207870370374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 s="3">
        <f>ROUND(E1700/D1700*100,0)</f>
        <v>0</v>
      </c>
      <c r="Q1700">
        <f t="shared" si="182"/>
        <v>0</v>
      </c>
      <c r="R1700" s="14" t="str">
        <f t="shared" si="183"/>
        <v>3/2/2017</v>
      </c>
      <c r="S1700" s="14" t="str">
        <f t="shared" si="184"/>
        <v>3/26/2017</v>
      </c>
      <c r="T1700" s="9">
        <f t="shared" si="185"/>
        <v>3</v>
      </c>
      <c r="U1700">
        <f t="shared" si="186"/>
        <v>2017</v>
      </c>
      <c r="V1700" s="9">
        <f t="shared" si="187"/>
        <v>3</v>
      </c>
      <c r="W1700">
        <f t="shared" si="188"/>
        <v>2017</v>
      </c>
    </row>
    <row r="1701" spans="1:23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3">
        <v>42836.863946759258</v>
      </c>
      <c r="J1701" s="13">
        <v>42806.863946759258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 s="3">
        <f>ROUND(E1701/D1701*100,0)</f>
        <v>4</v>
      </c>
      <c r="Q1701">
        <f t="shared" si="182"/>
        <v>54</v>
      </c>
      <c r="R1701" s="14" t="str">
        <f t="shared" si="183"/>
        <v>3/12/2017</v>
      </c>
      <c r="S1701" s="14" t="str">
        <f t="shared" si="184"/>
        <v>4/11/2017</v>
      </c>
      <c r="T1701" s="9">
        <f t="shared" si="185"/>
        <v>3</v>
      </c>
      <c r="U1701">
        <f t="shared" si="186"/>
        <v>2017</v>
      </c>
      <c r="V1701" s="9">
        <f t="shared" si="187"/>
        <v>4</v>
      </c>
      <c r="W1701">
        <f t="shared" si="188"/>
        <v>2017</v>
      </c>
    </row>
    <row r="1702" spans="1:23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3">
        <v>42826.166666666664</v>
      </c>
      <c r="J1702" s="13">
        <v>42796.071643518517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 s="3">
        <f>ROUND(E1702/D1702*100,0)</f>
        <v>26</v>
      </c>
      <c r="Q1702">
        <f t="shared" si="182"/>
        <v>65.97</v>
      </c>
      <c r="R1702" s="14" t="str">
        <f t="shared" si="183"/>
        <v>3/2/2017</v>
      </c>
      <c r="S1702" s="14" t="str">
        <f t="shared" si="184"/>
        <v>4/1/2017</v>
      </c>
      <c r="T1702" s="9">
        <f t="shared" si="185"/>
        <v>3</v>
      </c>
      <c r="U1702">
        <f t="shared" si="186"/>
        <v>2017</v>
      </c>
      <c r="V1702" s="9">
        <f t="shared" si="187"/>
        <v>4</v>
      </c>
      <c r="W1702">
        <f t="shared" si="188"/>
        <v>2017</v>
      </c>
    </row>
    <row r="1703" spans="1:23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3">
        <v>42019.664409722223</v>
      </c>
      <c r="J1703" s="13">
        <v>41989.664409722223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 s="3">
        <f>ROUND(E1703/D1703*100,0)</f>
        <v>0</v>
      </c>
      <c r="Q1703">
        <f t="shared" si="182"/>
        <v>5</v>
      </c>
      <c r="R1703" s="14" t="str">
        <f t="shared" si="183"/>
        <v>12/16/2014</v>
      </c>
      <c r="S1703" s="14" t="str">
        <f t="shared" si="184"/>
        <v>1/15/2015</v>
      </c>
      <c r="T1703" s="9">
        <f t="shared" si="185"/>
        <v>12</v>
      </c>
      <c r="U1703">
        <f t="shared" si="186"/>
        <v>2014</v>
      </c>
      <c r="V1703" s="9">
        <f t="shared" si="187"/>
        <v>1</v>
      </c>
      <c r="W1703">
        <f t="shared" si="188"/>
        <v>2015</v>
      </c>
    </row>
    <row r="1704" spans="1:23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3">
        <v>42093.828125</v>
      </c>
      <c r="J1704" s="13">
        <v>42063.869791666664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 s="3">
        <f>ROUND(E1704/D1704*100,0)</f>
        <v>0</v>
      </c>
      <c r="Q1704">
        <f t="shared" si="182"/>
        <v>1</v>
      </c>
      <c r="R1704" s="14" t="str">
        <f t="shared" si="183"/>
        <v>2/28/2015</v>
      </c>
      <c r="S1704" s="14" t="str">
        <f t="shared" si="184"/>
        <v>3/30/2015</v>
      </c>
      <c r="T1704" s="9">
        <f t="shared" si="185"/>
        <v>2</v>
      </c>
      <c r="U1704">
        <f t="shared" si="186"/>
        <v>2015</v>
      </c>
      <c r="V1704" s="9">
        <f t="shared" si="187"/>
        <v>3</v>
      </c>
      <c r="W1704">
        <f t="shared" si="188"/>
        <v>2015</v>
      </c>
    </row>
    <row r="1705" spans="1:23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3">
        <v>42247.281678240739</v>
      </c>
      <c r="J1705" s="13">
        <v>42187.281678240739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 s="3">
        <f>ROUND(E1705/D1705*100,0)</f>
        <v>1</v>
      </c>
      <c r="Q1705">
        <f t="shared" si="182"/>
        <v>25.5</v>
      </c>
      <c r="R1705" s="14" t="str">
        <f t="shared" si="183"/>
        <v>7/2/2015</v>
      </c>
      <c r="S1705" s="14" t="str">
        <f t="shared" si="184"/>
        <v>8/31/2015</v>
      </c>
      <c r="T1705" s="9">
        <f t="shared" si="185"/>
        <v>7</v>
      </c>
      <c r="U1705">
        <f t="shared" si="186"/>
        <v>2015</v>
      </c>
      <c r="V1705" s="9">
        <f t="shared" si="187"/>
        <v>8</v>
      </c>
      <c r="W1705">
        <f t="shared" si="188"/>
        <v>2015</v>
      </c>
    </row>
    <row r="1706" spans="1:23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3">
        <v>42051.139733796299</v>
      </c>
      <c r="J1706" s="13">
        <v>42021.139733796299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 s="3">
        <f>ROUND(E1706/D1706*100,0)</f>
        <v>65</v>
      </c>
      <c r="Q1706">
        <f t="shared" si="182"/>
        <v>118.36</v>
      </c>
      <c r="R1706" s="14" t="str">
        <f t="shared" si="183"/>
        <v>1/17/2015</v>
      </c>
      <c r="S1706" s="14" t="str">
        <f t="shared" si="184"/>
        <v>2/16/2015</v>
      </c>
      <c r="T1706" s="9">
        <f t="shared" si="185"/>
        <v>1</v>
      </c>
      <c r="U1706">
        <f t="shared" si="186"/>
        <v>2015</v>
      </c>
      <c r="V1706" s="9">
        <f t="shared" si="187"/>
        <v>2</v>
      </c>
      <c r="W1706">
        <f t="shared" si="188"/>
        <v>2015</v>
      </c>
    </row>
    <row r="1707" spans="1:23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3">
        <v>42256.666666666664</v>
      </c>
      <c r="J1707" s="13">
        <v>42245.016736111109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 s="3">
        <f>ROUND(E1707/D1707*100,0)</f>
        <v>0</v>
      </c>
      <c r="Q1707">
        <f t="shared" si="182"/>
        <v>0</v>
      </c>
      <c r="R1707" s="14" t="str">
        <f t="shared" si="183"/>
        <v>8/29/2015</v>
      </c>
      <c r="S1707" s="14" t="str">
        <f t="shared" si="184"/>
        <v>9/9/2015</v>
      </c>
      <c r="T1707" s="9">
        <f t="shared" si="185"/>
        <v>8</v>
      </c>
      <c r="U1707">
        <f t="shared" si="186"/>
        <v>2015</v>
      </c>
      <c r="V1707" s="9">
        <f t="shared" si="187"/>
        <v>9</v>
      </c>
      <c r="W1707">
        <f t="shared" si="188"/>
        <v>2015</v>
      </c>
    </row>
    <row r="1708" spans="1:23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3">
        <v>42239.306388888886</v>
      </c>
      <c r="J1708" s="13">
        <v>42179.306388888886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 s="3">
        <f>ROUND(E1708/D1708*100,0)</f>
        <v>0</v>
      </c>
      <c r="Q1708">
        <f t="shared" si="182"/>
        <v>0</v>
      </c>
      <c r="R1708" s="14" t="str">
        <f t="shared" si="183"/>
        <v>6/24/2015</v>
      </c>
      <c r="S1708" s="14" t="str">
        <f t="shared" si="184"/>
        <v>8/23/2015</v>
      </c>
      <c r="T1708" s="9">
        <f t="shared" si="185"/>
        <v>6</v>
      </c>
      <c r="U1708">
        <f t="shared" si="186"/>
        <v>2015</v>
      </c>
      <c r="V1708" s="9">
        <f t="shared" si="187"/>
        <v>8</v>
      </c>
      <c r="W1708">
        <f t="shared" si="188"/>
        <v>2015</v>
      </c>
    </row>
    <row r="1709" spans="1:23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3">
        <v>42457.679340277777</v>
      </c>
      <c r="J1709" s="13">
        <v>42427.721006944441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 s="3">
        <f>ROUND(E1709/D1709*100,0)</f>
        <v>10</v>
      </c>
      <c r="Q1709">
        <f t="shared" si="182"/>
        <v>54.11</v>
      </c>
      <c r="R1709" s="14" t="str">
        <f t="shared" si="183"/>
        <v>2/27/2016</v>
      </c>
      <c r="S1709" s="14" t="str">
        <f t="shared" si="184"/>
        <v>3/28/2016</v>
      </c>
      <c r="T1709" s="9">
        <f t="shared" si="185"/>
        <v>2</v>
      </c>
      <c r="U1709">
        <f t="shared" si="186"/>
        <v>2016</v>
      </c>
      <c r="V1709" s="9">
        <f t="shared" si="187"/>
        <v>3</v>
      </c>
      <c r="W1709">
        <f t="shared" si="188"/>
        <v>2016</v>
      </c>
    </row>
    <row r="1710" spans="1:23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3">
        <v>42491.866967592592</v>
      </c>
      <c r="J1710" s="13">
        <v>42451.866967592592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 s="3">
        <f>ROUND(E1710/D1710*100,0)</f>
        <v>0</v>
      </c>
      <c r="Q1710">
        <f t="shared" si="182"/>
        <v>0</v>
      </c>
      <c r="R1710" s="14" t="str">
        <f t="shared" si="183"/>
        <v>3/22/2016</v>
      </c>
      <c r="S1710" s="14" t="str">
        <f t="shared" si="184"/>
        <v>5/1/2016</v>
      </c>
      <c r="T1710" s="9">
        <f t="shared" si="185"/>
        <v>3</v>
      </c>
      <c r="U1710">
        <f t="shared" si="186"/>
        <v>2016</v>
      </c>
      <c r="V1710" s="9">
        <f t="shared" si="187"/>
        <v>5</v>
      </c>
      <c r="W1710">
        <f t="shared" si="188"/>
        <v>2016</v>
      </c>
    </row>
    <row r="1711" spans="1:23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3">
        <v>41882.818749999999</v>
      </c>
      <c r="J1711" s="13">
        <v>41841.563819444447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 s="3">
        <f>ROUND(E1711/D1711*100,0)</f>
        <v>5</v>
      </c>
      <c r="Q1711">
        <f t="shared" si="182"/>
        <v>21.25</v>
      </c>
      <c r="R1711" s="14" t="str">
        <f t="shared" si="183"/>
        <v>7/21/2014</v>
      </c>
      <c r="S1711" s="14" t="str">
        <f t="shared" si="184"/>
        <v>8/31/2014</v>
      </c>
      <c r="T1711" s="9">
        <f t="shared" si="185"/>
        <v>7</v>
      </c>
      <c r="U1711">
        <f t="shared" si="186"/>
        <v>2014</v>
      </c>
      <c r="V1711" s="9">
        <f t="shared" si="187"/>
        <v>8</v>
      </c>
      <c r="W1711">
        <f t="shared" si="188"/>
        <v>2014</v>
      </c>
    </row>
    <row r="1712" spans="1:23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3">
        <v>42387.541666666664</v>
      </c>
      <c r="J1712" s="13">
        <v>42341.591296296298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 s="3">
        <f>ROUND(E1712/D1712*100,0)</f>
        <v>1</v>
      </c>
      <c r="Q1712">
        <f t="shared" si="182"/>
        <v>34</v>
      </c>
      <c r="R1712" s="14" t="str">
        <f t="shared" si="183"/>
        <v>12/3/2015</v>
      </c>
      <c r="S1712" s="14" t="str">
        <f t="shared" si="184"/>
        <v>1/18/2016</v>
      </c>
      <c r="T1712" s="9">
        <f t="shared" si="185"/>
        <v>12</v>
      </c>
      <c r="U1712">
        <f t="shared" si="186"/>
        <v>2015</v>
      </c>
      <c r="V1712" s="9">
        <f t="shared" si="187"/>
        <v>1</v>
      </c>
      <c r="W1712">
        <f t="shared" si="188"/>
        <v>2016</v>
      </c>
    </row>
    <row r="1713" spans="1:23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3">
        <v>41883.646226851852</v>
      </c>
      <c r="J1713" s="13">
        <v>41852.646226851852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 s="3">
        <f>ROUND(E1713/D1713*100,0)</f>
        <v>11</v>
      </c>
      <c r="Q1713">
        <f t="shared" si="182"/>
        <v>525</v>
      </c>
      <c r="R1713" s="14" t="str">
        <f t="shared" si="183"/>
        <v>8/1/2014</v>
      </c>
      <c r="S1713" s="14" t="str">
        <f t="shared" si="184"/>
        <v>9/1/2014</v>
      </c>
      <c r="T1713" s="9">
        <f t="shared" si="185"/>
        <v>8</v>
      </c>
      <c r="U1713">
        <f t="shared" si="186"/>
        <v>2014</v>
      </c>
      <c r="V1713" s="9">
        <f t="shared" si="187"/>
        <v>9</v>
      </c>
      <c r="W1713">
        <f t="shared" si="188"/>
        <v>2014</v>
      </c>
    </row>
    <row r="1714" spans="1:23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3">
        <v>42185.913807870369</v>
      </c>
      <c r="J1714" s="13">
        <v>42125.913807870369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 s="3">
        <f>ROUND(E1714/D1714*100,0)</f>
        <v>0</v>
      </c>
      <c r="Q1714">
        <f t="shared" si="182"/>
        <v>0</v>
      </c>
      <c r="R1714" s="14" t="str">
        <f t="shared" si="183"/>
        <v>5/1/2015</v>
      </c>
      <c r="S1714" s="14" t="str">
        <f t="shared" si="184"/>
        <v>6/30/2015</v>
      </c>
      <c r="T1714" s="9">
        <f t="shared" si="185"/>
        <v>5</v>
      </c>
      <c r="U1714">
        <f t="shared" si="186"/>
        <v>2015</v>
      </c>
      <c r="V1714" s="9">
        <f t="shared" si="187"/>
        <v>6</v>
      </c>
      <c r="W1714">
        <f t="shared" si="188"/>
        <v>2015</v>
      </c>
    </row>
    <row r="1715" spans="1:23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3">
        <v>41917.801064814812</v>
      </c>
      <c r="J1715" s="13">
        <v>41887.801064814812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 s="3">
        <f>ROUND(E1715/D1715*100,0)</f>
        <v>2</v>
      </c>
      <c r="Q1715">
        <f t="shared" si="182"/>
        <v>50</v>
      </c>
      <c r="R1715" s="14" t="str">
        <f t="shared" si="183"/>
        <v>9/5/2014</v>
      </c>
      <c r="S1715" s="14" t="str">
        <f t="shared" si="184"/>
        <v>10/5/2014</v>
      </c>
      <c r="T1715" s="9">
        <f t="shared" si="185"/>
        <v>9</v>
      </c>
      <c r="U1715">
        <f t="shared" si="186"/>
        <v>2014</v>
      </c>
      <c r="V1715" s="9">
        <f t="shared" si="187"/>
        <v>10</v>
      </c>
      <c r="W1715">
        <f t="shared" si="188"/>
        <v>2014</v>
      </c>
    </row>
    <row r="1716" spans="1:23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3">
        <v>42125.918530092589</v>
      </c>
      <c r="J1716" s="13">
        <v>42095.918530092589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 s="3">
        <f>ROUND(E1716/D1716*100,0)</f>
        <v>8</v>
      </c>
      <c r="Q1716">
        <f t="shared" si="182"/>
        <v>115.71</v>
      </c>
      <c r="R1716" s="14" t="str">
        <f t="shared" si="183"/>
        <v>4/1/2015</v>
      </c>
      <c r="S1716" s="14" t="str">
        <f t="shared" si="184"/>
        <v>5/1/2015</v>
      </c>
      <c r="T1716" s="9">
        <f t="shared" si="185"/>
        <v>4</v>
      </c>
      <c r="U1716">
        <f t="shared" si="186"/>
        <v>2015</v>
      </c>
      <c r="V1716" s="9">
        <f t="shared" si="187"/>
        <v>5</v>
      </c>
      <c r="W1716">
        <f t="shared" si="188"/>
        <v>2015</v>
      </c>
    </row>
    <row r="1717" spans="1:23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3">
        <v>42094.140277777777</v>
      </c>
      <c r="J1717" s="13">
        <v>42064.217418981483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 s="3">
        <f>ROUND(E1717/D1717*100,0)</f>
        <v>0</v>
      </c>
      <c r="Q1717">
        <f t="shared" si="182"/>
        <v>5.5</v>
      </c>
      <c r="R1717" s="14" t="str">
        <f t="shared" si="183"/>
        <v>3/1/2015</v>
      </c>
      <c r="S1717" s="14" t="str">
        <f t="shared" si="184"/>
        <v>3/31/2015</v>
      </c>
      <c r="T1717" s="9">
        <f t="shared" si="185"/>
        <v>3</v>
      </c>
      <c r="U1717">
        <f t="shared" si="186"/>
        <v>2015</v>
      </c>
      <c r="V1717" s="9">
        <f t="shared" si="187"/>
        <v>3</v>
      </c>
      <c r="W1717">
        <f t="shared" si="188"/>
        <v>2015</v>
      </c>
    </row>
    <row r="1718" spans="1:23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3">
        <v>42713.619201388887</v>
      </c>
      <c r="J1718" s="13">
        <v>42673.577534722222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 s="3">
        <f>ROUND(E1718/D1718*100,0)</f>
        <v>8</v>
      </c>
      <c r="Q1718">
        <f t="shared" si="182"/>
        <v>50</v>
      </c>
      <c r="R1718" s="14" t="str">
        <f t="shared" si="183"/>
        <v>10/30/2016</v>
      </c>
      <c r="S1718" s="14" t="str">
        <f t="shared" si="184"/>
        <v>12/9/2016</v>
      </c>
      <c r="T1718" s="9">
        <f t="shared" si="185"/>
        <v>10</v>
      </c>
      <c r="U1718">
        <f t="shared" si="186"/>
        <v>2016</v>
      </c>
      <c r="V1718" s="9">
        <f t="shared" si="187"/>
        <v>12</v>
      </c>
      <c r="W1718">
        <f t="shared" si="188"/>
        <v>2016</v>
      </c>
    </row>
    <row r="1719" spans="1:23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3">
        <v>42481.166666666664</v>
      </c>
      <c r="J1719" s="13">
        <v>42460.981921296298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 s="3">
        <f>ROUND(E1719/D1719*100,0)</f>
        <v>43</v>
      </c>
      <c r="Q1719">
        <f t="shared" si="182"/>
        <v>34.020000000000003</v>
      </c>
      <c r="R1719" s="14" t="str">
        <f t="shared" si="183"/>
        <v>3/31/2016</v>
      </c>
      <c r="S1719" s="14" t="str">
        <f t="shared" si="184"/>
        <v>4/21/2016</v>
      </c>
      <c r="T1719" s="9">
        <f t="shared" si="185"/>
        <v>3</v>
      </c>
      <c r="U1719">
        <f t="shared" si="186"/>
        <v>2016</v>
      </c>
      <c r="V1719" s="9">
        <f t="shared" si="187"/>
        <v>4</v>
      </c>
      <c r="W1719">
        <f t="shared" si="188"/>
        <v>2016</v>
      </c>
    </row>
    <row r="1720" spans="1:23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3">
        <v>42504.207638888889</v>
      </c>
      <c r="J1720" s="13">
        <v>42460.610520833332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 s="3">
        <f>ROUND(E1720/D1720*100,0)</f>
        <v>0</v>
      </c>
      <c r="Q1720">
        <f t="shared" si="182"/>
        <v>37.5</v>
      </c>
      <c r="R1720" s="14" t="str">
        <f t="shared" si="183"/>
        <v>3/31/2016</v>
      </c>
      <c r="S1720" s="14" t="str">
        <f t="shared" si="184"/>
        <v>5/14/2016</v>
      </c>
      <c r="T1720" s="9">
        <f t="shared" si="185"/>
        <v>3</v>
      </c>
      <c r="U1720">
        <f t="shared" si="186"/>
        <v>2016</v>
      </c>
      <c r="V1720" s="9">
        <f t="shared" si="187"/>
        <v>5</v>
      </c>
      <c r="W1720">
        <f t="shared" si="188"/>
        <v>2016</v>
      </c>
    </row>
    <row r="1721" spans="1:23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3">
        <v>41899.534618055557</v>
      </c>
      <c r="J1721" s="13">
        <v>41869.534618055557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 s="3">
        <f>ROUND(E1721/D1721*100,0)</f>
        <v>1</v>
      </c>
      <c r="Q1721">
        <f t="shared" si="182"/>
        <v>11.67</v>
      </c>
      <c r="R1721" s="14" t="str">
        <f t="shared" si="183"/>
        <v>8/18/2014</v>
      </c>
      <c r="S1721" s="14" t="str">
        <f t="shared" si="184"/>
        <v>9/17/2014</v>
      </c>
      <c r="T1721" s="9">
        <f t="shared" si="185"/>
        <v>8</v>
      </c>
      <c r="U1721">
        <f t="shared" si="186"/>
        <v>2014</v>
      </c>
      <c r="V1721" s="9">
        <f t="shared" si="187"/>
        <v>9</v>
      </c>
      <c r="W1721">
        <f t="shared" si="188"/>
        <v>2014</v>
      </c>
    </row>
    <row r="1722" spans="1:23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3">
        <v>41952.824895833335</v>
      </c>
      <c r="J1722" s="13">
        <v>41922.783229166664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 s="3">
        <f>ROUND(E1722/D1722*100,0)</f>
        <v>6</v>
      </c>
      <c r="Q1722">
        <f t="shared" si="182"/>
        <v>28.13</v>
      </c>
      <c r="R1722" s="14" t="str">
        <f t="shared" si="183"/>
        <v>10/10/2014</v>
      </c>
      <c r="S1722" s="14" t="str">
        <f t="shared" si="184"/>
        <v>11/9/2014</v>
      </c>
      <c r="T1722" s="9">
        <f t="shared" si="185"/>
        <v>10</v>
      </c>
      <c r="U1722">
        <f t="shared" si="186"/>
        <v>2014</v>
      </c>
      <c r="V1722" s="9">
        <f t="shared" si="187"/>
        <v>11</v>
      </c>
      <c r="W1722">
        <f t="shared" si="188"/>
        <v>2014</v>
      </c>
    </row>
    <row r="1723" spans="1:23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3">
        <v>42349.461377314816</v>
      </c>
      <c r="J1723" s="13">
        <v>42319.461377314816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 s="3">
        <f>ROUND(E1723/D1723*100,0)</f>
        <v>0</v>
      </c>
      <c r="Q1723">
        <f t="shared" si="182"/>
        <v>0</v>
      </c>
      <c r="R1723" s="14" t="str">
        <f t="shared" si="183"/>
        <v>11/11/2015</v>
      </c>
      <c r="S1723" s="14" t="str">
        <f t="shared" si="184"/>
        <v>12/11/2015</v>
      </c>
      <c r="T1723" s="9">
        <f t="shared" si="185"/>
        <v>11</v>
      </c>
      <c r="U1723">
        <f t="shared" si="186"/>
        <v>2015</v>
      </c>
      <c r="V1723" s="9">
        <f t="shared" si="187"/>
        <v>12</v>
      </c>
      <c r="W1723">
        <f t="shared" si="188"/>
        <v>2015</v>
      </c>
    </row>
    <row r="1724" spans="1:23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3">
        <v>42463.006944444445</v>
      </c>
      <c r="J1724" s="13">
        <v>42425.9609837963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 s="3">
        <f>ROUND(E1724/D1724*100,0)</f>
        <v>0</v>
      </c>
      <c r="Q1724">
        <f t="shared" si="182"/>
        <v>1</v>
      </c>
      <c r="R1724" s="14" t="str">
        <f t="shared" si="183"/>
        <v>2/25/2016</v>
      </c>
      <c r="S1724" s="14" t="str">
        <f t="shared" si="184"/>
        <v>4/3/2016</v>
      </c>
      <c r="T1724" s="9">
        <f t="shared" si="185"/>
        <v>2</v>
      </c>
      <c r="U1724">
        <f t="shared" si="186"/>
        <v>2016</v>
      </c>
      <c r="V1724" s="9">
        <f t="shared" si="187"/>
        <v>4</v>
      </c>
      <c r="W1724">
        <f t="shared" si="188"/>
        <v>2016</v>
      </c>
    </row>
    <row r="1725" spans="1:23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3">
        <v>42186.25</v>
      </c>
      <c r="J1725" s="13">
        <v>42129.82540509259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 s="3">
        <f>ROUND(E1725/D1725*100,0)</f>
        <v>7</v>
      </c>
      <c r="Q1725">
        <f t="shared" si="182"/>
        <v>216.67</v>
      </c>
      <c r="R1725" s="14" t="str">
        <f t="shared" si="183"/>
        <v>5/5/2015</v>
      </c>
      <c r="S1725" s="14" t="str">
        <f t="shared" si="184"/>
        <v>7/1/2015</v>
      </c>
      <c r="T1725" s="9">
        <f t="shared" si="185"/>
        <v>5</v>
      </c>
      <c r="U1725">
        <f t="shared" si="186"/>
        <v>2015</v>
      </c>
      <c r="V1725" s="9">
        <f t="shared" si="187"/>
        <v>7</v>
      </c>
      <c r="W1725">
        <f t="shared" si="188"/>
        <v>2015</v>
      </c>
    </row>
    <row r="1726" spans="1:23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3">
        <v>41942.932430555556</v>
      </c>
      <c r="J1726" s="13">
        <v>41912.932430555556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 s="3">
        <f>ROUND(E1726/D1726*100,0)</f>
        <v>1</v>
      </c>
      <c r="Q1726">
        <f t="shared" si="182"/>
        <v>8.75</v>
      </c>
      <c r="R1726" s="14" t="str">
        <f t="shared" si="183"/>
        <v>9/30/2014</v>
      </c>
      <c r="S1726" s="14" t="str">
        <f t="shared" si="184"/>
        <v>10/30/2014</v>
      </c>
      <c r="T1726" s="9">
        <f t="shared" si="185"/>
        <v>9</v>
      </c>
      <c r="U1726">
        <f t="shared" si="186"/>
        <v>2014</v>
      </c>
      <c r="V1726" s="9">
        <f t="shared" si="187"/>
        <v>10</v>
      </c>
      <c r="W1726">
        <f t="shared" si="188"/>
        <v>2014</v>
      </c>
    </row>
    <row r="1727" spans="1:23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3">
        <v>41875.968159722222</v>
      </c>
      <c r="J1727" s="13">
        <v>41845.968159722222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 s="3">
        <f>ROUND(E1727/D1727*100,0)</f>
        <v>10</v>
      </c>
      <c r="Q1727">
        <f t="shared" si="182"/>
        <v>62.22</v>
      </c>
      <c r="R1727" s="14" t="str">
        <f t="shared" si="183"/>
        <v>7/25/2014</v>
      </c>
      <c r="S1727" s="14" t="str">
        <f t="shared" si="184"/>
        <v>8/24/2014</v>
      </c>
      <c r="T1727" s="9">
        <f t="shared" si="185"/>
        <v>7</v>
      </c>
      <c r="U1727">
        <f t="shared" si="186"/>
        <v>2014</v>
      </c>
      <c r="V1727" s="9">
        <f t="shared" si="187"/>
        <v>8</v>
      </c>
      <c r="W1727">
        <f t="shared" si="188"/>
        <v>2014</v>
      </c>
    </row>
    <row r="1728" spans="1:23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3">
        <v>41817.919722222221</v>
      </c>
      <c r="J1728" s="13">
        <v>41788.919722222221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 s="3">
        <f>ROUND(E1728/D1728*100,0)</f>
        <v>34</v>
      </c>
      <c r="Q1728">
        <f t="shared" si="182"/>
        <v>137.25</v>
      </c>
      <c r="R1728" s="14" t="str">
        <f t="shared" si="183"/>
        <v>5/29/2014</v>
      </c>
      <c r="S1728" s="14" t="str">
        <f t="shared" si="184"/>
        <v>6/27/2014</v>
      </c>
      <c r="T1728" s="9">
        <f t="shared" si="185"/>
        <v>5</v>
      </c>
      <c r="U1728">
        <f t="shared" si="186"/>
        <v>2014</v>
      </c>
      <c r="V1728" s="9">
        <f t="shared" si="187"/>
        <v>6</v>
      </c>
      <c r="W1728">
        <f t="shared" si="188"/>
        <v>2014</v>
      </c>
    </row>
    <row r="1729" spans="1:23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3">
        <v>42099.458333333336</v>
      </c>
      <c r="J1729" s="13">
        <v>42044.927974537037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 s="3">
        <f>ROUND(E1729/D1729*100,0)</f>
        <v>0</v>
      </c>
      <c r="Q1729">
        <f t="shared" si="182"/>
        <v>1</v>
      </c>
      <c r="R1729" s="14" t="str">
        <f t="shared" si="183"/>
        <v>2/9/2015</v>
      </c>
      <c r="S1729" s="14" t="str">
        <f t="shared" si="184"/>
        <v>4/5/2015</v>
      </c>
      <c r="T1729" s="9">
        <f t="shared" si="185"/>
        <v>2</v>
      </c>
      <c r="U1729">
        <f t="shared" si="186"/>
        <v>2015</v>
      </c>
      <c r="V1729" s="9">
        <f t="shared" si="187"/>
        <v>4</v>
      </c>
      <c r="W1729">
        <f t="shared" si="188"/>
        <v>2015</v>
      </c>
    </row>
    <row r="1730" spans="1:23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3">
        <v>42298.625856481478</v>
      </c>
      <c r="J1730" s="13">
        <v>42268.625856481478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 s="3">
        <f>ROUND(E1730/D1730*100,0)</f>
        <v>68</v>
      </c>
      <c r="Q1730">
        <f t="shared" si="182"/>
        <v>122.14</v>
      </c>
      <c r="R1730" s="14" t="str">
        <f t="shared" si="183"/>
        <v>9/21/2015</v>
      </c>
      <c r="S1730" s="14" t="str">
        <f t="shared" si="184"/>
        <v>10/21/2015</v>
      </c>
      <c r="T1730" s="9">
        <f t="shared" si="185"/>
        <v>9</v>
      </c>
      <c r="U1730">
        <f t="shared" si="186"/>
        <v>2015</v>
      </c>
      <c r="V1730" s="9">
        <f t="shared" si="187"/>
        <v>10</v>
      </c>
      <c r="W1730">
        <f t="shared" si="188"/>
        <v>2015</v>
      </c>
    </row>
    <row r="1731" spans="1:23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3">
        <v>42531.052152777775</v>
      </c>
      <c r="J1731" s="13">
        <v>42471.052152777775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 s="3">
        <f>ROUND(E1731/D1731*100,0)</f>
        <v>0</v>
      </c>
      <c r="Q1731">
        <f t="shared" ref="Q1731:Q1794" si="189">IFERROR(ROUND(E1731/L1731,2),0)</f>
        <v>0</v>
      </c>
      <c r="R1731" s="14" t="str">
        <f t="shared" ref="R1731:R1794" si="190">_xlfn.CONCAT(MONTH(J1731),"/",DAY(J1731),"/",YEAR(J1731))</f>
        <v>4/11/2016</v>
      </c>
      <c r="S1731" s="14" t="str">
        <f t="shared" ref="S1731:S1794" si="191">_xlfn.CONCAT(MONTH(I1731),"/",DAY(I1731),"/",YEAR(I1731))</f>
        <v>6/10/2016</v>
      </c>
      <c r="T1731" s="9">
        <f t="shared" ref="T1731:T1794" si="192">MONTH(R1731)</f>
        <v>4</v>
      </c>
      <c r="U1731">
        <f t="shared" ref="U1731:U1794" si="193">YEAR(R1731)</f>
        <v>2016</v>
      </c>
      <c r="V1731" s="9">
        <f t="shared" ref="V1731:V1794" si="194">MONTH(S1731)</f>
        <v>6</v>
      </c>
      <c r="W1731">
        <f t="shared" ref="W1731:W1794" si="195">YEAR(S1731)</f>
        <v>2016</v>
      </c>
    </row>
    <row r="1732" spans="1:23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3">
        <v>42302.087766203702</v>
      </c>
      <c r="J1732" s="13">
        <v>42272.087766203702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 s="3">
        <f>ROUND(E1732/D1732*100,0)</f>
        <v>0</v>
      </c>
      <c r="Q1732">
        <f t="shared" si="189"/>
        <v>0</v>
      </c>
      <c r="R1732" s="14" t="str">
        <f t="shared" si="190"/>
        <v>9/25/2015</v>
      </c>
      <c r="S1732" s="14" t="str">
        <f t="shared" si="191"/>
        <v>10/25/2015</v>
      </c>
      <c r="T1732" s="9">
        <f t="shared" si="192"/>
        <v>9</v>
      </c>
      <c r="U1732">
        <f t="shared" si="193"/>
        <v>2015</v>
      </c>
      <c r="V1732" s="9">
        <f t="shared" si="194"/>
        <v>10</v>
      </c>
      <c r="W1732">
        <f t="shared" si="195"/>
        <v>2015</v>
      </c>
    </row>
    <row r="1733" spans="1:23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3">
        <v>42166.625</v>
      </c>
      <c r="J1733" s="13">
        <v>42152.906851851854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 s="3">
        <f>ROUND(E1733/D1733*100,0)</f>
        <v>0</v>
      </c>
      <c r="Q1733">
        <f t="shared" si="189"/>
        <v>0</v>
      </c>
      <c r="R1733" s="14" t="str">
        <f t="shared" si="190"/>
        <v>5/28/2015</v>
      </c>
      <c r="S1733" s="14" t="str">
        <f t="shared" si="191"/>
        <v>6/11/2015</v>
      </c>
      <c r="T1733" s="9">
        <f t="shared" si="192"/>
        <v>5</v>
      </c>
      <c r="U1733">
        <f t="shared" si="193"/>
        <v>2015</v>
      </c>
      <c r="V1733" s="9">
        <f t="shared" si="194"/>
        <v>6</v>
      </c>
      <c r="W1733">
        <f t="shared" si="195"/>
        <v>2015</v>
      </c>
    </row>
    <row r="1734" spans="1:23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3">
        <v>42385.208333333336</v>
      </c>
      <c r="J1734" s="13">
        <v>42325.683807870373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 s="3">
        <f>ROUND(E1734/D1734*100,0)</f>
        <v>0</v>
      </c>
      <c r="Q1734">
        <f t="shared" si="189"/>
        <v>0</v>
      </c>
      <c r="R1734" s="14" t="str">
        <f t="shared" si="190"/>
        <v>11/17/2015</v>
      </c>
      <c r="S1734" s="14" t="str">
        <f t="shared" si="191"/>
        <v>1/16/2016</v>
      </c>
      <c r="T1734" s="9">
        <f t="shared" si="192"/>
        <v>11</v>
      </c>
      <c r="U1734">
        <f t="shared" si="193"/>
        <v>2015</v>
      </c>
      <c r="V1734" s="9">
        <f t="shared" si="194"/>
        <v>1</v>
      </c>
      <c r="W1734">
        <f t="shared" si="195"/>
        <v>2016</v>
      </c>
    </row>
    <row r="1735" spans="1:23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3">
        <v>42626.895833333336</v>
      </c>
      <c r="J1735" s="13">
        <v>42614.675625000003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 s="3">
        <f>ROUND(E1735/D1735*100,0)</f>
        <v>0</v>
      </c>
      <c r="Q1735">
        <f t="shared" si="189"/>
        <v>0</v>
      </c>
      <c r="R1735" s="14" t="str">
        <f t="shared" si="190"/>
        <v>9/1/2016</v>
      </c>
      <c r="S1735" s="14" t="str">
        <f t="shared" si="191"/>
        <v>9/13/2016</v>
      </c>
      <c r="T1735" s="9">
        <f t="shared" si="192"/>
        <v>9</v>
      </c>
      <c r="U1735">
        <f t="shared" si="193"/>
        <v>2016</v>
      </c>
      <c r="V1735" s="9">
        <f t="shared" si="194"/>
        <v>9</v>
      </c>
      <c r="W1735">
        <f t="shared" si="195"/>
        <v>2016</v>
      </c>
    </row>
    <row r="1736" spans="1:23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3">
        <v>42132.036527777775</v>
      </c>
      <c r="J1736" s="13">
        <v>42102.036527777775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 s="3">
        <f>ROUND(E1736/D1736*100,0)</f>
        <v>0</v>
      </c>
      <c r="Q1736">
        <f t="shared" si="189"/>
        <v>1</v>
      </c>
      <c r="R1736" s="14" t="str">
        <f t="shared" si="190"/>
        <v>4/8/2015</v>
      </c>
      <c r="S1736" s="14" t="str">
        <f t="shared" si="191"/>
        <v>5/8/2015</v>
      </c>
      <c r="T1736" s="9">
        <f t="shared" si="192"/>
        <v>4</v>
      </c>
      <c r="U1736">
        <f t="shared" si="193"/>
        <v>2015</v>
      </c>
      <c r="V1736" s="9">
        <f t="shared" si="194"/>
        <v>5</v>
      </c>
      <c r="W1736">
        <f t="shared" si="195"/>
        <v>2015</v>
      </c>
    </row>
    <row r="1737" spans="1:23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3">
        <v>42589.81417824074</v>
      </c>
      <c r="J1737" s="13">
        <v>42559.81417824074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 s="3">
        <f>ROUND(E1737/D1737*100,0)</f>
        <v>11</v>
      </c>
      <c r="Q1737">
        <f t="shared" si="189"/>
        <v>55</v>
      </c>
      <c r="R1737" s="14" t="str">
        <f t="shared" si="190"/>
        <v>7/8/2016</v>
      </c>
      <c r="S1737" s="14" t="str">
        <f t="shared" si="191"/>
        <v>8/7/2016</v>
      </c>
      <c r="T1737" s="9">
        <f t="shared" si="192"/>
        <v>7</v>
      </c>
      <c r="U1737">
        <f t="shared" si="193"/>
        <v>2016</v>
      </c>
      <c r="V1737" s="9">
        <f t="shared" si="194"/>
        <v>8</v>
      </c>
      <c r="W1737">
        <f t="shared" si="195"/>
        <v>2016</v>
      </c>
    </row>
    <row r="1738" spans="1:23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3">
        <v>42316.90315972222</v>
      </c>
      <c r="J1738" s="13">
        <v>42286.861493055556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 s="3">
        <f>ROUND(E1738/D1738*100,0)</f>
        <v>1</v>
      </c>
      <c r="Q1738">
        <f t="shared" si="189"/>
        <v>22</v>
      </c>
      <c r="R1738" s="14" t="str">
        <f t="shared" si="190"/>
        <v>10/9/2015</v>
      </c>
      <c r="S1738" s="14" t="str">
        <f t="shared" si="191"/>
        <v>11/8/2015</v>
      </c>
      <c r="T1738" s="9">
        <f t="shared" si="192"/>
        <v>10</v>
      </c>
      <c r="U1738">
        <f t="shared" si="193"/>
        <v>2015</v>
      </c>
      <c r="V1738" s="9">
        <f t="shared" si="194"/>
        <v>11</v>
      </c>
      <c r="W1738">
        <f t="shared" si="195"/>
        <v>2015</v>
      </c>
    </row>
    <row r="1739" spans="1:23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3">
        <v>42205.948981481481</v>
      </c>
      <c r="J1739" s="13">
        <v>42175.948981481481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 s="3">
        <f>ROUND(E1739/D1739*100,0)</f>
        <v>21</v>
      </c>
      <c r="Q1739">
        <f t="shared" si="189"/>
        <v>56.67</v>
      </c>
      <c r="R1739" s="14" t="str">
        <f t="shared" si="190"/>
        <v>6/20/2015</v>
      </c>
      <c r="S1739" s="14" t="str">
        <f t="shared" si="191"/>
        <v>7/20/2015</v>
      </c>
      <c r="T1739" s="9">
        <f t="shared" si="192"/>
        <v>6</v>
      </c>
      <c r="U1739">
        <f t="shared" si="193"/>
        <v>2015</v>
      </c>
      <c r="V1739" s="9">
        <f t="shared" si="194"/>
        <v>7</v>
      </c>
      <c r="W1739">
        <f t="shared" si="195"/>
        <v>2015</v>
      </c>
    </row>
    <row r="1740" spans="1:23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3">
        <v>41914.874328703707</v>
      </c>
      <c r="J1740" s="13">
        <v>41884.874328703707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 s="3">
        <f>ROUND(E1740/D1740*100,0)</f>
        <v>0</v>
      </c>
      <c r="Q1740">
        <f t="shared" si="189"/>
        <v>20</v>
      </c>
      <c r="R1740" s="14" t="str">
        <f t="shared" si="190"/>
        <v>9/2/2014</v>
      </c>
      <c r="S1740" s="14" t="str">
        <f t="shared" si="191"/>
        <v>10/2/2014</v>
      </c>
      <c r="T1740" s="9">
        <f t="shared" si="192"/>
        <v>9</v>
      </c>
      <c r="U1740">
        <f t="shared" si="193"/>
        <v>2014</v>
      </c>
      <c r="V1740" s="9">
        <f t="shared" si="194"/>
        <v>10</v>
      </c>
      <c r="W1740">
        <f t="shared" si="195"/>
        <v>2014</v>
      </c>
    </row>
    <row r="1741" spans="1:23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3">
        <v>42494.832546296297</v>
      </c>
      <c r="J1741" s="13">
        <v>42435.874212962961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 s="3">
        <f>ROUND(E1741/D1741*100,0)</f>
        <v>0</v>
      </c>
      <c r="Q1741">
        <f t="shared" si="189"/>
        <v>1</v>
      </c>
      <c r="R1741" s="14" t="str">
        <f t="shared" si="190"/>
        <v>3/6/2016</v>
      </c>
      <c r="S1741" s="14" t="str">
        <f t="shared" si="191"/>
        <v>5/4/2016</v>
      </c>
      <c r="T1741" s="9">
        <f t="shared" si="192"/>
        <v>3</v>
      </c>
      <c r="U1741">
        <f t="shared" si="193"/>
        <v>2016</v>
      </c>
      <c r="V1741" s="9">
        <f t="shared" si="194"/>
        <v>5</v>
      </c>
      <c r="W1741">
        <f t="shared" si="195"/>
        <v>2016</v>
      </c>
    </row>
    <row r="1742" spans="1:23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3">
        <v>42201.817384259259</v>
      </c>
      <c r="J1742" s="13">
        <v>42171.817384259259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 s="3">
        <f>ROUND(E1742/D1742*100,0)</f>
        <v>0</v>
      </c>
      <c r="Q1742">
        <f t="shared" si="189"/>
        <v>0</v>
      </c>
      <c r="R1742" s="14" t="str">
        <f t="shared" si="190"/>
        <v>6/16/2015</v>
      </c>
      <c r="S1742" s="14" t="str">
        <f t="shared" si="191"/>
        <v>7/16/2015</v>
      </c>
      <c r="T1742" s="9">
        <f t="shared" si="192"/>
        <v>6</v>
      </c>
      <c r="U1742">
        <f t="shared" si="193"/>
        <v>2015</v>
      </c>
      <c r="V1742" s="9">
        <f t="shared" si="194"/>
        <v>7</v>
      </c>
      <c r="W1742">
        <f t="shared" si="195"/>
        <v>2015</v>
      </c>
    </row>
    <row r="1743" spans="1:23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3">
        <v>42165.628136574072</v>
      </c>
      <c r="J1743" s="13">
        <v>42120.628136574072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 s="3">
        <f>ROUND(E1743/D1743*100,0)</f>
        <v>111</v>
      </c>
      <c r="Q1743">
        <f t="shared" si="189"/>
        <v>25.58</v>
      </c>
      <c r="R1743" s="14" t="str">
        <f t="shared" si="190"/>
        <v>4/26/2015</v>
      </c>
      <c r="S1743" s="14" t="str">
        <f t="shared" si="191"/>
        <v>6/10/2015</v>
      </c>
      <c r="T1743" s="9">
        <f t="shared" si="192"/>
        <v>4</v>
      </c>
      <c r="U1743">
        <f t="shared" si="193"/>
        <v>2015</v>
      </c>
      <c r="V1743" s="9">
        <f t="shared" si="194"/>
        <v>6</v>
      </c>
      <c r="W1743">
        <f t="shared" si="195"/>
        <v>2015</v>
      </c>
    </row>
    <row r="1744" spans="1:23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3">
        <v>42742.875</v>
      </c>
      <c r="J1744" s="13">
        <v>42710.876967592594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 s="3">
        <f>ROUND(E1744/D1744*100,0)</f>
        <v>109</v>
      </c>
      <c r="Q1744">
        <f t="shared" si="189"/>
        <v>63.97</v>
      </c>
      <c r="R1744" s="14" t="str">
        <f t="shared" si="190"/>
        <v>12/6/2016</v>
      </c>
      <c r="S1744" s="14" t="str">
        <f t="shared" si="191"/>
        <v>1/7/2017</v>
      </c>
      <c r="T1744" s="9">
        <f t="shared" si="192"/>
        <v>12</v>
      </c>
      <c r="U1744">
        <f t="shared" si="193"/>
        <v>2016</v>
      </c>
      <c r="V1744" s="9">
        <f t="shared" si="194"/>
        <v>1</v>
      </c>
      <c r="W1744">
        <f t="shared" si="195"/>
        <v>2017</v>
      </c>
    </row>
    <row r="1745" spans="1:23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3">
        <v>42609.165972222225</v>
      </c>
      <c r="J1745" s="13">
        <v>42586.925636574073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 s="3">
        <f>ROUND(E1745/D1745*100,0)</f>
        <v>100</v>
      </c>
      <c r="Q1745">
        <f t="shared" si="189"/>
        <v>89.93</v>
      </c>
      <c r="R1745" s="14" t="str">
        <f t="shared" si="190"/>
        <v>8/4/2016</v>
      </c>
      <c r="S1745" s="14" t="str">
        <f t="shared" si="191"/>
        <v>8/27/2016</v>
      </c>
      <c r="T1745" s="9">
        <f t="shared" si="192"/>
        <v>8</v>
      </c>
      <c r="U1745">
        <f t="shared" si="193"/>
        <v>2016</v>
      </c>
      <c r="V1745" s="9">
        <f t="shared" si="194"/>
        <v>8</v>
      </c>
      <c r="W1745">
        <f t="shared" si="195"/>
        <v>2016</v>
      </c>
    </row>
    <row r="1746" spans="1:23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3">
        <v>42071.563391203701</v>
      </c>
      <c r="J1746" s="13">
        <v>42026.605057870373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 s="3">
        <f>ROUND(E1746/D1746*100,0)</f>
        <v>118</v>
      </c>
      <c r="Q1746">
        <f t="shared" si="189"/>
        <v>93.07</v>
      </c>
      <c r="R1746" s="14" t="str">
        <f t="shared" si="190"/>
        <v>1/22/2015</v>
      </c>
      <c r="S1746" s="14" t="str">
        <f t="shared" si="191"/>
        <v>3/8/2015</v>
      </c>
      <c r="T1746" s="9">
        <f t="shared" si="192"/>
        <v>1</v>
      </c>
      <c r="U1746">
        <f t="shared" si="193"/>
        <v>2015</v>
      </c>
      <c r="V1746" s="9">
        <f t="shared" si="194"/>
        <v>3</v>
      </c>
      <c r="W1746">
        <f t="shared" si="195"/>
        <v>2015</v>
      </c>
    </row>
    <row r="1747" spans="1:23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3">
        <v>42726.083333333336</v>
      </c>
      <c r="J1747" s="13">
        <v>42690.259699074071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 s="3">
        <f>ROUND(E1747/D1747*100,0)</f>
        <v>114</v>
      </c>
      <c r="Q1747">
        <f t="shared" si="189"/>
        <v>89.67</v>
      </c>
      <c r="R1747" s="14" t="str">
        <f t="shared" si="190"/>
        <v>11/16/2016</v>
      </c>
      <c r="S1747" s="14" t="str">
        <f t="shared" si="191"/>
        <v>12/22/2016</v>
      </c>
      <c r="T1747" s="9">
        <f t="shared" si="192"/>
        <v>11</v>
      </c>
      <c r="U1747">
        <f t="shared" si="193"/>
        <v>2016</v>
      </c>
      <c r="V1747" s="9">
        <f t="shared" si="194"/>
        <v>12</v>
      </c>
      <c r="W1747">
        <f t="shared" si="195"/>
        <v>2016</v>
      </c>
    </row>
    <row r="1748" spans="1:23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3">
        <v>42698.083333333336</v>
      </c>
      <c r="J1748" s="13">
        <v>42668.176701388889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 s="3">
        <f>ROUND(E1748/D1748*100,0)</f>
        <v>148</v>
      </c>
      <c r="Q1748">
        <f t="shared" si="189"/>
        <v>207.62</v>
      </c>
      <c r="R1748" s="14" t="str">
        <f t="shared" si="190"/>
        <v>10/25/2016</v>
      </c>
      <c r="S1748" s="14" t="str">
        <f t="shared" si="191"/>
        <v>11/24/2016</v>
      </c>
      <c r="T1748" s="9">
        <f t="shared" si="192"/>
        <v>10</v>
      </c>
      <c r="U1748">
        <f t="shared" si="193"/>
        <v>2016</v>
      </c>
      <c r="V1748" s="9">
        <f t="shared" si="194"/>
        <v>11</v>
      </c>
      <c r="W1748">
        <f t="shared" si="195"/>
        <v>2016</v>
      </c>
    </row>
    <row r="1749" spans="1:23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3">
        <v>42321.625</v>
      </c>
      <c r="J1749" s="13">
        <v>42292.435532407406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 s="3">
        <f>ROUND(E1749/D1749*100,0)</f>
        <v>105</v>
      </c>
      <c r="Q1749">
        <f t="shared" si="189"/>
        <v>59.41</v>
      </c>
      <c r="R1749" s="14" t="str">
        <f t="shared" si="190"/>
        <v>10/15/2015</v>
      </c>
      <c r="S1749" s="14" t="str">
        <f t="shared" si="191"/>
        <v>11/13/2015</v>
      </c>
      <c r="T1749" s="9">
        <f t="shared" si="192"/>
        <v>10</v>
      </c>
      <c r="U1749">
        <f t="shared" si="193"/>
        <v>2015</v>
      </c>
      <c r="V1749" s="9">
        <f t="shared" si="194"/>
        <v>11</v>
      </c>
      <c r="W1749">
        <f t="shared" si="195"/>
        <v>2015</v>
      </c>
    </row>
    <row r="1750" spans="1:23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3">
        <v>42249.950729166667</v>
      </c>
      <c r="J1750" s="13">
        <v>42219.950729166667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 s="3">
        <f>ROUND(E1750/D1750*100,0)</f>
        <v>130</v>
      </c>
      <c r="Q1750">
        <f t="shared" si="189"/>
        <v>358.97</v>
      </c>
      <c r="R1750" s="14" t="str">
        <f t="shared" si="190"/>
        <v>8/3/2015</v>
      </c>
      <c r="S1750" s="14" t="str">
        <f t="shared" si="191"/>
        <v>9/2/2015</v>
      </c>
      <c r="T1750" s="9">
        <f t="shared" si="192"/>
        <v>8</v>
      </c>
      <c r="U1750">
        <f t="shared" si="193"/>
        <v>2015</v>
      </c>
      <c r="V1750" s="9">
        <f t="shared" si="194"/>
        <v>9</v>
      </c>
      <c r="W1750">
        <f t="shared" si="195"/>
        <v>2015</v>
      </c>
    </row>
    <row r="1751" spans="1:23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3">
        <v>42795.791666666664</v>
      </c>
      <c r="J1751" s="13">
        <v>42758.975937499999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 s="3">
        <f>ROUND(E1751/D1751*100,0)</f>
        <v>123</v>
      </c>
      <c r="Q1751">
        <f t="shared" si="189"/>
        <v>94.74</v>
      </c>
      <c r="R1751" s="14" t="str">
        <f t="shared" si="190"/>
        <v>1/23/2017</v>
      </c>
      <c r="S1751" s="14" t="str">
        <f t="shared" si="191"/>
        <v>3/1/2017</v>
      </c>
      <c r="T1751" s="9">
        <f t="shared" si="192"/>
        <v>1</v>
      </c>
      <c r="U1751">
        <f t="shared" si="193"/>
        <v>2017</v>
      </c>
      <c r="V1751" s="9">
        <f t="shared" si="194"/>
        <v>3</v>
      </c>
      <c r="W1751">
        <f t="shared" si="195"/>
        <v>2017</v>
      </c>
    </row>
    <row r="1752" spans="1:23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3">
        <v>42479.836851851855</v>
      </c>
      <c r="J1752" s="13">
        <v>42454.836851851855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 s="3">
        <f>ROUND(E1752/D1752*100,0)</f>
        <v>202</v>
      </c>
      <c r="Q1752">
        <f t="shared" si="189"/>
        <v>80.650000000000006</v>
      </c>
      <c r="R1752" s="14" t="str">
        <f t="shared" si="190"/>
        <v>3/25/2016</v>
      </c>
      <c r="S1752" s="14" t="str">
        <f t="shared" si="191"/>
        <v>4/19/2016</v>
      </c>
      <c r="T1752" s="9">
        <f t="shared" si="192"/>
        <v>3</v>
      </c>
      <c r="U1752">
        <f t="shared" si="193"/>
        <v>2016</v>
      </c>
      <c r="V1752" s="9">
        <f t="shared" si="194"/>
        <v>4</v>
      </c>
      <c r="W1752">
        <f t="shared" si="195"/>
        <v>2016</v>
      </c>
    </row>
    <row r="1753" spans="1:23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3">
        <v>42082.739849537036</v>
      </c>
      <c r="J1753" s="13">
        <v>42052.7815162037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 s="3">
        <f>ROUND(E1753/D1753*100,0)</f>
        <v>103</v>
      </c>
      <c r="Q1753">
        <f t="shared" si="189"/>
        <v>168.69</v>
      </c>
      <c r="R1753" s="14" t="str">
        <f t="shared" si="190"/>
        <v>2/17/2015</v>
      </c>
      <c r="S1753" s="14" t="str">
        <f t="shared" si="191"/>
        <v>3/19/2015</v>
      </c>
      <c r="T1753" s="9">
        <f t="shared" si="192"/>
        <v>2</v>
      </c>
      <c r="U1753">
        <f t="shared" si="193"/>
        <v>2015</v>
      </c>
      <c r="V1753" s="9">
        <f t="shared" si="194"/>
        <v>3</v>
      </c>
      <c r="W1753">
        <f t="shared" si="195"/>
        <v>2015</v>
      </c>
    </row>
    <row r="1754" spans="1:23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3">
        <v>42657.253263888888</v>
      </c>
      <c r="J1754" s="13">
        <v>42627.253263888888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 s="3">
        <f>ROUND(E1754/D1754*100,0)</f>
        <v>260</v>
      </c>
      <c r="Q1754">
        <f t="shared" si="189"/>
        <v>34.69</v>
      </c>
      <c r="R1754" s="14" t="str">
        <f t="shared" si="190"/>
        <v>9/14/2016</v>
      </c>
      <c r="S1754" s="14" t="str">
        <f t="shared" si="191"/>
        <v>10/14/2016</v>
      </c>
      <c r="T1754" s="9">
        <f t="shared" si="192"/>
        <v>9</v>
      </c>
      <c r="U1754">
        <f t="shared" si="193"/>
        <v>2016</v>
      </c>
      <c r="V1754" s="9">
        <f t="shared" si="194"/>
        <v>10</v>
      </c>
      <c r="W1754">
        <f t="shared" si="195"/>
        <v>2016</v>
      </c>
    </row>
    <row r="1755" spans="1:23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3">
        <v>42450.707962962966</v>
      </c>
      <c r="J1755" s="13">
        <v>42420.74962962963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 s="3">
        <f>ROUND(E1755/D1755*100,0)</f>
        <v>108</v>
      </c>
      <c r="Q1755">
        <f t="shared" si="189"/>
        <v>462.86</v>
      </c>
      <c r="R1755" s="14" t="str">
        <f t="shared" si="190"/>
        <v>2/20/2016</v>
      </c>
      <c r="S1755" s="14" t="str">
        <f t="shared" si="191"/>
        <v>3/21/2016</v>
      </c>
      <c r="T1755" s="9">
        <f t="shared" si="192"/>
        <v>2</v>
      </c>
      <c r="U1755">
        <f t="shared" si="193"/>
        <v>2016</v>
      </c>
      <c r="V1755" s="9">
        <f t="shared" si="194"/>
        <v>3</v>
      </c>
      <c r="W1755">
        <f t="shared" si="195"/>
        <v>2016</v>
      </c>
    </row>
    <row r="1756" spans="1:23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3">
        <v>42097.835104166668</v>
      </c>
      <c r="J1756" s="13">
        <v>42067.876770833333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 s="3">
        <f>ROUND(E1756/D1756*100,0)</f>
        <v>111</v>
      </c>
      <c r="Q1756">
        <f t="shared" si="189"/>
        <v>104.39</v>
      </c>
      <c r="R1756" s="14" t="str">
        <f t="shared" si="190"/>
        <v>3/4/2015</v>
      </c>
      <c r="S1756" s="14" t="str">
        <f t="shared" si="191"/>
        <v>4/3/2015</v>
      </c>
      <c r="T1756" s="9">
        <f t="shared" si="192"/>
        <v>3</v>
      </c>
      <c r="U1756">
        <f t="shared" si="193"/>
        <v>2015</v>
      </c>
      <c r="V1756" s="9">
        <f t="shared" si="194"/>
        <v>4</v>
      </c>
      <c r="W1756">
        <f t="shared" si="195"/>
        <v>2015</v>
      </c>
    </row>
    <row r="1757" spans="1:23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3">
        <v>42282.788900462961</v>
      </c>
      <c r="J1757" s="13">
        <v>42252.788900462961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 s="3">
        <f>ROUND(E1757/D1757*100,0)</f>
        <v>120</v>
      </c>
      <c r="Q1757">
        <f t="shared" si="189"/>
        <v>7.5</v>
      </c>
      <c r="R1757" s="14" t="str">
        <f t="shared" si="190"/>
        <v>9/5/2015</v>
      </c>
      <c r="S1757" s="14" t="str">
        <f t="shared" si="191"/>
        <v>10/5/2015</v>
      </c>
      <c r="T1757" s="9">
        <f t="shared" si="192"/>
        <v>9</v>
      </c>
      <c r="U1757">
        <f t="shared" si="193"/>
        <v>2015</v>
      </c>
      <c r="V1757" s="9">
        <f t="shared" si="194"/>
        <v>10</v>
      </c>
      <c r="W1757">
        <f t="shared" si="195"/>
        <v>2015</v>
      </c>
    </row>
    <row r="1758" spans="1:23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3">
        <v>42611.16746527778</v>
      </c>
      <c r="J1758" s="13">
        <v>42571.16746527778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 s="3">
        <f>ROUND(E1758/D1758*100,0)</f>
        <v>103</v>
      </c>
      <c r="Q1758">
        <f t="shared" si="189"/>
        <v>47.13</v>
      </c>
      <c r="R1758" s="14" t="str">
        <f t="shared" si="190"/>
        <v>7/20/2016</v>
      </c>
      <c r="S1758" s="14" t="str">
        <f t="shared" si="191"/>
        <v>8/29/2016</v>
      </c>
      <c r="T1758" s="9">
        <f t="shared" si="192"/>
        <v>7</v>
      </c>
      <c r="U1758">
        <f t="shared" si="193"/>
        <v>2016</v>
      </c>
      <c r="V1758" s="9">
        <f t="shared" si="194"/>
        <v>8</v>
      </c>
      <c r="W1758">
        <f t="shared" si="195"/>
        <v>2016</v>
      </c>
    </row>
    <row r="1759" spans="1:23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3">
        <v>42763.811805555553</v>
      </c>
      <c r="J1759" s="13">
        <v>42733.827349537038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 s="3">
        <f>ROUND(E1759/D1759*100,0)</f>
        <v>116</v>
      </c>
      <c r="Q1759">
        <f t="shared" si="189"/>
        <v>414.29</v>
      </c>
      <c r="R1759" s="14" t="str">
        <f t="shared" si="190"/>
        <v>12/29/2016</v>
      </c>
      <c r="S1759" s="14" t="str">
        <f t="shared" si="191"/>
        <v>1/28/2017</v>
      </c>
      <c r="T1759" s="9">
        <f t="shared" si="192"/>
        <v>12</v>
      </c>
      <c r="U1759">
        <f t="shared" si="193"/>
        <v>2016</v>
      </c>
      <c r="V1759" s="9">
        <f t="shared" si="194"/>
        <v>1</v>
      </c>
      <c r="W1759">
        <f t="shared" si="195"/>
        <v>2017</v>
      </c>
    </row>
    <row r="1760" spans="1:23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3">
        <v>42565.955925925926</v>
      </c>
      <c r="J1760" s="13">
        <v>42505.955925925926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 s="3">
        <f>ROUND(E1760/D1760*100,0)</f>
        <v>115</v>
      </c>
      <c r="Q1760">
        <f t="shared" si="189"/>
        <v>42.48</v>
      </c>
      <c r="R1760" s="14" t="str">
        <f t="shared" si="190"/>
        <v>5/15/2016</v>
      </c>
      <c r="S1760" s="14" t="str">
        <f t="shared" si="191"/>
        <v>7/14/2016</v>
      </c>
      <c r="T1760" s="9">
        <f t="shared" si="192"/>
        <v>5</v>
      </c>
      <c r="U1760">
        <f t="shared" si="193"/>
        <v>2016</v>
      </c>
      <c r="V1760" s="9">
        <f t="shared" si="194"/>
        <v>7</v>
      </c>
      <c r="W1760">
        <f t="shared" si="195"/>
        <v>2016</v>
      </c>
    </row>
    <row r="1761" spans="1:23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3">
        <v>42088.787372685183</v>
      </c>
      <c r="J1761" s="13">
        <v>42068.829039351855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 s="3">
        <f>ROUND(E1761/D1761*100,0)</f>
        <v>107</v>
      </c>
      <c r="Q1761">
        <f t="shared" si="189"/>
        <v>108.78</v>
      </c>
      <c r="R1761" s="14" t="str">
        <f t="shared" si="190"/>
        <v>3/5/2015</v>
      </c>
      <c r="S1761" s="14" t="str">
        <f t="shared" si="191"/>
        <v>3/25/2015</v>
      </c>
      <c r="T1761" s="9">
        <f t="shared" si="192"/>
        <v>3</v>
      </c>
      <c r="U1761">
        <f t="shared" si="193"/>
        <v>2015</v>
      </c>
      <c r="V1761" s="9">
        <f t="shared" si="194"/>
        <v>3</v>
      </c>
      <c r="W1761">
        <f t="shared" si="195"/>
        <v>2015</v>
      </c>
    </row>
    <row r="1762" spans="1:23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3">
        <v>42425.67260416667</v>
      </c>
      <c r="J1762" s="13">
        <v>42405.67260416667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 s="3">
        <f>ROUND(E1762/D1762*100,0)</f>
        <v>165</v>
      </c>
      <c r="Q1762">
        <f t="shared" si="189"/>
        <v>81.099999999999994</v>
      </c>
      <c r="R1762" s="14" t="str">
        <f t="shared" si="190"/>
        <v>2/5/2016</v>
      </c>
      <c r="S1762" s="14" t="str">
        <f t="shared" si="191"/>
        <v>2/25/2016</v>
      </c>
      <c r="T1762" s="9">
        <f t="shared" si="192"/>
        <v>2</v>
      </c>
      <c r="U1762">
        <f t="shared" si="193"/>
        <v>2016</v>
      </c>
      <c r="V1762" s="9">
        <f t="shared" si="194"/>
        <v>2</v>
      </c>
      <c r="W1762">
        <f t="shared" si="195"/>
        <v>2016</v>
      </c>
    </row>
    <row r="1763" spans="1:23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3">
        <v>42259.567824074074</v>
      </c>
      <c r="J1763" s="13">
        <v>42209.567824074074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 s="3">
        <f>ROUND(E1763/D1763*100,0)</f>
        <v>155</v>
      </c>
      <c r="Q1763">
        <f t="shared" si="189"/>
        <v>51.67</v>
      </c>
      <c r="R1763" s="14" t="str">
        <f t="shared" si="190"/>
        <v>7/24/2015</v>
      </c>
      <c r="S1763" s="14" t="str">
        <f t="shared" si="191"/>
        <v>9/12/2015</v>
      </c>
      <c r="T1763" s="9">
        <f t="shared" si="192"/>
        <v>7</v>
      </c>
      <c r="U1763">
        <f t="shared" si="193"/>
        <v>2015</v>
      </c>
      <c r="V1763" s="9">
        <f t="shared" si="194"/>
        <v>9</v>
      </c>
      <c r="W1763">
        <f t="shared" si="195"/>
        <v>2015</v>
      </c>
    </row>
    <row r="1764" spans="1:23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3">
        <v>42440.982002314813</v>
      </c>
      <c r="J1764" s="13">
        <v>42410.982002314813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 s="3">
        <f>ROUND(E1764/D1764*100,0)</f>
        <v>885</v>
      </c>
      <c r="Q1764">
        <f t="shared" si="189"/>
        <v>35.4</v>
      </c>
      <c r="R1764" s="14" t="str">
        <f t="shared" si="190"/>
        <v>2/10/2016</v>
      </c>
      <c r="S1764" s="14" t="str">
        <f t="shared" si="191"/>
        <v>3/11/2016</v>
      </c>
      <c r="T1764" s="9">
        <f t="shared" si="192"/>
        <v>2</v>
      </c>
      <c r="U1764">
        <f t="shared" si="193"/>
        <v>2016</v>
      </c>
      <c r="V1764" s="9">
        <f t="shared" si="194"/>
        <v>3</v>
      </c>
      <c r="W1764">
        <f t="shared" si="195"/>
        <v>2016</v>
      </c>
    </row>
    <row r="1765" spans="1:23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3">
        <v>42666.868518518517</v>
      </c>
      <c r="J1765" s="13">
        <v>42636.868518518517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 s="3">
        <f>ROUND(E1765/D1765*100,0)</f>
        <v>102</v>
      </c>
      <c r="Q1765">
        <f t="shared" si="189"/>
        <v>103.64</v>
      </c>
      <c r="R1765" s="14" t="str">
        <f t="shared" si="190"/>
        <v>9/23/2016</v>
      </c>
      <c r="S1765" s="14" t="str">
        <f t="shared" si="191"/>
        <v>10/23/2016</v>
      </c>
      <c r="T1765" s="9">
        <f t="shared" si="192"/>
        <v>9</v>
      </c>
      <c r="U1765">
        <f t="shared" si="193"/>
        <v>2016</v>
      </c>
      <c r="V1765" s="9">
        <f t="shared" si="194"/>
        <v>10</v>
      </c>
      <c r="W1765">
        <f t="shared" si="195"/>
        <v>2016</v>
      </c>
    </row>
    <row r="1766" spans="1:23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3">
        <v>41854.485868055555</v>
      </c>
      <c r="J1766" s="13">
        <v>41825.485868055555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 s="3">
        <f>ROUND(E1766/D1766*100,0)</f>
        <v>20</v>
      </c>
      <c r="Q1766">
        <f t="shared" si="189"/>
        <v>55.28</v>
      </c>
      <c r="R1766" s="14" t="str">
        <f t="shared" si="190"/>
        <v>7/5/2014</v>
      </c>
      <c r="S1766" s="14" t="str">
        <f t="shared" si="191"/>
        <v>8/3/2014</v>
      </c>
      <c r="T1766" s="9">
        <f t="shared" si="192"/>
        <v>7</v>
      </c>
      <c r="U1766">
        <f t="shared" si="193"/>
        <v>2014</v>
      </c>
      <c r="V1766" s="9">
        <f t="shared" si="194"/>
        <v>8</v>
      </c>
      <c r="W1766">
        <f t="shared" si="195"/>
        <v>2014</v>
      </c>
    </row>
    <row r="1767" spans="1:23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3">
        <v>41864.980462962965</v>
      </c>
      <c r="J1767" s="13">
        <v>41834.980462962965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 s="3">
        <f>ROUND(E1767/D1767*100,0)</f>
        <v>59</v>
      </c>
      <c r="Q1767">
        <f t="shared" si="189"/>
        <v>72.17</v>
      </c>
      <c r="R1767" s="14" t="str">
        <f t="shared" si="190"/>
        <v>7/14/2014</v>
      </c>
      <c r="S1767" s="14" t="str">
        <f t="shared" si="191"/>
        <v>8/13/2014</v>
      </c>
      <c r="T1767" s="9">
        <f t="shared" si="192"/>
        <v>7</v>
      </c>
      <c r="U1767">
        <f t="shared" si="193"/>
        <v>2014</v>
      </c>
      <c r="V1767" s="9">
        <f t="shared" si="194"/>
        <v>8</v>
      </c>
      <c r="W1767">
        <f t="shared" si="195"/>
        <v>2014</v>
      </c>
    </row>
    <row r="1768" spans="1:23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3">
        <v>41876.859814814816</v>
      </c>
      <c r="J1768" s="13">
        <v>41855.859814814816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 s="3">
        <f>ROUND(E1768/D1768*100,0)</f>
        <v>0</v>
      </c>
      <c r="Q1768">
        <f t="shared" si="189"/>
        <v>0</v>
      </c>
      <c r="R1768" s="14" t="str">
        <f t="shared" si="190"/>
        <v>8/4/2014</v>
      </c>
      <c r="S1768" s="14" t="str">
        <f t="shared" si="191"/>
        <v>8/25/2014</v>
      </c>
      <c r="T1768" s="9">
        <f t="shared" si="192"/>
        <v>8</v>
      </c>
      <c r="U1768">
        <f t="shared" si="193"/>
        <v>2014</v>
      </c>
      <c r="V1768" s="9">
        <f t="shared" si="194"/>
        <v>8</v>
      </c>
      <c r="W1768">
        <f t="shared" si="195"/>
        <v>2014</v>
      </c>
    </row>
    <row r="1769" spans="1:23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3">
        <v>41854.658379629633</v>
      </c>
      <c r="J1769" s="13">
        <v>41824.658379629633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 s="3">
        <f>ROUND(E1769/D1769*100,0)</f>
        <v>46</v>
      </c>
      <c r="Q1769">
        <f t="shared" si="189"/>
        <v>58.62</v>
      </c>
      <c r="R1769" s="14" t="str">
        <f t="shared" si="190"/>
        <v>7/4/2014</v>
      </c>
      <c r="S1769" s="14" t="str">
        <f t="shared" si="191"/>
        <v>8/3/2014</v>
      </c>
      <c r="T1769" s="9">
        <f t="shared" si="192"/>
        <v>7</v>
      </c>
      <c r="U1769">
        <f t="shared" si="193"/>
        <v>2014</v>
      </c>
      <c r="V1769" s="9">
        <f t="shared" si="194"/>
        <v>8</v>
      </c>
      <c r="W1769">
        <f t="shared" si="195"/>
        <v>2014</v>
      </c>
    </row>
    <row r="1770" spans="1:23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3">
        <v>41909.560694444444</v>
      </c>
      <c r="J1770" s="13">
        <v>41849.560694444444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 s="3">
        <f>ROUND(E1770/D1770*100,0)</f>
        <v>4</v>
      </c>
      <c r="Q1770">
        <f t="shared" si="189"/>
        <v>12.47</v>
      </c>
      <c r="R1770" s="14" t="str">
        <f t="shared" si="190"/>
        <v>7/29/2014</v>
      </c>
      <c r="S1770" s="14" t="str">
        <f t="shared" si="191"/>
        <v>9/27/2014</v>
      </c>
      <c r="T1770" s="9">
        <f t="shared" si="192"/>
        <v>7</v>
      </c>
      <c r="U1770">
        <f t="shared" si="193"/>
        <v>2014</v>
      </c>
      <c r="V1770" s="9">
        <f t="shared" si="194"/>
        <v>9</v>
      </c>
      <c r="W1770">
        <f t="shared" si="195"/>
        <v>2014</v>
      </c>
    </row>
    <row r="1771" spans="1:23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3">
        <v>42017.818969907406</v>
      </c>
      <c r="J1771" s="13">
        <v>41987.818969907406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 s="3">
        <f>ROUND(E1771/D1771*100,0)</f>
        <v>3</v>
      </c>
      <c r="Q1771">
        <f t="shared" si="189"/>
        <v>49.14</v>
      </c>
      <c r="R1771" s="14" t="str">
        <f t="shared" si="190"/>
        <v>12/14/2014</v>
      </c>
      <c r="S1771" s="14" t="str">
        <f t="shared" si="191"/>
        <v>1/13/2015</v>
      </c>
      <c r="T1771" s="9">
        <f t="shared" si="192"/>
        <v>12</v>
      </c>
      <c r="U1771">
        <f t="shared" si="193"/>
        <v>2014</v>
      </c>
      <c r="V1771" s="9">
        <f t="shared" si="194"/>
        <v>1</v>
      </c>
      <c r="W1771">
        <f t="shared" si="195"/>
        <v>2015</v>
      </c>
    </row>
    <row r="1772" spans="1:23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3">
        <v>41926.780023148145</v>
      </c>
      <c r="J1772" s="13">
        <v>41891.780023148145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 s="3">
        <f>ROUND(E1772/D1772*100,0)</f>
        <v>57</v>
      </c>
      <c r="Q1772">
        <f t="shared" si="189"/>
        <v>150.5</v>
      </c>
      <c r="R1772" s="14" t="str">
        <f t="shared" si="190"/>
        <v>9/9/2014</v>
      </c>
      <c r="S1772" s="14" t="str">
        <f t="shared" si="191"/>
        <v>10/14/2014</v>
      </c>
      <c r="T1772" s="9">
        <f t="shared" si="192"/>
        <v>9</v>
      </c>
      <c r="U1772">
        <f t="shared" si="193"/>
        <v>2014</v>
      </c>
      <c r="V1772" s="9">
        <f t="shared" si="194"/>
        <v>10</v>
      </c>
      <c r="W1772">
        <f t="shared" si="195"/>
        <v>2014</v>
      </c>
    </row>
    <row r="1773" spans="1:23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3">
        <v>41935.979629629626</v>
      </c>
      <c r="J1773" s="13">
        <v>41905.979629629626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 s="3">
        <f>ROUND(E1773/D1773*100,0)</f>
        <v>21</v>
      </c>
      <c r="Q1773">
        <f t="shared" si="189"/>
        <v>35.799999999999997</v>
      </c>
      <c r="R1773" s="14" t="str">
        <f t="shared" si="190"/>
        <v>9/23/2014</v>
      </c>
      <c r="S1773" s="14" t="str">
        <f t="shared" si="191"/>
        <v>10/23/2014</v>
      </c>
      <c r="T1773" s="9">
        <f t="shared" si="192"/>
        <v>9</v>
      </c>
      <c r="U1773">
        <f t="shared" si="193"/>
        <v>2014</v>
      </c>
      <c r="V1773" s="9">
        <f t="shared" si="194"/>
        <v>10</v>
      </c>
      <c r="W1773">
        <f t="shared" si="195"/>
        <v>2014</v>
      </c>
    </row>
    <row r="1774" spans="1:23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3">
        <v>41826.718009259261</v>
      </c>
      <c r="J1774" s="13">
        <v>41766.718009259261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 s="3">
        <f>ROUND(E1774/D1774*100,0)</f>
        <v>16</v>
      </c>
      <c r="Q1774">
        <f t="shared" si="189"/>
        <v>45.16</v>
      </c>
      <c r="R1774" s="14" t="str">
        <f t="shared" si="190"/>
        <v>5/7/2014</v>
      </c>
      <c r="S1774" s="14" t="str">
        <f t="shared" si="191"/>
        <v>7/6/2014</v>
      </c>
      <c r="T1774" s="9">
        <f t="shared" si="192"/>
        <v>5</v>
      </c>
      <c r="U1774">
        <f t="shared" si="193"/>
        <v>2014</v>
      </c>
      <c r="V1774" s="9">
        <f t="shared" si="194"/>
        <v>7</v>
      </c>
      <c r="W1774">
        <f t="shared" si="195"/>
        <v>2014</v>
      </c>
    </row>
    <row r="1775" spans="1:23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3">
        <v>42023.760393518518</v>
      </c>
      <c r="J1775" s="13">
        <v>41978.760393518518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 s="3">
        <f>ROUND(E1775/D1775*100,0)</f>
        <v>6</v>
      </c>
      <c r="Q1775">
        <f t="shared" si="189"/>
        <v>98.79</v>
      </c>
      <c r="R1775" s="14" t="str">
        <f t="shared" si="190"/>
        <v>12/5/2014</v>
      </c>
      <c r="S1775" s="14" t="str">
        <f t="shared" si="191"/>
        <v>1/19/2015</v>
      </c>
      <c r="T1775" s="9">
        <f t="shared" si="192"/>
        <v>12</v>
      </c>
      <c r="U1775">
        <f t="shared" si="193"/>
        <v>2014</v>
      </c>
      <c r="V1775" s="9">
        <f t="shared" si="194"/>
        <v>1</v>
      </c>
      <c r="W1775">
        <f t="shared" si="195"/>
        <v>2015</v>
      </c>
    </row>
    <row r="1776" spans="1:23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3">
        <v>41972.624305555553</v>
      </c>
      <c r="J1776" s="13">
        <v>41930.218657407408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 s="3">
        <f>ROUND(E1776/D1776*100,0)</f>
        <v>46</v>
      </c>
      <c r="Q1776">
        <f t="shared" si="189"/>
        <v>88.31</v>
      </c>
      <c r="R1776" s="14" t="str">
        <f t="shared" si="190"/>
        <v>10/18/2014</v>
      </c>
      <c r="S1776" s="14" t="str">
        <f t="shared" si="191"/>
        <v>11/29/2014</v>
      </c>
      <c r="T1776" s="9">
        <f t="shared" si="192"/>
        <v>10</v>
      </c>
      <c r="U1776">
        <f t="shared" si="193"/>
        <v>2014</v>
      </c>
      <c r="V1776" s="9">
        <f t="shared" si="194"/>
        <v>11</v>
      </c>
      <c r="W1776">
        <f t="shared" si="195"/>
        <v>2014</v>
      </c>
    </row>
    <row r="1777" spans="1:23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3">
        <v>41936.976388888892</v>
      </c>
      <c r="J1777" s="13">
        <v>41891.976388888892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 s="3">
        <f>ROUND(E1777/D1777*100,0)</f>
        <v>65</v>
      </c>
      <c r="Q1777">
        <f t="shared" si="189"/>
        <v>170.63</v>
      </c>
      <c r="R1777" s="14" t="str">
        <f t="shared" si="190"/>
        <v>9/9/2014</v>
      </c>
      <c r="S1777" s="14" t="str">
        <f t="shared" si="191"/>
        <v>10/24/2014</v>
      </c>
      <c r="T1777" s="9">
        <f t="shared" si="192"/>
        <v>9</v>
      </c>
      <c r="U1777">
        <f t="shared" si="193"/>
        <v>2014</v>
      </c>
      <c r="V1777" s="9">
        <f t="shared" si="194"/>
        <v>10</v>
      </c>
      <c r="W1777">
        <f t="shared" si="195"/>
        <v>2014</v>
      </c>
    </row>
    <row r="1778" spans="1:23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3">
        <v>41941.95684027778</v>
      </c>
      <c r="J1778" s="13">
        <v>41905.95684027778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 s="3">
        <f>ROUND(E1778/D1778*100,0)</f>
        <v>7</v>
      </c>
      <c r="Q1778">
        <f t="shared" si="189"/>
        <v>83.75</v>
      </c>
      <c r="R1778" s="14" t="str">
        <f t="shared" si="190"/>
        <v>9/23/2014</v>
      </c>
      <c r="S1778" s="14" t="str">
        <f t="shared" si="191"/>
        <v>10/29/2014</v>
      </c>
      <c r="T1778" s="9">
        <f t="shared" si="192"/>
        <v>9</v>
      </c>
      <c r="U1778">
        <f t="shared" si="193"/>
        <v>2014</v>
      </c>
      <c r="V1778" s="9">
        <f t="shared" si="194"/>
        <v>10</v>
      </c>
      <c r="W1778">
        <f t="shared" si="195"/>
        <v>2014</v>
      </c>
    </row>
    <row r="1779" spans="1:23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3">
        <v>42055.357094907406</v>
      </c>
      <c r="J1779" s="13">
        <v>42025.357094907406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 s="3">
        <f>ROUND(E1779/D1779*100,0)</f>
        <v>14</v>
      </c>
      <c r="Q1779">
        <f t="shared" si="189"/>
        <v>65.099999999999994</v>
      </c>
      <c r="R1779" s="14" t="str">
        <f t="shared" si="190"/>
        <v>1/21/2015</v>
      </c>
      <c r="S1779" s="14" t="str">
        <f t="shared" si="191"/>
        <v>2/20/2015</v>
      </c>
      <c r="T1779" s="9">
        <f t="shared" si="192"/>
        <v>1</v>
      </c>
      <c r="U1779">
        <f t="shared" si="193"/>
        <v>2015</v>
      </c>
      <c r="V1779" s="9">
        <f t="shared" si="194"/>
        <v>2</v>
      </c>
      <c r="W1779">
        <f t="shared" si="195"/>
        <v>2015</v>
      </c>
    </row>
    <row r="1780" spans="1:23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3">
        <v>42090.821701388886</v>
      </c>
      <c r="J1780" s="13">
        <v>42045.863368055558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 s="3">
        <f>ROUND(E1780/D1780*100,0)</f>
        <v>2</v>
      </c>
      <c r="Q1780">
        <f t="shared" si="189"/>
        <v>66.33</v>
      </c>
      <c r="R1780" s="14" t="str">
        <f t="shared" si="190"/>
        <v>2/10/2015</v>
      </c>
      <c r="S1780" s="14" t="str">
        <f t="shared" si="191"/>
        <v>3/27/2015</v>
      </c>
      <c r="T1780" s="9">
        <f t="shared" si="192"/>
        <v>2</v>
      </c>
      <c r="U1780">
        <f t="shared" si="193"/>
        <v>2015</v>
      </c>
      <c r="V1780" s="9">
        <f t="shared" si="194"/>
        <v>3</v>
      </c>
      <c r="W1780">
        <f t="shared" si="195"/>
        <v>2015</v>
      </c>
    </row>
    <row r="1781" spans="1:23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3">
        <v>42615.69189814815</v>
      </c>
      <c r="J1781" s="13">
        <v>42585.69189814815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 s="3">
        <f>ROUND(E1781/D1781*100,0)</f>
        <v>36</v>
      </c>
      <c r="Q1781">
        <f t="shared" si="189"/>
        <v>104.89</v>
      </c>
      <c r="R1781" s="14" t="str">
        <f t="shared" si="190"/>
        <v>8/3/2016</v>
      </c>
      <c r="S1781" s="14" t="str">
        <f t="shared" si="191"/>
        <v>9/2/2016</v>
      </c>
      <c r="T1781" s="9">
        <f t="shared" si="192"/>
        <v>8</v>
      </c>
      <c r="U1781">
        <f t="shared" si="193"/>
        <v>2016</v>
      </c>
      <c r="V1781" s="9">
        <f t="shared" si="194"/>
        <v>9</v>
      </c>
      <c r="W1781">
        <f t="shared" si="195"/>
        <v>2016</v>
      </c>
    </row>
    <row r="1782" spans="1:23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3">
        <v>42553.600810185184</v>
      </c>
      <c r="J1782" s="13">
        <v>42493.600810185184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 s="3">
        <f>ROUND(E1782/D1782*100,0)</f>
        <v>40</v>
      </c>
      <c r="Q1782">
        <f t="shared" si="189"/>
        <v>78.44</v>
      </c>
      <c r="R1782" s="14" t="str">
        <f t="shared" si="190"/>
        <v>5/3/2016</v>
      </c>
      <c r="S1782" s="14" t="str">
        <f t="shared" si="191"/>
        <v>7/2/2016</v>
      </c>
      <c r="T1782" s="9">
        <f t="shared" si="192"/>
        <v>5</v>
      </c>
      <c r="U1782">
        <f t="shared" si="193"/>
        <v>2016</v>
      </c>
      <c r="V1782" s="9">
        <f t="shared" si="194"/>
        <v>7</v>
      </c>
      <c r="W1782">
        <f t="shared" si="195"/>
        <v>2016</v>
      </c>
    </row>
    <row r="1783" spans="1:23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3">
        <v>42628.617418981485</v>
      </c>
      <c r="J1783" s="13">
        <v>42597.617418981485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 s="3">
        <f>ROUND(E1783/D1783*100,0)</f>
        <v>26</v>
      </c>
      <c r="Q1783">
        <f t="shared" si="189"/>
        <v>59.04</v>
      </c>
      <c r="R1783" s="14" t="str">
        <f t="shared" si="190"/>
        <v>8/15/2016</v>
      </c>
      <c r="S1783" s="14" t="str">
        <f t="shared" si="191"/>
        <v>9/15/2016</v>
      </c>
      <c r="T1783" s="9">
        <f t="shared" si="192"/>
        <v>8</v>
      </c>
      <c r="U1783">
        <f t="shared" si="193"/>
        <v>2016</v>
      </c>
      <c r="V1783" s="9">
        <f t="shared" si="194"/>
        <v>9</v>
      </c>
      <c r="W1783">
        <f t="shared" si="195"/>
        <v>2016</v>
      </c>
    </row>
    <row r="1784" spans="1:23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3">
        <v>42421.575104166666</v>
      </c>
      <c r="J1784" s="13">
        <v>42388.575104166666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 s="3">
        <f>ROUND(E1784/D1784*100,0)</f>
        <v>15</v>
      </c>
      <c r="Q1784">
        <f t="shared" si="189"/>
        <v>71.34</v>
      </c>
      <c r="R1784" s="14" t="str">
        <f t="shared" si="190"/>
        <v>1/19/2016</v>
      </c>
      <c r="S1784" s="14" t="str">
        <f t="shared" si="191"/>
        <v>2/21/2016</v>
      </c>
      <c r="T1784" s="9">
        <f t="shared" si="192"/>
        <v>1</v>
      </c>
      <c r="U1784">
        <f t="shared" si="193"/>
        <v>2016</v>
      </c>
      <c r="V1784" s="9">
        <f t="shared" si="194"/>
        <v>2</v>
      </c>
      <c r="W1784">
        <f t="shared" si="195"/>
        <v>2016</v>
      </c>
    </row>
    <row r="1785" spans="1:23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3">
        <v>42145.949976851851</v>
      </c>
      <c r="J1785" s="13">
        <v>42115.949976851851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 s="3">
        <f>ROUND(E1785/D1785*100,0)</f>
        <v>24</v>
      </c>
      <c r="Q1785">
        <f t="shared" si="189"/>
        <v>51.23</v>
      </c>
      <c r="R1785" s="14" t="str">
        <f t="shared" si="190"/>
        <v>4/21/2015</v>
      </c>
      <c r="S1785" s="14" t="str">
        <f t="shared" si="191"/>
        <v>5/21/2015</v>
      </c>
      <c r="T1785" s="9">
        <f t="shared" si="192"/>
        <v>4</v>
      </c>
      <c r="U1785">
        <f t="shared" si="193"/>
        <v>2015</v>
      </c>
      <c r="V1785" s="9">
        <f t="shared" si="194"/>
        <v>5</v>
      </c>
      <c r="W1785">
        <f t="shared" si="195"/>
        <v>2015</v>
      </c>
    </row>
    <row r="1786" spans="1:23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3">
        <v>42035.142361111109</v>
      </c>
      <c r="J1786" s="13">
        <v>42003.655555555553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 s="3">
        <f>ROUND(E1786/D1786*100,0)</f>
        <v>40</v>
      </c>
      <c r="Q1786">
        <f t="shared" si="189"/>
        <v>60.24</v>
      </c>
      <c r="R1786" s="14" t="str">
        <f t="shared" si="190"/>
        <v>12/30/2014</v>
      </c>
      <c r="S1786" s="14" t="str">
        <f t="shared" si="191"/>
        <v>1/31/2015</v>
      </c>
      <c r="T1786" s="9">
        <f t="shared" si="192"/>
        <v>12</v>
      </c>
      <c r="U1786">
        <f t="shared" si="193"/>
        <v>2014</v>
      </c>
      <c r="V1786" s="9">
        <f t="shared" si="194"/>
        <v>1</v>
      </c>
      <c r="W1786">
        <f t="shared" si="195"/>
        <v>2015</v>
      </c>
    </row>
    <row r="1787" spans="1:23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3">
        <v>41928</v>
      </c>
      <c r="J1787" s="13">
        <v>41897.134895833333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 s="3">
        <f>ROUND(E1787/D1787*100,0)</f>
        <v>20</v>
      </c>
      <c r="Q1787">
        <f t="shared" si="189"/>
        <v>44.94</v>
      </c>
      <c r="R1787" s="14" t="str">
        <f t="shared" si="190"/>
        <v>9/15/2014</v>
      </c>
      <c r="S1787" s="14" t="str">
        <f t="shared" si="191"/>
        <v>10/16/2014</v>
      </c>
      <c r="T1787" s="9">
        <f t="shared" si="192"/>
        <v>9</v>
      </c>
      <c r="U1787">
        <f t="shared" si="193"/>
        <v>2014</v>
      </c>
      <c r="V1787" s="9">
        <f t="shared" si="194"/>
        <v>10</v>
      </c>
      <c r="W1787">
        <f t="shared" si="195"/>
        <v>2014</v>
      </c>
    </row>
    <row r="1788" spans="1:23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3">
        <v>41988.550659722219</v>
      </c>
      <c r="J1788" s="13">
        <v>41958.550659722219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 s="3">
        <f>ROUND(E1788/D1788*100,0)</f>
        <v>48</v>
      </c>
      <c r="Q1788">
        <f t="shared" si="189"/>
        <v>31.21</v>
      </c>
      <c r="R1788" s="14" t="str">
        <f t="shared" si="190"/>
        <v>11/15/2014</v>
      </c>
      <c r="S1788" s="14" t="str">
        <f t="shared" si="191"/>
        <v>12/15/2014</v>
      </c>
      <c r="T1788" s="9">
        <f t="shared" si="192"/>
        <v>11</v>
      </c>
      <c r="U1788">
        <f t="shared" si="193"/>
        <v>2014</v>
      </c>
      <c r="V1788" s="9">
        <f t="shared" si="194"/>
        <v>12</v>
      </c>
      <c r="W1788">
        <f t="shared" si="195"/>
        <v>2014</v>
      </c>
    </row>
    <row r="1789" spans="1:23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3">
        <v>42098.613854166666</v>
      </c>
      <c r="J1789" s="13">
        <v>42068.65552083333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 s="3">
        <f>ROUND(E1789/D1789*100,0)</f>
        <v>15</v>
      </c>
      <c r="Q1789">
        <f t="shared" si="189"/>
        <v>63.88</v>
      </c>
      <c r="R1789" s="14" t="str">
        <f t="shared" si="190"/>
        <v>3/5/2015</v>
      </c>
      <c r="S1789" s="14" t="str">
        <f t="shared" si="191"/>
        <v>4/4/2015</v>
      </c>
      <c r="T1789" s="9">
        <f t="shared" si="192"/>
        <v>3</v>
      </c>
      <c r="U1789">
        <f t="shared" si="193"/>
        <v>2015</v>
      </c>
      <c r="V1789" s="9">
        <f t="shared" si="194"/>
        <v>4</v>
      </c>
      <c r="W1789">
        <f t="shared" si="195"/>
        <v>2015</v>
      </c>
    </row>
    <row r="1790" spans="1:23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3">
        <v>41943.94840277778</v>
      </c>
      <c r="J1790" s="13">
        <v>41913.94840277778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 s="3">
        <f>ROUND(E1790/D1790*100,0)</f>
        <v>1</v>
      </c>
      <c r="Q1790">
        <f t="shared" si="189"/>
        <v>19</v>
      </c>
      <c r="R1790" s="14" t="str">
        <f t="shared" si="190"/>
        <v>10/1/2014</v>
      </c>
      <c r="S1790" s="14" t="str">
        <f t="shared" si="191"/>
        <v>10/31/2014</v>
      </c>
      <c r="T1790" s="9">
        <f t="shared" si="192"/>
        <v>10</v>
      </c>
      <c r="U1790">
        <f t="shared" si="193"/>
        <v>2014</v>
      </c>
      <c r="V1790" s="9">
        <f t="shared" si="194"/>
        <v>10</v>
      </c>
      <c r="W1790">
        <f t="shared" si="195"/>
        <v>2014</v>
      </c>
    </row>
    <row r="1791" spans="1:23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3">
        <v>42016.250034722223</v>
      </c>
      <c r="J1791" s="13">
        <v>41956.250034722223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 s="3">
        <f>ROUND(E1791/D1791*100,0)</f>
        <v>1</v>
      </c>
      <c r="Q1791">
        <f t="shared" si="189"/>
        <v>10</v>
      </c>
      <c r="R1791" s="14" t="str">
        <f t="shared" si="190"/>
        <v>11/13/2014</v>
      </c>
      <c r="S1791" s="14" t="str">
        <f t="shared" si="191"/>
        <v>1/12/2015</v>
      </c>
      <c r="T1791" s="9">
        <f t="shared" si="192"/>
        <v>11</v>
      </c>
      <c r="U1791">
        <f t="shared" si="193"/>
        <v>2014</v>
      </c>
      <c r="V1791" s="9">
        <f t="shared" si="194"/>
        <v>1</v>
      </c>
      <c r="W1791">
        <f t="shared" si="195"/>
        <v>2015</v>
      </c>
    </row>
    <row r="1792" spans="1:23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3">
        <v>42040.674513888887</v>
      </c>
      <c r="J1792" s="13">
        <v>42010.674513888887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 s="3">
        <f>ROUND(E1792/D1792*100,0)</f>
        <v>5</v>
      </c>
      <c r="Q1792">
        <f t="shared" si="189"/>
        <v>109.07</v>
      </c>
      <c r="R1792" s="14" t="str">
        <f t="shared" si="190"/>
        <v>1/6/2015</v>
      </c>
      <c r="S1792" s="14" t="str">
        <f t="shared" si="191"/>
        <v>2/5/2015</v>
      </c>
      <c r="T1792" s="9">
        <f t="shared" si="192"/>
        <v>1</v>
      </c>
      <c r="U1792">
        <f t="shared" si="193"/>
        <v>2015</v>
      </c>
      <c r="V1792" s="9">
        <f t="shared" si="194"/>
        <v>2</v>
      </c>
      <c r="W1792">
        <f t="shared" si="195"/>
        <v>2015</v>
      </c>
    </row>
    <row r="1793" spans="1:23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3">
        <v>42033.740335648145</v>
      </c>
      <c r="J1793" s="13">
        <v>41973.740335648145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 s="3">
        <f>ROUND(E1793/D1793*100,0)</f>
        <v>4</v>
      </c>
      <c r="Q1793">
        <f t="shared" si="189"/>
        <v>26.75</v>
      </c>
      <c r="R1793" s="14" t="str">
        <f t="shared" si="190"/>
        <v>11/30/2014</v>
      </c>
      <c r="S1793" s="14" t="str">
        <f t="shared" si="191"/>
        <v>1/29/2015</v>
      </c>
      <c r="T1793" s="9">
        <f t="shared" si="192"/>
        <v>11</v>
      </c>
      <c r="U1793">
        <f t="shared" si="193"/>
        <v>2014</v>
      </c>
      <c r="V1793" s="9">
        <f t="shared" si="194"/>
        <v>1</v>
      </c>
      <c r="W1793">
        <f t="shared" si="195"/>
        <v>2015</v>
      </c>
    </row>
    <row r="1794" spans="1:23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3">
        <v>42226.290972222225</v>
      </c>
      <c r="J1794" s="13">
        <v>42189.031041666669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 s="3">
        <f>ROUND(E1794/D1794*100,0)</f>
        <v>61</v>
      </c>
      <c r="Q1794">
        <f t="shared" si="189"/>
        <v>109.94</v>
      </c>
      <c r="R1794" s="14" t="str">
        <f t="shared" si="190"/>
        <v>7/4/2015</v>
      </c>
      <c r="S1794" s="14" t="str">
        <f t="shared" si="191"/>
        <v>8/10/2015</v>
      </c>
      <c r="T1794" s="9">
        <f t="shared" si="192"/>
        <v>7</v>
      </c>
      <c r="U1794">
        <f t="shared" si="193"/>
        <v>2015</v>
      </c>
      <c r="V1794" s="9">
        <f t="shared" si="194"/>
        <v>8</v>
      </c>
      <c r="W1794">
        <f t="shared" si="195"/>
        <v>2015</v>
      </c>
    </row>
    <row r="1795" spans="1:23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3">
        <v>41970.933333333334</v>
      </c>
      <c r="J1795" s="13">
        <v>41940.89166666667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 s="3">
        <f>ROUND(E1795/D1795*100,0)</f>
        <v>1</v>
      </c>
      <c r="Q1795">
        <f t="shared" ref="Q1795:Q1858" si="196">IFERROR(ROUND(E1795/L1795,2),0)</f>
        <v>20</v>
      </c>
      <c r="R1795" s="14" t="str">
        <f t="shared" ref="R1795:R1858" si="197">_xlfn.CONCAT(MONTH(J1795),"/",DAY(J1795),"/",YEAR(J1795))</f>
        <v>10/28/2014</v>
      </c>
      <c r="S1795" s="14" t="str">
        <f t="shared" ref="S1795:S1858" si="198">_xlfn.CONCAT(MONTH(I1795),"/",DAY(I1795),"/",YEAR(I1795))</f>
        <v>11/27/2014</v>
      </c>
      <c r="T1795" s="9">
        <f t="shared" ref="T1795:T1858" si="199">MONTH(R1795)</f>
        <v>10</v>
      </c>
      <c r="U1795">
        <f t="shared" ref="U1795:U1858" si="200">YEAR(R1795)</f>
        <v>2014</v>
      </c>
      <c r="V1795" s="9">
        <f t="shared" ref="V1795:V1858" si="201">MONTH(S1795)</f>
        <v>11</v>
      </c>
      <c r="W1795">
        <f t="shared" ref="W1795:W1858" si="202">YEAR(S1795)</f>
        <v>2014</v>
      </c>
    </row>
    <row r="1796" spans="1:23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3">
        <v>42046.551180555558</v>
      </c>
      <c r="J1796" s="13">
        <v>42011.551180555558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 s="3">
        <f>ROUND(E1796/D1796*100,0)</f>
        <v>11</v>
      </c>
      <c r="Q1796">
        <f t="shared" si="196"/>
        <v>55.39</v>
      </c>
      <c r="R1796" s="14" t="str">
        <f t="shared" si="197"/>
        <v>1/7/2015</v>
      </c>
      <c r="S1796" s="14" t="str">
        <f t="shared" si="198"/>
        <v>2/11/2015</v>
      </c>
      <c r="T1796" s="9">
        <f t="shared" si="199"/>
        <v>1</v>
      </c>
      <c r="U1796">
        <f t="shared" si="200"/>
        <v>2015</v>
      </c>
      <c r="V1796" s="9">
        <f t="shared" si="201"/>
        <v>2</v>
      </c>
      <c r="W1796">
        <f t="shared" si="202"/>
        <v>2015</v>
      </c>
    </row>
    <row r="1797" spans="1:23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3">
        <v>42657.666666666664</v>
      </c>
      <c r="J1797" s="13">
        <v>42628.288668981484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 s="3">
        <f>ROUND(E1797/D1797*100,0)</f>
        <v>39</v>
      </c>
      <c r="Q1797">
        <f t="shared" si="196"/>
        <v>133.9</v>
      </c>
      <c r="R1797" s="14" t="str">
        <f t="shared" si="197"/>
        <v>9/15/2016</v>
      </c>
      <c r="S1797" s="14" t="str">
        <f t="shared" si="198"/>
        <v>10/14/2016</v>
      </c>
      <c r="T1797" s="9">
        <f t="shared" si="199"/>
        <v>9</v>
      </c>
      <c r="U1797">
        <f t="shared" si="200"/>
        <v>2016</v>
      </c>
      <c r="V1797" s="9">
        <f t="shared" si="201"/>
        <v>10</v>
      </c>
      <c r="W1797">
        <f t="shared" si="202"/>
        <v>2016</v>
      </c>
    </row>
    <row r="1798" spans="1:23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3">
        <v>42575.439421296294</v>
      </c>
      <c r="J1798" s="13">
        <v>42515.439421296294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 s="3">
        <f>ROUND(E1798/D1798*100,0)</f>
        <v>22</v>
      </c>
      <c r="Q1798">
        <f t="shared" si="196"/>
        <v>48.72</v>
      </c>
      <c r="R1798" s="14" t="str">
        <f t="shared" si="197"/>
        <v>5/25/2016</v>
      </c>
      <c r="S1798" s="14" t="str">
        <f t="shared" si="198"/>
        <v>7/24/2016</v>
      </c>
      <c r="T1798" s="9">
        <f t="shared" si="199"/>
        <v>5</v>
      </c>
      <c r="U1798">
        <f t="shared" si="200"/>
        <v>2016</v>
      </c>
      <c r="V1798" s="9">
        <f t="shared" si="201"/>
        <v>7</v>
      </c>
      <c r="W1798">
        <f t="shared" si="202"/>
        <v>2016</v>
      </c>
    </row>
    <row r="1799" spans="1:23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3">
        <v>42719.56931712963</v>
      </c>
      <c r="J1799" s="13">
        <v>42689.56931712963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 s="3">
        <f>ROUND(E1799/D1799*100,0)</f>
        <v>68</v>
      </c>
      <c r="Q1799">
        <f t="shared" si="196"/>
        <v>48.25</v>
      </c>
      <c r="R1799" s="14" t="str">
        <f t="shared" si="197"/>
        <v>11/15/2016</v>
      </c>
      <c r="S1799" s="14" t="str">
        <f t="shared" si="198"/>
        <v>12/15/2016</v>
      </c>
      <c r="T1799" s="9">
        <f t="shared" si="199"/>
        <v>11</v>
      </c>
      <c r="U1799">
        <f t="shared" si="200"/>
        <v>2016</v>
      </c>
      <c r="V1799" s="9">
        <f t="shared" si="201"/>
        <v>12</v>
      </c>
      <c r="W1799">
        <f t="shared" si="202"/>
        <v>2016</v>
      </c>
    </row>
    <row r="1800" spans="1:23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3">
        <v>42404.326770833337</v>
      </c>
      <c r="J1800" s="13">
        <v>42344.326770833337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 s="3">
        <f>ROUND(E1800/D1800*100,0)</f>
        <v>14</v>
      </c>
      <c r="Q1800">
        <f t="shared" si="196"/>
        <v>58.97</v>
      </c>
      <c r="R1800" s="14" t="str">
        <f t="shared" si="197"/>
        <v>12/6/2015</v>
      </c>
      <c r="S1800" s="14" t="str">
        <f t="shared" si="198"/>
        <v>2/4/2016</v>
      </c>
      <c r="T1800" s="9">
        <f t="shared" si="199"/>
        <v>12</v>
      </c>
      <c r="U1800">
        <f t="shared" si="200"/>
        <v>2015</v>
      </c>
      <c r="V1800" s="9">
        <f t="shared" si="201"/>
        <v>2</v>
      </c>
      <c r="W1800">
        <f t="shared" si="202"/>
        <v>2016</v>
      </c>
    </row>
    <row r="1801" spans="1:23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3">
        <v>41954.884351851855</v>
      </c>
      <c r="J1801" s="13">
        <v>41934.842685185184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 s="3">
        <f>ROUND(E1801/D1801*100,0)</f>
        <v>2</v>
      </c>
      <c r="Q1801">
        <f t="shared" si="196"/>
        <v>11.64</v>
      </c>
      <c r="R1801" s="14" t="str">
        <f t="shared" si="197"/>
        <v>10/22/2014</v>
      </c>
      <c r="S1801" s="14" t="str">
        <f t="shared" si="198"/>
        <v>11/11/2014</v>
      </c>
      <c r="T1801" s="9">
        <f t="shared" si="199"/>
        <v>10</v>
      </c>
      <c r="U1801">
        <f t="shared" si="200"/>
        <v>2014</v>
      </c>
      <c r="V1801" s="9">
        <f t="shared" si="201"/>
        <v>11</v>
      </c>
      <c r="W1801">
        <f t="shared" si="202"/>
        <v>2014</v>
      </c>
    </row>
    <row r="1802" spans="1:23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3">
        <v>42653.606134259258</v>
      </c>
      <c r="J1802" s="13">
        <v>42623.606134259258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 s="3">
        <f>ROUND(E1802/D1802*100,0)</f>
        <v>20</v>
      </c>
      <c r="Q1802">
        <f t="shared" si="196"/>
        <v>83.72</v>
      </c>
      <c r="R1802" s="14" t="str">
        <f t="shared" si="197"/>
        <v>9/10/2016</v>
      </c>
      <c r="S1802" s="14" t="str">
        <f t="shared" si="198"/>
        <v>10/10/2016</v>
      </c>
      <c r="T1802" s="9">
        <f t="shared" si="199"/>
        <v>9</v>
      </c>
      <c r="U1802">
        <f t="shared" si="200"/>
        <v>2016</v>
      </c>
      <c r="V1802" s="9">
        <f t="shared" si="201"/>
        <v>10</v>
      </c>
      <c r="W1802">
        <f t="shared" si="202"/>
        <v>2016</v>
      </c>
    </row>
    <row r="1803" spans="1:23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3">
        <v>42353.506944444445</v>
      </c>
      <c r="J1803" s="13">
        <v>42321.660509259258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 s="3">
        <f>ROUND(E1803/D1803*100,0)</f>
        <v>14</v>
      </c>
      <c r="Q1803">
        <f t="shared" si="196"/>
        <v>63.65</v>
      </c>
      <c r="R1803" s="14" t="str">
        <f t="shared" si="197"/>
        <v>11/13/2015</v>
      </c>
      <c r="S1803" s="14" t="str">
        <f t="shared" si="198"/>
        <v>12/15/2015</v>
      </c>
      <c r="T1803" s="9">
        <f t="shared" si="199"/>
        <v>11</v>
      </c>
      <c r="U1803">
        <f t="shared" si="200"/>
        <v>2015</v>
      </c>
      <c r="V1803" s="9">
        <f t="shared" si="201"/>
        <v>12</v>
      </c>
      <c r="W1803">
        <f t="shared" si="202"/>
        <v>2015</v>
      </c>
    </row>
    <row r="1804" spans="1:23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3">
        <v>42182.915972222225</v>
      </c>
      <c r="J1804" s="13">
        <v>42159.472569444442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 s="3">
        <f>ROUND(E1804/D1804*100,0)</f>
        <v>48</v>
      </c>
      <c r="Q1804">
        <f t="shared" si="196"/>
        <v>94.28</v>
      </c>
      <c r="R1804" s="14" t="str">
        <f t="shared" si="197"/>
        <v>6/4/2015</v>
      </c>
      <c r="S1804" s="14" t="str">
        <f t="shared" si="198"/>
        <v>6/27/2015</v>
      </c>
      <c r="T1804" s="9">
        <f t="shared" si="199"/>
        <v>6</v>
      </c>
      <c r="U1804">
        <f t="shared" si="200"/>
        <v>2015</v>
      </c>
      <c r="V1804" s="9">
        <f t="shared" si="201"/>
        <v>6</v>
      </c>
      <c r="W1804">
        <f t="shared" si="202"/>
        <v>2015</v>
      </c>
    </row>
    <row r="1805" spans="1:23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3">
        <v>42049.071550925924</v>
      </c>
      <c r="J1805" s="13">
        <v>42018.071550925924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 s="3">
        <f>ROUND(E1805/D1805*100,0)</f>
        <v>31</v>
      </c>
      <c r="Q1805">
        <f t="shared" si="196"/>
        <v>71.87</v>
      </c>
      <c r="R1805" s="14" t="str">
        <f t="shared" si="197"/>
        <v>1/14/2015</v>
      </c>
      <c r="S1805" s="14" t="str">
        <f t="shared" si="198"/>
        <v>2/14/2015</v>
      </c>
      <c r="T1805" s="9">
        <f t="shared" si="199"/>
        <v>1</v>
      </c>
      <c r="U1805">
        <f t="shared" si="200"/>
        <v>2015</v>
      </c>
      <c r="V1805" s="9">
        <f t="shared" si="201"/>
        <v>2</v>
      </c>
      <c r="W1805">
        <f t="shared" si="202"/>
        <v>2015</v>
      </c>
    </row>
    <row r="1806" spans="1:23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3">
        <v>42322.719953703701</v>
      </c>
      <c r="J1806" s="13">
        <v>42282.678287037037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 s="3">
        <f>ROUND(E1806/D1806*100,0)</f>
        <v>35</v>
      </c>
      <c r="Q1806">
        <f t="shared" si="196"/>
        <v>104.85</v>
      </c>
      <c r="R1806" s="14" t="str">
        <f t="shared" si="197"/>
        <v>10/5/2015</v>
      </c>
      <c r="S1806" s="14" t="str">
        <f t="shared" si="198"/>
        <v>11/14/2015</v>
      </c>
      <c r="T1806" s="9">
        <f t="shared" si="199"/>
        <v>10</v>
      </c>
      <c r="U1806">
        <f t="shared" si="200"/>
        <v>2015</v>
      </c>
      <c r="V1806" s="9">
        <f t="shared" si="201"/>
        <v>11</v>
      </c>
      <c r="W1806">
        <f t="shared" si="202"/>
        <v>2015</v>
      </c>
    </row>
    <row r="1807" spans="1:23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3">
        <v>42279.75</v>
      </c>
      <c r="J1807" s="13">
        <v>42247.803912037038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 s="3">
        <f>ROUND(E1807/D1807*100,0)</f>
        <v>36</v>
      </c>
      <c r="Q1807">
        <f t="shared" si="196"/>
        <v>67.14</v>
      </c>
      <c r="R1807" s="14" t="str">
        <f t="shared" si="197"/>
        <v>8/31/2015</v>
      </c>
      <c r="S1807" s="14" t="str">
        <f t="shared" si="198"/>
        <v>10/2/2015</v>
      </c>
      <c r="T1807" s="9">
        <f t="shared" si="199"/>
        <v>8</v>
      </c>
      <c r="U1807">
        <f t="shared" si="200"/>
        <v>2015</v>
      </c>
      <c r="V1807" s="9">
        <f t="shared" si="201"/>
        <v>10</v>
      </c>
      <c r="W1807">
        <f t="shared" si="202"/>
        <v>2015</v>
      </c>
    </row>
    <row r="1808" spans="1:23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3">
        <v>41912.638298611113</v>
      </c>
      <c r="J1808" s="13">
        <v>41877.638298611113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 s="3">
        <f>ROUND(E1808/D1808*100,0)</f>
        <v>3</v>
      </c>
      <c r="Q1808">
        <f t="shared" si="196"/>
        <v>73.88</v>
      </c>
      <c r="R1808" s="14" t="str">
        <f t="shared" si="197"/>
        <v>8/26/2014</v>
      </c>
      <c r="S1808" s="14" t="str">
        <f t="shared" si="198"/>
        <v>9/30/2014</v>
      </c>
      <c r="T1808" s="9">
        <f t="shared" si="199"/>
        <v>8</v>
      </c>
      <c r="U1808">
        <f t="shared" si="200"/>
        <v>2014</v>
      </c>
      <c r="V1808" s="9">
        <f t="shared" si="201"/>
        <v>9</v>
      </c>
      <c r="W1808">
        <f t="shared" si="202"/>
        <v>2014</v>
      </c>
    </row>
    <row r="1809" spans="1:23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3">
        <v>41910.068437499998</v>
      </c>
      <c r="J1809" s="13">
        <v>41880.068437499998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 s="3">
        <f>ROUND(E1809/D1809*100,0)</f>
        <v>11</v>
      </c>
      <c r="Q1809">
        <f t="shared" si="196"/>
        <v>69.13</v>
      </c>
      <c r="R1809" s="14" t="str">
        <f t="shared" si="197"/>
        <v>8/29/2014</v>
      </c>
      <c r="S1809" s="14" t="str">
        <f t="shared" si="198"/>
        <v>9/28/2014</v>
      </c>
      <c r="T1809" s="9">
        <f t="shared" si="199"/>
        <v>8</v>
      </c>
      <c r="U1809">
        <f t="shared" si="200"/>
        <v>2014</v>
      </c>
      <c r="V1809" s="9">
        <f t="shared" si="201"/>
        <v>9</v>
      </c>
      <c r="W1809">
        <f t="shared" si="202"/>
        <v>2014</v>
      </c>
    </row>
    <row r="1810" spans="1:23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3">
        <v>42777.680902777778</v>
      </c>
      <c r="J1810" s="13">
        <v>42742.680902777778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 s="3">
        <f>ROUND(E1810/D1810*100,0)</f>
        <v>41</v>
      </c>
      <c r="Q1810">
        <f t="shared" si="196"/>
        <v>120.77</v>
      </c>
      <c r="R1810" s="14" t="str">
        <f t="shared" si="197"/>
        <v>1/7/2017</v>
      </c>
      <c r="S1810" s="14" t="str">
        <f t="shared" si="198"/>
        <v>2/11/2017</v>
      </c>
      <c r="T1810" s="9">
        <f t="shared" si="199"/>
        <v>1</v>
      </c>
      <c r="U1810">
        <f t="shared" si="200"/>
        <v>2017</v>
      </c>
      <c r="V1810" s="9">
        <f t="shared" si="201"/>
        <v>2</v>
      </c>
      <c r="W1810">
        <f t="shared" si="202"/>
        <v>2017</v>
      </c>
    </row>
    <row r="1811" spans="1:23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3">
        <v>42064.907858796294</v>
      </c>
      <c r="J1811" s="13">
        <v>42029.907858796294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 s="3">
        <f>ROUND(E1811/D1811*100,0)</f>
        <v>11</v>
      </c>
      <c r="Q1811">
        <f t="shared" si="196"/>
        <v>42.22</v>
      </c>
      <c r="R1811" s="14" t="str">
        <f t="shared" si="197"/>
        <v>1/25/2015</v>
      </c>
      <c r="S1811" s="14" t="str">
        <f t="shared" si="198"/>
        <v>3/1/2015</v>
      </c>
      <c r="T1811" s="9">
        <f t="shared" si="199"/>
        <v>1</v>
      </c>
      <c r="U1811">
        <f t="shared" si="200"/>
        <v>2015</v>
      </c>
      <c r="V1811" s="9">
        <f t="shared" si="201"/>
        <v>3</v>
      </c>
      <c r="W1811">
        <f t="shared" si="202"/>
        <v>2015</v>
      </c>
    </row>
    <row r="1812" spans="1:23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3">
        <v>41872.91002314815</v>
      </c>
      <c r="J1812" s="13">
        <v>41860.91002314815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 s="3">
        <f>ROUND(E1812/D1812*100,0)</f>
        <v>3</v>
      </c>
      <c r="Q1812">
        <f t="shared" si="196"/>
        <v>7.5</v>
      </c>
      <c r="R1812" s="14" t="str">
        <f t="shared" si="197"/>
        <v>8/9/2014</v>
      </c>
      <c r="S1812" s="14" t="str">
        <f t="shared" si="198"/>
        <v>8/21/2014</v>
      </c>
      <c r="T1812" s="9">
        <f t="shared" si="199"/>
        <v>8</v>
      </c>
      <c r="U1812">
        <f t="shared" si="200"/>
        <v>2014</v>
      </c>
      <c r="V1812" s="9">
        <f t="shared" si="201"/>
        <v>8</v>
      </c>
      <c r="W1812">
        <f t="shared" si="202"/>
        <v>2014</v>
      </c>
    </row>
    <row r="1813" spans="1:23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3">
        <v>41936.166666666664</v>
      </c>
      <c r="J1813" s="13">
        <v>41876.433680555558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 s="3">
        <f>ROUND(E1813/D1813*100,0)</f>
        <v>0</v>
      </c>
      <c r="Q1813">
        <f t="shared" si="196"/>
        <v>1.54</v>
      </c>
      <c r="R1813" s="14" t="str">
        <f t="shared" si="197"/>
        <v>8/25/2014</v>
      </c>
      <c r="S1813" s="14" t="str">
        <f t="shared" si="198"/>
        <v>10/24/2014</v>
      </c>
      <c r="T1813" s="9">
        <f t="shared" si="199"/>
        <v>8</v>
      </c>
      <c r="U1813">
        <f t="shared" si="200"/>
        <v>2014</v>
      </c>
      <c r="V1813" s="9">
        <f t="shared" si="201"/>
        <v>10</v>
      </c>
      <c r="W1813">
        <f t="shared" si="202"/>
        <v>2014</v>
      </c>
    </row>
    <row r="1814" spans="1:23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3">
        <v>42554.318703703706</v>
      </c>
      <c r="J1814" s="13">
        <v>42524.318703703706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 s="3">
        <f>ROUND(E1814/D1814*100,0)</f>
        <v>13</v>
      </c>
      <c r="Q1814">
        <f t="shared" si="196"/>
        <v>37.61</v>
      </c>
      <c r="R1814" s="14" t="str">
        <f t="shared" si="197"/>
        <v>6/3/2016</v>
      </c>
      <c r="S1814" s="14" t="str">
        <f t="shared" si="198"/>
        <v>7/3/2016</v>
      </c>
      <c r="T1814" s="9">
        <f t="shared" si="199"/>
        <v>6</v>
      </c>
      <c r="U1814">
        <f t="shared" si="200"/>
        <v>2016</v>
      </c>
      <c r="V1814" s="9">
        <f t="shared" si="201"/>
        <v>7</v>
      </c>
      <c r="W1814">
        <f t="shared" si="202"/>
        <v>2016</v>
      </c>
    </row>
    <row r="1815" spans="1:23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3">
        <v>41859.889027777775</v>
      </c>
      <c r="J1815" s="13">
        <v>41829.889027777775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 s="3">
        <f>ROUND(E1815/D1815*100,0)</f>
        <v>0</v>
      </c>
      <c r="Q1815">
        <f t="shared" si="196"/>
        <v>0</v>
      </c>
      <c r="R1815" s="14" t="str">
        <f t="shared" si="197"/>
        <v>7/9/2014</v>
      </c>
      <c r="S1815" s="14" t="str">
        <f t="shared" si="198"/>
        <v>8/8/2014</v>
      </c>
      <c r="T1815" s="9">
        <f t="shared" si="199"/>
        <v>7</v>
      </c>
      <c r="U1815">
        <f t="shared" si="200"/>
        <v>2014</v>
      </c>
      <c r="V1815" s="9">
        <f t="shared" si="201"/>
        <v>8</v>
      </c>
      <c r="W1815">
        <f t="shared" si="202"/>
        <v>2014</v>
      </c>
    </row>
    <row r="1816" spans="1:23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3">
        <v>42063.314074074071</v>
      </c>
      <c r="J1816" s="13">
        <v>42033.314074074071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 s="3">
        <f>ROUND(E1816/D1816*100,0)</f>
        <v>49</v>
      </c>
      <c r="Q1816">
        <f t="shared" si="196"/>
        <v>42.16</v>
      </c>
      <c r="R1816" s="14" t="str">
        <f t="shared" si="197"/>
        <v>1/29/2015</v>
      </c>
      <c r="S1816" s="14" t="str">
        <f t="shared" si="198"/>
        <v>2/28/2015</v>
      </c>
      <c r="T1816" s="9">
        <f t="shared" si="199"/>
        <v>1</v>
      </c>
      <c r="U1816">
        <f t="shared" si="200"/>
        <v>2015</v>
      </c>
      <c r="V1816" s="9">
        <f t="shared" si="201"/>
        <v>2</v>
      </c>
      <c r="W1816">
        <f t="shared" si="202"/>
        <v>2015</v>
      </c>
    </row>
    <row r="1817" spans="1:23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3">
        <v>42186.906678240739</v>
      </c>
      <c r="J1817" s="13">
        <v>42172.906678240739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 s="3">
        <f>ROUND(E1817/D1817*100,0)</f>
        <v>0</v>
      </c>
      <c r="Q1817">
        <f t="shared" si="196"/>
        <v>0</v>
      </c>
      <c r="R1817" s="14" t="str">
        <f t="shared" si="197"/>
        <v>6/17/2015</v>
      </c>
      <c r="S1817" s="14" t="str">
        <f t="shared" si="198"/>
        <v>7/1/2015</v>
      </c>
      <c r="T1817" s="9">
        <f t="shared" si="199"/>
        <v>6</v>
      </c>
      <c r="U1817">
        <f t="shared" si="200"/>
        <v>2015</v>
      </c>
      <c r="V1817" s="9">
        <f t="shared" si="201"/>
        <v>7</v>
      </c>
      <c r="W1817">
        <f t="shared" si="202"/>
        <v>2015</v>
      </c>
    </row>
    <row r="1818" spans="1:23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3">
        <v>42576.791666666664</v>
      </c>
      <c r="J1818" s="13">
        <v>42548.876192129632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 s="3">
        <f>ROUND(E1818/D1818*100,0)</f>
        <v>2</v>
      </c>
      <c r="Q1818">
        <f t="shared" si="196"/>
        <v>84.83</v>
      </c>
      <c r="R1818" s="14" t="str">
        <f t="shared" si="197"/>
        <v>6/27/2016</v>
      </c>
      <c r="S1818" s="14" t="str">
        <f t="shared" si="198"/>
        <v>7/25/2016</v>
      </c>
      <c r="T1818" s="9">
        <f t="shared" si="199"/>
        <v>6</v>
      </c>
      <c r="U1818">
        <f t="shared" si="200"/>
        <v>2016</v>
      </c>
      <c r="V1818" s="9">
        <f t="shared" si="201"/>
        <v>7</v>
      </c>
      <c r="W1818">
        <f t="shared" si="202"/>
        <v>2016</v>
      </c>
    </row>
    <row r="1819" spans="1:23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3">
        <v>42765.290972222225</v>
      </c>
      <c r="J1819" s="13">
        <v>42705.662118055552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 s="3">
        <f>ROUND(E1819/D1819*100,0)</f>
        <v>52</v>
      </c>
      <c r="Q1819">
        <f t="shared" si="196"/>
        <v>94.19</v>
      </c>
      <c r="R1819" s="14" t="str">
        <f t="shared" si="197"/>
        <v>12/1/2016</v>
      </c>
      <c r="S1819" s="14" t="str">
        <f t="shared" si="198"/>
        <v>1/30/2017</v>
      </c>
      <c r="T1819" s="9">
        <f t="shared" si="199"/>
        <v>12</v>
      </c>
      <c r="U1819">
        <f t="shared" si="200"/>
        <v>2016</v>
      </c>
      <c r="V1819" s="9">
        <f t="shared" si="201"/>
        <v>1</v>
      </c>
      <c r="W1819">
        <f t="shared" si="202"/>
        <v>2017</v>
      </c>
    </row>
    <row r="1820" spans="1:23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3">
        <v>42097.192708333336</v>
      </c>
      <c r="J1820" s="13">
        <v>42067.234375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 s="3">
        <f>ROUND(E1820/D1820*100,0)</f>
        <v>0</v>
      </c>
      <c r="Q1820">
        <f t="shared" si="196"/>
        <v>0</v>
      </c>
      <c r="R1820" s="14" t="str">
        <f t="shared" si="197"/>
        <v>3/4/2015</v>
      </c>
      <c r="S1820" s="14" t="str">
        <f t="shared" si="198"/>
        <v>4/3/2015</v>
      </c>
      <c r="T1820" s="9">
        <f t="shared" si="199"/>
        <v>3</v>
      </c>
      <c r="U1820">
        <f t="shared" si="200"/>
        <v>2015</v>
      </c>
      <c r="V1820" s="9">
        <f t="shared" si="201"/>
        <v>4</v>
      </c>
      <c r="W1820">
        <f t="shared" si="202"/>
        <v>2015</v>
      </c>
    </row>
    <row r="1821" spans="1:23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3">
        <v>41850.752268518518</v>
      </c>
      <c r="J1821" s="13">
        <v>41820.752268518518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 s="3">
        <f>ROUND(E1821/D1821*100,0)</f>
        <v>2</v>
      </c>
      <c r="Q1821">
        <f t="shared" si="196"/>
        <v>6.25</v>
      </c>
      <c r="R1821" s="14" t="str">
        <f t="shared" si="197"/>
        <v>6/30/2014</v>
      </c>
      <c r="S1821" s="14" t="str">
        <f t="shared" si="198"/>
        <v>7/30/2014</v>
      </c>
      <c r="T1821" s="9">
        <f t="shared" si="199"/>
        <v>6</v>
      </c>
      <c r="U1821">
        <f t="shared" si="200"/>
        <v>2014</v>
      </c>
      <c r="V1821" s="9">
        <f t="shared" si="201"/>
        <v>7</v>
      </c>
      <c r="W1821">
        <f t="shared" si="202"/>
        <v>2014</v>
      </c>
    </row>
    <row r="1822" spans="1:23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3">
        <v>42095.042708333334</v>
      </c>
      <c r="J1822" s="13">
        <v>42065.084374999999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 s="3">
        <f>ROUND(E1822/D1822*100,0)</f>
        <v>7</v>
      </c>
      <c r="Q1822">
        <f t="shared" si="196"/>
        <v>213.38</v>
      </c>
      <c r="R1822" s="14" t="str">
        <f t="shared" si="197"/>
        <v>3/2/2015</v>
      </c>
      <c r="S1822" s="14" t="str">
        <f t="shared" si="198"/>
        <v>4/1/2015</v>
      </c>
      <c r="T1822" s="9">
        <f t="shared" si="199"/>
        <v>3</v>
      </c>
      <c r="U1822">
        <f t="shared" si="200"/>
        <v>2015</v>
      </c>
      <c r="V1822" s="9">
        <f t="shared" si="201"/>
        <v>4</v>
      </c>
      <c r="W1822">
        <f t="shared" si="202"/>
        <v>2015</v>
      </c>
    </row>
    <row r="1823" spans="1:23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3">
        <v>40971.319062499999</v>
      </c>
      <c r="J1823" s="13">
        <v>40926.319062499999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 s="3">
        <f>ROUND(E1823/D1823*100,0)</f>
        <v>135</v>
      </c>
      <c r="Q1823">
        <f t="shared" si="196"/>
        <v>59.16</v>
      </c>
      <c r="R1823" s="14" t="str">
        <f t="shared" si="197"/>
        <v>1/18/2012</v>
      </c>
      <c r="S1823" s="14" t="str">
        <f t="shared" si="198"/>
        <v>3/3/2012</v>
      </c>
      <c r="T1823" s="9">
        <f t="shared" si="199"/>
        <v>1</v>
      </c>
      <c r="U1823">
        <f t="shared" si="200"/>
        <v>2012</v>
      </c>
      <c r="V1823" s="9">
        <f t="shared" si="201"/>
        <v>3</v>
      </c>
      <c r="W1823">
        <f t="shared" si="202"/>
        <v>2012</v>
      </c>
    </row>
    <row r="1824" spans="1:23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3">
        <v>41670.792361111111</v>
      </c>
      <c r="J1824" s="13">
        <v>41634.797013888892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 s="3">
        <f>ROUND(E1824/D1824*100,0)</f>
        <v>100</v>
      </c>
      <c r="Q1824">
        <f t="shared" si="196"/>
        <v>27.27</v>
      </c>
      <c r="R1824" s="14" t="str">
        <f t="shared" si="197"/>
        <v>12/26/2013</v>
      </c>
      <c r="S1824" s="14" t="str">
        <f t="shared" si="198"/>
        <v>1/31/2014</v>
      </c>
      <c r="T1824" s="9">
        <f t="shared" si="199"/>
        <v>12</v>
      </c>
      <c r="U1824">
        <f t="shared" si="200"/>
        <v>2013</v>
      </c>
      <c r="V1824" s="9">
        <f t="shared" si="201"/>
        <v>1</v>
      </c>
      <c r="W1824">
        <f t="shared" si="202"/>
        <v>2014</v>
      </c>
    </row>
    <row r="1825" spans="1:23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3">
        <v>41206.684907407405</v>
      </c>
      <c r="J1825" s="13">
        <v>41176.684907407405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 s="3">
        <f>ROUND(E1825/D1825*100,0)</f>
        <v>116</v>
      </c>
      <c r="Q1825">
        <f t="shared" si="196"/>
        <v>24.58</v>
      </c>
      <c r="R1825" s="14" t="str">
        <f t="shared" si="197"/>
        <v>9/24/2012</v>
      </c>
      <c r="S1825" s="14" t="str">
        <f t="shared" si="198"/>
        <v>10/24/2012</v>
      </c>
      <c r="T1825" s="9">
        <f t="shared" si="199"/>
        <v>9</v>
      </c>
      <c r="U1825">
        <f t="shared" si="200"/>
        <v>2012</v>
      </c>
      <c r="V1825" s="9">
        <f t="shared" si="201"/>
        <v>10</v>
      </c>
      <c r="W1825">
        <f t="shared" si="202"/>
        <v>2012</v>
      </c>
    </row>
    <row r="1826" spans="1:23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3">
        <v>41647.088888888888</v>
      </c>
      <c r="J1826" s="13">
        <v>41626.916284722225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 s="3">
        <f>ROUND(E1826/D1826*100,0)</f>
        <v>100</v>
      </c>
      <c r="Q1826">
        <f t="shared" si="196"/>
        <v>75.05</v>
      </c>
      <c r="R1826" s="14" t="str">
        <f t="shared" si="197"/>
        <v>12/18/2013</v>
      </c>
      <c r="S1826" s="14" t="str">
        <f t="shared" si="198"/>
        <v>1/8/2014</v>
      </c>
      <c r="T1826" s="9">
        <f t="shared" si="199"/>
        <v>12</v>
      </c>
      <c r="U1826">
        <f t="shared" si="200"/>
        <v>2013</v>
      </c>
      <c r="V1826" s="9">
        <f t="shared" si="201"/>
        <v>1</v>
      </c>
      <c r="W1826">
        <f t="shared" si="202"/>
        <v>2014</v>
      </c>
    </row>
    <row r="1827" spans="1:23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3">
        <v>41466.83452546296</v>
      </c>
      <c r="J1827" s="13">
        <v>41443.83452546296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 s="3">
        <f>ROUND(E1827/D1827*100,0)</f>
        <v>105</v>
      </c>
      <c r="Q1827">
        <f t="shared" si="196"/>
        <v>42.02</v>
      </c>
      <c r="R1827" s="14" t="str">
        <f t="shared" si="197"/>
        <v>6/18/2013</v>
      </c>
      <c r="S1827" s="14" t="str">
        <f t="shared" si="198"/>
        <v>7/11/2013</v>
      </c>
      <c r="T1827" s="9">
        <f t="shared" si="199"/>
        <v>6</v>
      </c>
      <c r="U1827">
        <f t="shared" si="200"/>
        <v>2013</v>
      </c>
      <c r="V1827" s="9">
        <f t="shared" si="201"/>
        <v>7</v>
      </c>
      <c r="W1827">
        <f t="shared" si="202"/>
        <v>2013</v>
      </c>
    </row>
    <row r="1828" spans="1:23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3">
        <v>41687.923807870371</v>
      </c>
      <c r="J1828" s="13">
        <v>41657.923807870371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 s="3">
        <f>ROUND(E1828/D1828*100,0)</f>
        <v>101</v>
      </c>
      <c r="Q1828">
        <f t="shared" si="196"/>
        <v>53.16</v>
      </c>
      <c r="R1828" s="14" t="str">
        <f t="shared" si="197"/>
        <v>1/18/2014</v>
      </c>
      <c r="S1828" s="14" t="str">
        <f t="shared" si="198"/>
        <v>2/17/2014</v>
      </c>
      <c r="T1828" s="9">
        <f t="shared" si="199"/>
        <v>1</v>
      </c>
      <c r="U1828">
        <f t="shared" si="200"/>
        <v>2014</v>
      </c>
      <c r="V1828" s="9">
        <f t="shared" si="201"/>
        <v>2</v>
      </c>
      <c r="W1828">
        <f t="shared" si="202"/>
        <v>2014</v>
      </c>
    </row>
    <row r="1829" spans="1:23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3">
        <v>40605.325937499998</v>
      </c>
      <c r="J1829" s="13">
        <v>40555.325937499998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 s="3">
        <f>ROUND(E1829/D1829*100,0)</f>
        <v>101</v>
      </c>
      <c r="Q1829">
        <f t="shared" si="196"/>
        <v>83.89</v>
      </c>
      <c r="R1829" s="14" t="str">
        <f t="shared" si="197"/>
        <v>1/12/2011</v>
      </c>
      <c r="S1829" s="14" t="str">
        <f t="shared" si="198"/>
        <v>3/3/2011</v>
      </c>
      <c r="T1829" s="9">
        <f t="shared" si="199"/>
        <v>1</v>
      </c>
      <c r="U1829">
        <f t="shared" si="200"/>
        <v>2011</v>
      </c>
      <c r="V1829" s="9">
        <f t="shared" si="201"/>
        <v>3</v>
      </c>
      <c r="W1829">
        <f t="shared" si="202"/>
        <v>2011</v>
      </c>
    </row>
    <row r="1830" spans="1:23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3">
        <v>41768.916666666664</v>
      </c>
      <c r="J1830" s="13">
        <v>41736.899652777778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 s="3">
        <f>ROUND(E1830/D1830*100,0)</f>
        <v>100</v>
      </c>
      <c r="Q1830">
        <f t="shared" si="196"/>
        <v>417.33</v>
      </c>
      <c r="R1830" s="14" t="str">
        <f t="shared" si="197"/>
        <v>4/7/2014</v>
      </c>
      <c r="S1830" s="14" t="str">
        <f t="shared" si="198"/>
        <v>5/9/2014</v>
      </c>
      <c r="T1830" s="9">
        <f t="shared" si="199"/>
        <v>4</v>
      </c>
      <c r="U1830">
        <f t="shared" si="200"/>
        <v>2014</v>
      </c>
      <c r="V1830" s="9">
        <f t="shared" si="201"/>
        <v>5</v>
      </c>
      <c r="W1830">
        <f t="shared" si="202"/>
        <v>2014</v>
      </c>
    </row>
    <row r="1831" spans="1:23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3">
        <v>40564.916666666664</v>
      </c>
      <c r="J1831" s="13">
        <v>40516.087627314817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 s="3">
        <f>ROUND(E1831/D1831*100,0)</f>
        <v>167</v>
      </c>
      <c r="Q1831">
        <f t="shared" si="196"/>
        <v>75.77</v>
      </c>
      <c r="R1831" s="14" t="str">
        <f t="shared" si="197"/>
        <v>12/4/2010</v>
      </c>
      <c r="S1831" s="14" t="str">
        <f t="shared" si="198"/>
        <v>1/21/2011</v>
      </c>
      <c r="T1831" s="9">
        <f t="shared" si="199"/>
        <v>12</v>
      </c>
      <c r="U1831">
        <f t="shared" si="200"/>
        <v>2010</v>
      </c>
      <c r="V1831" s="9">
        <f t="shared" si="201"/>
        <v>1</v>
      </c>
      <c r="W1831">
        <f t="shared" si="202"/>
        <v>2011</v>
      </c>
    </row>
    <row r="1832" spans="1:23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3">
        <v>41694.684108796297</v>
      </c>
      <c r="J1832" s="13">
        <v>41664.684108796297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 s="3">
        <f>ROUND(E1832/D1832*100,0)</f>
        <v>102</v>
      </c>
      <c r="Q1832">
        <f t="shared" si="196"/>
        <v>67.39</v>
      </c>
      <c r="R1832" s="14" t="str">
        <f t="shared" si="197"/>
        <v>1/25/2014</v>
      </c>
      <c r="S1832" s="14" t="str">
        <f t="shared" si="198"/>
        <v>2/24/2014</v>
      </c>
      <c r="T1832" s="9">
        <f t="shared" si="199"/>
        <v>1</v>
      </c>
      <c r="U1832">
        <f t="shared" si="200"/>
        <v>2014</v>
      </c>
      <c r="V1832" s="9">
        <f t="shared" si="201"/>
        <v>2</v>
      </c>
      <c r="W1832">
        <f t="shared" si="202"/>
        <v>2014</v>
      </c>
    </row>
    <row r="1833" spans="1:23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3">
        <v>41041.996099537035</v>
      </c>
      <c r="J1833" s="13">
        <v>41026.996099537035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 s="3">
        <f>ROUND(E1833/D1833*100,0)</f>
        <v>103</v>
      </c>
      <c r="Q1833">
        <f t="shared" si="196"/>
        <v>73.569999999999993</v>
      </c>
      <c r="R1833" s="14" t="str">
        <f t="shared" si="197"/>
        <v>4/27/2012</v>
      </c>
      <c r="S1833" s="14" t="str">
        <f t="shared" si="198"/>
        <v>5/12/2012</v>
      </c>
      <c r="T1833" s="9">
        <f t="shared" si="199"/>
        <v>4</v>
      </c>
      <c r="U1833">
        <f t="shared" si="200"/>
        <v>2012</v>
      </c>
      <c r="V1833" s="9">
        <f t="shared" si="201"/>
        <v>5</v>
      </c>
      <c r="W1833">
        <f t="shared" si="202"/>
        <v>2012</v>
      </c>
    </row>
    <row r="1834" spans="1:23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3">
        <v>40606.539664351854</v>
      </c>
      <c r="J1834" s="13">
        <v>40576.539664351854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 s="3">
        <f>ROUND(E1834/D1834*100,0)</f>
        <v>143</v>
      </c>
      <c r="Q1834">
        <f t="shared" si="196"/>
        <v>25</v>
      </c>
      <c r="R1834" s="14" t="str">
        <f t="shared" si="197"/>
        <v>2/2/2011</v>
      </c>
      <c r="S1834" s="14" t="str">
        <f t="shared" si="198"/>
        <v>3/4/2011</v>
      </c>
      <c r="T1834" s="9">
        <f t="shared" si="199"/>
        <v>2</v>
      </c>
      <c r="U1834">
        <f t="shared" si="200"/>
        <v>2011</v>
      </c>
      <c r="V1834" s="9">
        <f t="shared" si="201"/>
        <v>3</v>
      </c>
      <c r="W1834">
        <f t="shared" si="202"/>
        <v>2011</v>
      </c>
    </row>
    <row r="1835" spans="1:23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3">
        <v>41335.332638888889</v>
      </c>
      <c r="J1835" s="13">
        <v>41303.044016203705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 s="3">
        <f>ROUND(E1835/D1835*100,0)</f>
        <v>263</v>
      </c>
      <c r="Q1835">
        <f t="shared" si="196"/>
        <v>42</v>
      </c>
      <c r="R1835" s="14" t="str">
        <f t="shared" si="197"/>
        <v>1/29/2013</v>
      </c>
      <c r="S1835" s="14" t="str">
        <f t="shared" si="198"/>
        <v>3/2/2013</v>
      </c>
      <c r="T1835" s="9">
        <f t="shared" si="199"/>
        <v>1</v>
      </c>
      <c r="U1835">
        <f t="shared" si="200"/>
        <v>2013</v>
      </c>
      <c r="V1835" s="9">
        <f t="shared" si="201"/>
        <v>3</v>
      </c>
      <c r="W1835">
        <f t="shared" si="202"/>
        <v>2013</v>
      </c>
    </row>
    <row r="1836" spans="1:23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3">
        <v>42028.964062500003</v>
      </c>
      <c r="J1836" s="13">
        <v>41988.964062500003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 s="3">
        <f>ROUND(E1836/D1836*100,0)</f>
        <v>118</v>
      </c>
      <c r="Q1836">
        <f t="shared" si="196"/>
        <v>131.16999999999999</v>
      </c>
      <c r="R1836" s="14" t="str">
        <f t="shared" si="197"/>
        <v>12/15/2014</v>
      </c>
      <c r="S1836" s="14" t="str">
        <f t="shared" si="198"/>
        <v>1/24/2015</v>
      </c>
      <c r="T1836" s="9">
        <f t="shared" si="199"/>
        <v>12</v>
      </c>
      <c r="U1836">
        <f t="shared" si="200"/>
        <v>2014</v>
      </c>
      <c r="V1836" s="9">
        <f t="shared" si="201"/>
        <v>1</v>
      </c>
      <c r="W1836">
        <f t="shared" si="202"/>
        <v>2015</v>
      </c>
    </row>
    <row r="1837" spans="1:23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3">
        <v>42460.660543981481</v>
      </c>
      <c r="J1837" s="13">
        <v>42430.702210648145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 s="3">
        <f>ROUND(E1837/D1837*100,0)</f>
        <v>104</v>
      </c>
      <c r="Q1837">
        <f t="shared" si="196"/>
        <v>47.27</v>
      </c>
      <c r="R1837" s="14" t="str">
        <f t="shared" si="197"/>
        <v>3/1/2016</v>
      </c>
      <c r="S1837" s="14" t="str">
        <f t="shared" si="198"/>
        <v>3/31/2016</v>
      </c>
      <c r="T1837" s="9">
        <f t="shared" si="199"/>
        <v>3</v>
      </c>
      <c r="U1837">
        <f t="shared" si="200"/>
        <v>2016</v>
      </c>
      <c r="V1837" s="9">
        <f t="shared" si="201"/>
        <v>3</v>
      </c>
      <c r="W1837">
        <f t="shared" si="202"/>
        <v>2016</v>
      </c>
    </row>
    <row r="1838" spans="1:23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3">
        <v>41322.809363425928</v>
      </c>
      <c r="J1838" s="13">
        <v>41305.809363425928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 s="3">
        <f>ROUND(E1838/D1838*100,0)</f>
        <v>200</v>
      </c>
      <c r="Q1838">
        <f t="shared" si="196"/>
        <v>182.13</v>
      </c>
      <c r="R1838" s="14" t="str">
        <f t="shared" si="197"/>
        <v>1/31/2013</v>
      </c>
      <c r="S1838" s="14" t="str">
        <f t="shared" si="198"/>
        <v>2/17/2013</v>
      </c>
      <c r="T1838" s="9">
        <f t="shared" si="199"/>
        <v>1</v>
      </c>
      <c r="U1838">
        <f t="shared" si="200"/>
        <v>2013</v>
      </c>
      <c r="V1838" s="9">
        <f t="shared" si="201"/>
        <v>2</v>
      </c>
      <c r="W1838">
        <f t="shared" si="202"/>
        <v>2013</v>
      </c>
    </row>
    <row r="1839" spans="1:23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3">
        <v>40986.006192129629</v>
      </c>
      <c r="J1839" s="13">
        <v>40926.047858796293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 s="3">
        <f>ROUND(E1839/D1839*100,0)</f>
        <v>307</v>
      </c>
      <c r="Q1839">
        <f t="shared" si="196"/>
        <v>61.37</v>
      </c>
      <c r="R1839" s="14" t="str">
        <f t="shared" si="197"/>
        <v>1/18/2012</v>
      </c>
      <c r="S1839" s="14" t="str">
        <f t="shared" si="198"/>
        <v>3/18/2012</v>
      </c>
      <c r="T1839" s="9">
        <f t="shared" si="199"/>
        <v>1</v>
      </c>
      <c r="U1839">
        <f t="shared" si="200"/>
        <v>2012</v>
      </c>
      <c r="V1839" s="9">
        <f t="shared" si="201"/>
        <v>3</v>
      </c>
      <c r="W1839">
        <f t="shared" si="202"/>
        <v>2012</v>
      </c>
    </row>
    <row r="1840" spans="1:23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3">
        <v>40817.125</v>
      </c>
      <c r="J1840" s="13">
        <v>40788.786539351851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 s="3">
        <f>ROUND(E1840/D1840*100,0)</f>
        <v>100</v>
      </c>
      <c r="Q1840">
        <f t="shared" si="196"/>
        <v>35.770000000000003</v>
      </c>
      <c r="R1840" s="14" t="str">
        <f t="shared" si="197"/>
        <v>9/2/2011</v>
      </c>
      <c r="S1840" s="14" t="str">
        <f t="shared" si="198"/>
        <v>10/1/2011</v>
      </c>
      <c r="T1840" s="9">
        <f t="shared" si="199"/>
        <v>9</v>
      </c>
      <c r="U1840">
        <f t="shared" si="200"/>
        <v>2011</v>
      </c>
      <c r="V1840" s="9">
        <f t="shared" si="201"/>
        <v>10</v>
      </c>
      <c r="W1840">
        <f t="shared" si="202"/>
        <v>2011</v>
      </c>
    </row>
    <row r="1841" spans="1:23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3">
        <v>42644.722013888888</v>
      </c>
      <c r="J1841" s="13">
        <v>42614.722013888888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 s="3">
        <f>ROUND(E1841/D1841*100,0)</f>
        <v>205</v>
      </c>
      <c r="Q1841">
        <f t="shared" si="196"/>
        <v>45.62</v>
      </c>
      <c r="R1841" s="14" t="str">
        <f t="shared" si="197"/>
        <v>9/1/2016</v>
      </c>
      <c r="S1841" s="14" t="str">
        <f t="shared" si="198"/>
        <v>10/1/2016</v>
      </c>
      <c r="T1841" s="9">
        <f t="shared" si="199"/>
        <v>9</v>
      </c>
      <c r="U1841">
        <f t="shared" si="200"/>
        <v>2016</v>
      </c>
      <c r="V1841" s="9">
        <f t="shared" si="201"/>
        <v>10</v>
      </c>
      <c r="W1841">
        <f t="shared" si="202"/>
        <v>2016</v>
      </c>
    </row>
    <row r="1842" spans="1:23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3">
        <v>41401.207638888889</v>
      </c>
      <c r="J1842" s="13">
        <v>41382.096180555556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 s="3">
        <f>ROUND(E1842/D1842*100,0)</f>
        <v>109</v>
      </c>
      <c r="Q1842">
        <f t="shared" si="196"/>
        <v>75.38</v>
      </c>
      <c r="R1842" s="14" t="str">
        <f t="shared" si="197"/>
        <v>4/18/2013</v>
      </c>
      <c r="S1842" s="14" t="str">
        <f t="shared" si="198"/>
        <v>5/7/2013</v>
      </c>
      <c r="T1842" s="9">
        <f t="shared" si="199"/>
        <v>4</v>
      </c>
      <c r="U1842">
        <f t="shared" si="200"/>
        <v>2013</v>
      </c>
      <c r="V1842" s="9">
        <f t="shared" si="201"/>
        <v>5</v>
      </c>
      <c r="W1842">
        <f t="shared" si="202"/>
        <v>2013</v>
      </c>
    </row>
    <row r="1843" spans="1:23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3">
        <v>41779.207638888889</v>
      </c>
      <c r="J1843" s="13">
        <v>41745.84542824074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 s="3">
        <f>ROUND(E1843/D1843*100,0)</f>
        <v>102</v>
      </c>
      <c r="Q1843">
        <f t="shared" si="196"/>
        <v>50.88</v>
      </c>
      <c r="R1843" s="14" t="str">
        <f t="shared" si="197"/>
        <v>4/16/2014</v>
      </c>
      <c r="S1843" s="14" t="str">
        <f t="shared" si="198"/>
        <v>5/20/2014</v>
      </c>
      <c r="T1843" s="9">
        <f t="shared" si="199"/>
        <v>4</v>
      </c>
      <c r="U1843">
        <f t="shared" si="200"/>
        <v>2014</v>
      </c>
      <c r="V1843" s="9">
        <f t="shared" si="201"/>
        <v>5</v>
      </c>
      <c r="W1843">
        <f t="shared" si="202"/>
        <v>2014</v>
      </c>
    </row>
    <row r="1844" spans="1:23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3">
        <v>42065.249305555553</v>
      </c>
      <c r="J1844" s="13">
        <v>42031.631724537037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 s="3">
        <f>ROUND(E1844/D1844*100,0)</f>
        <v>125</v>
      </c>
      <c r="Q1844">
        <f t="shared" si="196"/>
        <v>119.29</v>
      </c>
      <c r="R1844" s="14" t="str">
        <f t="shared" si="197"/>
        <v>1/27/2015</v>
      </c>
      <c r="S1844" s="14" t="str">
        <f t="shared" si="198"/>
        <v>3/2/2015</v>
      </c>
      <c r="T1844" s="9">
        <f t="shared" si="199"/>
        <v>1</v>
      </c>
      <c r="U1844">
        <f t="shared" si="200"/>
        <v>2015</v>
      </c>
      <c r="V1844" s="9">
        <f t="shared" si="201"/>
        <v>3</v>
      </c>
      <c r="W1844">
        <f t="shared" si="202"/>
        <v>2015</v>
      </c>
    </row>
    <row r="1845" spans="1:23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3">
        <v>40594.994837962964</v>
      </c>
      <c r="J1845" s="13">
        <v>40564.994837962964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 s="3">
        <f>ROUND(E1845/D1845*100,0)</f>
        <v>124</v>
      </c>
      <c r="Q1845">
        <f t="shared" si="196"/>
        <v>92.54</v>
      </c>
      <c r="R1845" s="14" t="str">
        <f t="shared" si="197"/>
        <v>1/21/2011</v>
      </c>
      <c r="S1845" s="14" t="str">
        <f t="shared" si="198"/>
        <v>2/20/2011</v>
      </c>
      <c r="T1845" s="9">
        <f t="shared" si="199"/>
        <v>1</v>
      </c>
      <c r="U1845">
        <f t="shared" si="200"/>
        <v>2011</v>
      </c>
      <c r="V1845" s="9">
        <f t="shared" si="201"/>
        <v>2</v>
      </c>
      <c r="W1845">
        <f t="shared" si="202"/>
        <v>2011</v>
      </c>
    </row>
    <row r="1846" spans="1:23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3">
        <v>40705.125</v>
      </c>
      <c r="J1846" s="13">
        <v>40666.973541666666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 s="3">
        <f>ROUND(E1846/D1846*100,0)</f>
        <v>101</v>
      </c>
      <c r="Q1846">
        <f t="shared" si="196"/>
        <v>76.05</v>
      </c>
      <c r="R1846" s="14" t="str">
        <f t="shared" si="197"/>
        <v>5/3/2011</v>
      </c>
      <c r="S1846" s="14" t="str">
        <f t="shared" si="198"/>
        <v>6/11/2011</v>
      </c>
      <c r="T1846" s="9">
        <f t="shared" si="199"/>
        <v>5</v>
      </c>
      <c r="U1846">
        <f t="shared" si="200"/>
        <v>2011</v>
      </c>
      <c r="V1846" s="9">
        <f t="shared" si="201"/>
        <v>6</v>
      </c>
      <c r="W1846">
        <f t="shared" si="202"/>
        <v>2011</v>
      </c>
    </row>
    <row r="1847" spans="1:23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3">
        <v>42538.204861111109</v>
      </c>
      <c r="J1847" s="13">
        <v>42523.333310185182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 s="3">
        <f>ROUND(E1847/D1847*100,0)</f>
        <v>100</v>
      </c>
      <c r="Q1847">
        <f t="shared" si="196"/>
        <v>52.63</v>
      </c>
      <c r="R1847" s="14" t="str">
        <f t="shared" si="197"/>
        <v>6/2/2016</v>
      </c>
      <c r="S1847" s="14" t="str">
        <f t="shared" si="198"/>
        <v>6/17/2016</v>
      </c>
      <c r="T1847" s="9">
        <f t="shared" si="199"/>
        <v>6</v>
      </c>
      <c r="U1847">
        <f t="shared" si="200"/>
        <v>2016</v>
      </c>
      <c r="V1847" s="9">
        <f t="shared" si="201"/>
        <v>6</v>
      </c>
      <c r="W1847">
        <f t="shared" si="202"/>
        <v>2016</v>
      </c>
    </row>
    <row r="1848" spans="1:23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3">
        <v>41258.650196759256</v>
      </c>
      <c r="J1848" s="13">
        <v>41228.650196759256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 s="3">
        <f>ROUND(E1848/D1848*100,0)</f>
        <v>138</v>
      </c>
      <c r="Q1848">
        <f t="shared" si="196"/>
        <v>98.99</v>
      </c>
      <c r="R1848" s="14" t="str">
        <f t="shared" si="197"/>
        <v>11/15/2012</v>
      </c>
      <c r="S1848" s="14" t="str">
        <f t="shared" si="198"/>
        <v>12/15/2012</v>
      </c>
      <c r="T1848" s="9">
        <f t="shared" si="199"/>
        <v>11</v>
      </c>
      <c r="U1848">
        <f t="shared" si="200"/>
        <v>2012</v>
      </c>
      <c r="V1848" s="9">
        <f t="shared" si="201"/>
        <v>12</v>
      </c>
      <c r="W1848">
        <f t="shared" si="202"/>
        <v>2012</v>
      </c>
    </row>
    <row r="1849" spans="1:23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3">
        <v>42115.236481481479</v>
      </c>
      <c r="J1849" s="13">
        <v>42094.236481481479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 s="3">
        <f>ROUND(E1849/D1849*100,0)</f>
        <v>121</v>
      </c>
      <c r="Q1849">
        <f t="shared" si="196"/>
        <v>79.53</v>
      </c>
      <c r="R1849" s="14" t="str">
        <f t="shared" si="197"/>
        <v>3/31/2015</v>
      </c>
      <c r="S1849" s="14" t="str">
        <f t="shared" si="198"/>
        <v>4/21/2015</v>
      </c>
      <c r="T1849" s="9">
        <f t="shared" si="199"/>
        <v>3</v>
      </c>
      <c r="U1849">
        <f t="shared" si="200"/>
        <v>2015</v>
      </c>
      <c r="V1849" s="9">
        <f t="shared" si="201"/>
        <v>4</v>
      </c>
      <c r="W1849">
        <f t="shared" si="202"/>
        <v>2015</v>
      </c>
    </row>
    <row r="1850" spans="1:23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3">
        <v>40755.290972222225</v>
      </c>
      <c r="J1850" s="13">
        <v>40691.788055555553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 s="3">
        <f>ROUND(E1850/D1850*100,0)</f>
        <v>107</v>
      </c>
      <c r="Q1850">
        <f t="shared" si="196"/>
        <v>134.21</v>
      </c>
      <c r="R1850" s="14" t="str">
        <f t="shared" si="197"/>
        <v>5/28/2011</v>
      </c>
      <c r="S1850" s="14" t="str">
        <f t="shared" si="198"/>
        <v>7/31/2011</v>
      </c>
      <c r="T1850" s="9">
        <f t="shared" si="199"/>
        <v>5</v>
      </c>
      <c r="U1850">
        <f t="shared" si="200"/>
        <v>2011</v>
      </c>
      <c r="V1850" s="9">
        <f t="shared" si="201"/>
        <v>7</v>
      </c>
      <c r="W1850">
        <f t="shared" si="202"/>
        <v>2011</v>
      </c>
    </row>
    <row r="1851" spans="1:23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3">
        <v>41199.845590277779</v>
      </c>
      <c r="J1851" s="13">
        <v>41169.845590277779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 s="3">
        <f>ROUND(E1851/D1851*100,0)</f>
        <v>100</v>
      </c>
      <c r="Q1851">
        <f t="shared" si="196"/>
        <v>37.630000000000003</v>
      </c>
      <c r="R1851" s="14" t="str">
        <f t="shared" si="197"/>
        <v>9/17/2012</v>
      </c>
      <c r="S1851" s="14" t="str">
        <f t="shared" si="198"/>
        <v>10/17/2012</v>
      </c>
      <c r="T1851" s="9">
        <f t="shared" si="199"/>
        <v>9</v>
      </c>
      <c r="U1851">
        <f t="shared" si="200"/>
        <v>2012</v>
      </c>
      <c r="V1851" s="9">
        <f t="shared" si="201"/>
        <v>10</v>
      </c>
      <c r="W1851">
        <f t="shared" si="202"/>
        <v>2012</v>
      </c>
    </row>
    <row r="1852" spans="1:23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3">
        <v>41830.959490740737</v>
      </c>
      <c r="J1852" s="13">
        <v>41800.959490740737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 s="3">
        <f>ROUND(E1852/D1852*100,0)</f>
        <v>102</v>
      </c>
      <c r="Q1852">
        <f t="shared" si="196"/>
        <v>51.04</v>
      </c>
      <c r="R1852" s="14" t="str">
        <f t="shared" si="197"/>
        <v>6/10/2014</v>
      </c>
      <c r="S1852" s="14" t="str">
        <f t="shared" si="198"/>
        <v>7/10/2014</v>
      </c>
      <c r="T1852" s="9">
        <f t="shared" si="199"/>
        <v>6</v>
      </c>
      <c r="U1852">
        <f t="shared" si="200"/>
        <v>2014</v>
      </c>
      <c r="V1852" s="9">
        <f t="shared" si="201"/>
        <v>7</v>
      </c>
      <c r="W1852">
        <f t="shared" si="202"/>
        <v>2014</v>
      </c>
    </row>
    <row r="1853" spans="1:23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3">
        <v>41848.041666666664</v>
      </c>
      <c r="J1853" s="13">
        <v>41827.906689814816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 s="3">
        <f>ROUND(E1853/D1853*100,0)</f>
        <v>100</v>
      </c>
      <c r="Q1853">
        <f t="shared" si="196"/>
        <v>50.04</v>
      </c>
      <c r="R1853" s="14" t="str">
        <f t="shared" si="197"/>
        <v>7/7/2014</v>
      </c>
      <c r="S1853" s="14" t="str">
        <f t="shared" si="198"/>
        <v>7/28/2014</v>
      </c>
      <c r="T1853" s="9">
        <f t="shared" si="199"/>
        <v>7</v>
      </c>
      <c r="U1853">
        <f t="shared" si="200"/>
        <v>2014</v>
      </c>
      <c r="V1853" s="9">
        <f t="shared" si="201"/>
        <v>7</v>
      </c>
      <c r="W1853">
        <f t="shared" si="202"/>
        <v>2014</v>
      </c>
    </row>
    <row r="1854" spans="1:23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3">
        <v>42119</v>
      </c>
      <c r="J1854" s="13">
        <v>42081.771435185183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 s="3">
        <f>ROUND(E1854/D1854*100,0)</f>
        <v>117</v>
      </c>
      <c r="Q1854">
        <f t="shared" si="196"/>
        <v>133.93</v>
      </c>
      <c r="R1854" s="14" t="str">
        <f t="shared" si="197"/>
        <v>3/18/2015</v>
      </c>
      <c r="S1854" s="14" t="str">
        <f t="shared" si="198"/>
        <v>4/25/2015</v>
      </c>
      <c r="T1854" s="9">
        <f t="shared" si="199"/>
        <v>3</v>
      </c>
      <c r="U1854">
        <f t="shared" si="200"/>
        <v>2015</v>
      </c>
      <c r="V1854" s="9">
        <f t="shared" si="201"/>
        <v>4</v>
      </c>
      <c r="W1854">
        <f t="shared" si="202"/>
        <v>2015</v>
      </c>
    </row>
    <row r="1855" spans="1:23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3">
        <v>41227.102048611108</v>
      </c>
      <c r="J1855" s="13">
        <v>41177.060381944444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 s="3">
        <f>ROUND(E1855/D1855*100,0)</f>
        <v>102</v>
      </c>
      <c r="Q1855">
        <f t="shared" si="196"/>
        <v>58.21</v>
      </c>
      <c r="R1855" s="14" t="str">
        <f t="shared" si="197"/>
        <v>9/25/2012</v>
      </c>
      <c r="S1855" s="14" t="str">
        <f t="shared" si="198"/>
        <v>11/14/2012</v>
      </c>
      <c r="T1855" s="9">
        <f t="shared" si="199"/>
        <v>9</v>
      </c>
      <c r="U1855">
        <f t="shared" si="200"/>
        <v>2012</v>
      </c>
      <c r="V1855" s="9">
        <f t="shared" si="201"/>
        <v>11</v>
      </c>
      <c r="W1855">
        <f t="shared" si="202"/>
        <v>2012</v>
      </c>
    </row>
    <row r="1856" spans="1:23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3">
        <v>41418.021261574075</v>
      </c>
      <c r="J1856" s="13">
        <v>41388.021261574075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 s="3">
        <f>ROUND(E1856/D1856*100,0)</f>
        <v>102</v>
      </c>
      <c r="Q1856">
        <f t="shared" si="196"/>
        <v>88.04</v>
      </c>
      <c r="R1856" s="14" t="str">
        <f t="shared" si="197"/>
        <v>4/24/2013</v>
      </c>
      <c r="S1856" s="14" t="str">
        <f t="shared" si="198"/>
        <v>5/24/2013</v>
      </c>
      <c r="T1856" s="9">
        <f t="shared" si="199"/>
        <v>4</v>
      </c>
      <c r="U1856">
        <f t="shared" si="200"/>
        <v>2013</v>
      </c>
      <c r="V1856" s="9">
        <f t="shared" si="201"/>
        <v>5</v>
      </c>
      <c r="W1856">
        <f t="shared" si="202"/>
        <v>2013</v>
      </c>
    </row>
    <row r="1857" spans="1:23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3">
        <v>41645.538657407407</v>
      </c>
      <c r="J1857" s="13">
        <v>41600.538657407407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 s="3">
        <f>ROUND(E1857/D1857*100,0)</f>
        <v>154</v>
      </c>
      <c r="Q1857">
        <f t="shared" si="196"/>
        <v>70.58</v>
      </c>
      <c r="R1857" s="14" t="str">
        <f t="shared" si="197"/>
        <v>11/22/2013</v>
      </c>
      <c r="S1857" s="14" t="str">
        <f t="shared" si="198"/>
        <v>1/6/2014</v>
      </c>
      <c r="T1857" s="9">
        <f t="shared" si="199"/>
        <v>11</v>
      </c>
      <c r="U1857">
        <f t="shared" si="200"/>
        <v>2013</v>
      </c>
      <c r="V1857" s="9">
        <f t="shared" si="201"/>
        <v>1</v>
      </c>
      <c r="W1857">
        <f t="shared" si="202"/>
        <v>2014</v>
      </c>
    </row>
    <row r="1858" spans="1:23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3">
        <v>41838.855000000003</v>
      </c>
      <c r="J1858" s="13">
        <v>41817.855000000003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 s="3">
        <f>ROUND(E1858/D1858*100,0)</f>
        <v>101</v>
      </c>
      <c r="Q1858">
        <f t="shared" si="196"/>
        <v>53.29</v>
      </c>
      <c r="R1858" s="14" t="str">
        <f t="shared" si="197"/>
        <v>6/27/2014</v>
      </c>
      <c r="S1858" s="14" t="str">
        <f t="shared" si="198"/>
        <v>7/18/2014</v>
      </c>
      <c r="T1858" s="9">
        <f t="shared" si="199"/>
        <v>6</v>
      </c>
      <c r="U1858">
        <f t="shared" si="200"/>
        <v>2014</v>
      </c>
      <c r="V1858" s="9">
        <f t="shared" si="201"/>
        <v>7</v>
      </c>
      <c r="W1858">
        <f t="shared" si="202"/>
        <v>2014</v>
      </c>
    </row>
    <row r="1859" spans="1:23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3">
        <v>41894.76866898148</v>
      </c>
      <c r="J1859" s="13">
        <v>41864.76866898148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 s="3">
        <f>ROUND(E1859/D1859*100,0)</f>
        <v>100</v>
      </c>
      <c r="Q1859">
        <f t="shared" ref="Q1859:Q1922" si="203">IFERROR(ROUND(E1859/L1859,2),0)</f>
        <v>136.36000000000001</v>
      </c>
      <c r="R1859" s="14" t="str">
        <f t="shared" ref="R1859:R1922" si="204">_xlfn.CONCAT(MONTH(J1859),"/",DAY(J1859),"/",YEAR(J1859))</f>
        <v>8/13/2014</v>
      </c>
      <c r="S1859" s="14" t="str">
        <f t="shared" ref="S1859:S1922" si="205">_xlfn.CONCAT(MONTH(I1859),"/",DAY(I1859),"/",YEAR(I1859))</f>
        <v>9/12/2014</v>
      </c>
      <c r="T1859" s="9">
        <f t="shared" ref="T1859:T1922" si="206">MONTH(R1859)</f>
        <v>8</v>
      </c>
      <c r="U1859">
        <f t="shared" ref="U1859:U1922" si="207">YEAR(R1859)</f>
        <v>2014</v>
      </c>
      <c r="V1859" s="9">
        <f t="shared" ref="V1859:V1922" si="208">MONTH(S1859)</f>
        <v>9</v>
      </c>
      <c r="W1859">
        <f t="shared" ref="W1859:W1922" si="209">YEAR(S1859)</f>
        <v>2014</v>
      </c>
    </row>
    <row r="1860" spans="1:23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3">
        <v>40893.2421412037</v>
      </c>
      <c r="J1860" s="13">
        <v>40833.200474537036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 s="3">
        <f>ROUND(E1860/D1860*100,0)</f>
        <v>109</v>
      </c>
      <c r="Q1860">
        <f t="shared" si="203"/>
        <v>40.549999999999997</v>
      </c>
      <c r="R1860" s="14" t="str">
        <f t="shared" si="204"/>
        <v>10/17/2011</v>
      </c>
      <c r="S1860" s="14" t="str">
        <f t="shared" si="205"/>
        <v>12/16/2011</v>
      </c>
      <c r="T1860" s="9">
        <f t="shared" si="206"/>
        <v>10</v>
      </c>
      <c r="U1860">
        <f t="shared" si="207"/>
        <v>2011</v>
      </c>
      <c r="V1860" s="9">
        <f t="shared" si="208"/>
        <v>12</v>
      </c>
      <c r="W1860">
        <f t="shared" si="209"/>
        <v>2011</v>
      </c>
    </row>
    <row r="1861" spans="1:23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3">
        <v>40808.770011574074</v>
      </c>
      <c r="J1861" s="13">
        <v>40778.770011574074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 s="3">
        <f>ROUND(E1861/D1861*100,0)</f>
        <v>132</v>
      </c>
      <c r="Q1861">
        <f t="shared" si="203"/>
        <v>70.63</v>
      </c>
      <c r="R1861" s="14" t="str">
        <f t="shared" si="204"/>
        <v>8/23/2011</v>
      </c>
      <c r="S1861" s="14" t="str">
        <f t="shared" si="205"/>
        <v>9/22/2011</v>
      </c>
      <c r="T1861" s="9">
        <f t="shared" si="206"/>
        <v>8</v>
      </c>
      <c r="U1861">
        <f t="shared" si="207"/>
        <v>2011</v>
      </c>
      <c r="V1861" s="9">
        <f t="shared" si="208"/>
        <v>9</v>
      </c>
      <c r="W1861">
        <f t="shared" si="209"/>
        <v>2011</v>
      </c>
    </row>
    <row r="1862" spans="1:23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3">
        <v>41676.709305555552</v>
      </c>
      <c r="J1862" s="13">
        <v>41655.709305555552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 s="3">
        <f>ROUND(E1862/D1862*100,0)</f>
        <v>133</v>
      </c>
      <c r="Q1862">
        <f t="shared" si="203"/>
        <v>52.68</v>
      </c>
      <c r="R1862" s="14" t="str">
        <f t="shared" si="204"/>
        <v>1/16/2014</v>
      </c>
      <c r="S1862" s="14" t="str">
        <f t="shared" si="205"/>
        <v>2/6/2014</v>
      </c>
      <c r="T1862" s="9">
        <f t="shared" si="206"/>
        <v>1</v>
      </c>
      <c r="U1862">
        <f t="shared" si="207"/>
        <v>2014</v>
      </c>
      <c r="V1862" s="9">
        <f t="shared" si="208"/>
        <v>2</v>
      </c>
      <c r="W1862">
        <f t="shared" si="209"/>
        <v>2014</v>
      </c>
    </row>
    <row r="1863" spans="1:23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3">
        <v>42030.300243055557</v>
      </c>
      <c r="J1863" s="13">
        <v>42000.300243055557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 s="3">
        <f>ROUND(E1863/D1863*100,0)</f>
        <v>0</v>
      </c>
      <c r="Q1863">
        <f t="shared" si="203"/>
        <v>0</v>
      </c>
      <c r="R1863" s="14" t="str">
        <f t="shared" si="204"/>
        <v>12/27/2014</v>
      </c>
      <c r="S1863" s="14" t="str">
        <f t="shared" si="205"/>
        <v>1/26/2015</v>
      </c>
      <c r="T1863" s="9">
        <f t="shared" si="206"/>
        <v>12</v>
      </c>
      <c r="U1863">
        <f t="shared" si="207"/>
        <v>2014</v>
      </c>
      <c r="V1863" s="9">
        <f t="shared" si="208"/>
        <v>1</v>
      </c>
      <c r="W1863">
        <f t="shared" si="209"/>
        <v>2015</v>
      </c>
    </row>
    <row r="1864" spans="1:23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3">
        <v>42802.3125</v>
      </c>
      <c r="J1864" s="13">
        <v>42755.492754629631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 s="3">
        <f>ROUND(E1864/D1864*100,0)</f>
        <v>8</v>
      </c>
      <c r="Q1864">
        <f t="shared" si="203"/>
        <v>90.94</v>
      </c>
      <c r="R1864" s="14" t="str">
        <f t="shared" si="204"/>
        <v>1/20/2017</v>
      </c>
      <c r="S1864" s="14" t="str">
        <f t="shared" si="205"/>
        <v>3/8/2017</v>
      </c>
      <c r="T1864" s="9">
        <f t="shared" si="206"/>
        <v>1</v>
      </c>
      <c r="U1864">
        <f t="shared" si="207"/>
        <v>2017</v>
      </c>
      <c r="V1864" s="9">
        <f t="shared" si="208"/>
        <v>3</v>
      </c>
      <c r="W1864">
        <f t="shared" si="209"/>
        <v>2017</v>
      </c>
    </row>
    <row r="1865" spans="1:23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3">
        <v>41802.797280092593</v>
      </c>
      <c r="J1865" s="13">
        <v>41772.797280092593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 s="3">
        <f>ROUND(E1865/D1865*100,0)</f>
        <v>0</v>
      </c>
      <c r="Q1865">
        <f t="shared" si="203"/>
        <v>5</v>
      </c>
      <c r="R1865" s="14" t="str">
        <f t="shared" si="204"/>
        <v>5/13/2014</v>
      </c>
      <c r="S1865" s="14" t="str">
        <f t="shared" si="205"/>
        <v>6/12/2014</v>
      </c>
      <c r="T1865" s="9">
        <f t="shared" si="206"/>
        <v>5</v>
      </c>
      <c r="U1865">
        <f t="shared" si="207"/>
        <v>2014</v>
      </c>
      <c r="V1865" s="9">
        <f t="shared" si="208"/>
        <v>6</v>
      </c>
      <c r="W1865">
        <f t="shared" si="209"/>
        <v>2014</v>
      </c>
    </row>
    <row r="1866" spans="1:23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3">
        <v>41763.716435185182</v>
      </c>
      <c r="J1866" s="13">
        <v>41733.716435185182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 s="3">
        <f>ROUND(E1866/D1866*100,0)</f>
        <v>43</v>
      </c>
      <c r="Q1866">
        <f t="shared" si="203"/>
        <v>58.08</v>
      </c>
      <c r="R1866" s="14" t="str">
        <f t="shared" si="204"/>
        <v>4/4/2014</v>
      </c>
      <c r="S1866" s="14" t="str">
        <f t="shared" si="205"/>
        <v>5/4/2014</v>
      </c>
      <c r="T1866" s="9">
        <f t="shared" si="206"/>
        <v>4</v>
      </c>
      <c r="U1866">
        <f t="shared" si="207"/>
        <v>2014</v>
      </c>
      <c r="V1866" s="9">
        <f t="shared" si="208"/>
        <v>5</v>
      </c>
      <c r="W1866">
        <f t="shared" si="209"/>
        <v>2014</v>
      </c>
    </row>
    <row r="1867" spans="1:23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3">
        <v>42680.409108796295</v>
      </c>
      <c r="J1867" s="13">
        <v>42645.367442129631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 s="3">
        <f>ROUND(E1867/D1867*100,0)</f>
        <v>0</v>
      </c>
      <c r="Q1867">
        <f t="shared" si="203"/>
        <v>2</v>
      </c>
      <c r="R1867" s="14" t="str">
        <f t="shared" si="204"/>
        <v>10/2/2016</v>
      </c>
      <c r="S1867" s="14" t="str">
        <f t="shared" si="205"/>
        <v>11/6/2016</v>
      </c>
      <c r="T1867" s="9">
        <f t="shared" si="206"/>
        <v>10</v>
      </c>
      <c r="U1867">
        <f t="shared" si="207"/>
        <v>2016</v>
      </c>
      <c r="V1867" s="9">
        <f t="shared" si="208"/>
        <v>11</v>
      </c>
      <c r="W1867">
        <f t="shared" si="209"/>
        <v>2016</v>
      </c>
    </row>
    <row r="1868" spans="1:23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3">
        <v>42795.166666666664</v>
      </c>
      <c r="J1868" s="13">
        <v>42742.246493055558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 s="3">
        <f>ROUND(E1868/D1868*100,0)</f>
        <v>1</v>
      </c>
      <c r="Q1868">
        <f t="shared" si="203"/>
        <v>62.5</v>
      </c>
      <c r="R1868" s="14" t="str">
        <f t="shared" si="204"/>
        <v>1/7/2017</v>
      </c>
      <c r="S1868" s="14" t="str">
        <f t="shared" si="205"/>
        <v>3/1/2017</v>
      </c>
      <c r="T1868" s="9">
        <f t="shared" si="206"/>
        <v>1</v>
      </c>
      <c r="U1868">
        <f t="shared" si="207"/>
        <v>2017</v>
      </c>
      <c r="V1868" s="9">
        <f t="shared" si="208"/>
        <v>3</v>
      </c>
      <c r="W1868">
        <f t="shared" si="209"/>
        <v>2017</v>
      </c>
    </row>
    <row r="1869" spans="1:23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3">
        <v>42679.924907407411</v>
      </c>
      <c r="J1869" s="13">
        <v>42649.924907407411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 s="3">
        <f>ROUND(E1869/D1869*100,0)</f>
        <v>0</v>
      </c>
      <c r="Q1869">
        <f t="shared" si="203"/>
        <v>10</v>
      </c>
      <c r="R1869" s="14" t="str">
        <f t="shared" si="204"/>
        <v>10/6/2016</v>
      </c>
      <c r="S1869" s="14" t="str">
        <f t="shared" si="205"/>
        <v>11/5/2016</v>
      </c>
      <c r="T1869" s="9">
        <f t="shared" si="206"/>
        <v>10</v>
      </c>
      <c r="U1869">
        <f t="shared" si="207"/>
        <v>2016</v>
      </c>
      <c r="V1869" s="9">
        <f t="shared" si="208"/>
        <v>11</v>
      </c>
      <c r="W1869">
        <f t="shared" si="209"/>
        <v>2016</v>
      </c>
    </row>
    <row r="1870" spans="1:23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3">
        <v>42353.332638888889</v>
      </c>
      <c r="J1870" s="13">
        <v>42328.779224537036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 s="3">
        <f>ROUND(E1870/D1870*100,0)</f>
        <v>5</v>
      </c>
      <c r="Q1870">
        <f t="shared" si="203"/>
        <v>71.59</v>
      </c>
      <c r="R1870" s="14" t="str">
        <f t="shared" si="204"/>
        <v>11/20/2015</v>
      </c>
      <c r="S1870" s="14" t="str">
        <f t="shared" si="205"/>
        <v>12/15/2015</v>
      </c>
      <c r="T1870" s="9">
        <f t="shared" si="206"/>
        <v>11</v>
      </c>
      <c r="U1870">
        <f t="shared" si="207"/>
        <v>2015</v>
      </c>
      <c r="V1870" s="9">
        <f t="shared" si="208"/>
        <v>12</v>
      </c>
      <c r="W1870">
        <f t="shared" si="209"/>
        <v>2015</v>
      </c>
    </row>
    <row r="1871" spans="1:23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3">
        <v>42739.002881944441</v>
      </c>
      <c r="J1871" s="13">
        <v>42709.002881944441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 s="3">
        <f>ROUND(E1871/D1871*100,0)</f>
        <v>0</v>
      </c>
      <c r="Q1871">
        <f t="shared" si="203"/>
        <v>0</v>
      </c>
      <c r="R1871" s="14" t="str">
        <f t="shared" si="204"/>
        <v>12/5/2016</v>
      </c>
      <c r="S1871" s="14" t="str">
        <f t="shared" si="205"/>
        <v>1/4/2017</v>
      </c>
      <c r="T1871" s="9">
        <f t="shared" si="206"/>
        <v>12</v>
      </c>
      <c r="U1871">
        <f t="shared" si="207"/>
        <v>2016</v>
      </c>
      <c r="V1871" s="9">
        <f t="shared" si="208"/>
        <v>1</v>
      </c>
      <c r="W1871">
        <f t="shared" si="209"/>
        <v>2017</v>
      </c>
    </row>
    <row r="1872" spans="1:23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3">
        <v>42400.178472222222</v>
      </c>
      <c r="J1872" s="13">
        <v>42371.355729166666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 s="3">
        <f>ROUND(E1872/D1872*100,0)</f>
        <v>10</v>
      </c>
      <c r="Q1872">
        <f t="shared" si="203"/>
        <v>32.82</v>
      </c>
      <c r="R1872" s="14" t="str">
        <f t="shared" si="204"/>
        <v>1/2/2016</v>
      </c>
      <c r="S1872" s="14" t="str">
        <f t="shared" si="205"/>
        <v>1/31/2016</v>
      </c>
      <c r="T1872" s="9">
        <f t="shared" si="206"/>
        <v>1</v>
      </c>
      <c r="U1872">
        <f t="shared" si="207"/>
        <v>2016</v>
      </c>
      <c r="V1872" s="9">
        <f t="shared" si="208"/>
        <v>1</v>
      </c>
      <c r="W1872">
        <f t="shared" si="209"/>
        <v>2016</v>
      </c>
    </row>
    <row r="1873" spans="1:23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3">
        <v>41963.825243055559</v>
      </c>
      <c r="J1873" s="13">
        <v>41923.783576388887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 s="3">
        <f>ROUND(E1873/D1873*100,0)</f>
        <v>72</v>
      </c>
      <c r="Q1873">
        <f t="shared" si="203"/>
        <v>49.12</v>
      </c>
      <c r="R1873" s="14" t="str">
        <f t="shared" si="204"/>
        <v>10/11/2014</v>
      </c>
      <c r="S1873" s="14" t="str">
        <f t="shared" si="205"/>
        <v>11/20/2014</v>
      </c>
      <c r="T1873" s="9">
        <f t="shared" si="206"/>
        <v>10</v>
      </c>
      <c r="U1873">
        <f t="shared" si="207"/>
        <v>2014</v>
      </c>
      <c r="V1873" s="9">
        <f t="shared" si="208"/>
        <v>11</v>
      </c>
      <c r="W1873">
        <f t="shared" si="209"/>
        <v>2014</v>
      </c>
    </row>
    <row r="1874" spans="1:23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3">
        <v>42185.129652777781</v>
      </c>
      <c r="J1874" s="13">
        <v>42155.129652777781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 s="3">
        <f>ROUND(E1874/D1874*100,0)</f>
        <v>1</v>
      </c>
      <c r="Q1874">
        <f t="shared" si="203"/>
        <v>16.309999999999999</v>
      </c>
      <c r="R1874" s="14" t="str">
        <f t="shared" si="204"/>
        <v>5/31/2015</v>
      </c>
      <c r="S1874" s="14" t="str">
        <f t="shared" si="205"/>
        <v>6/30/2015</v>
      </c>
      <c r="T1874" s="9">
        <f t="shared" si="206"/>
        <v>5</v>
      </c>
      <c r="U1874">
        <f t="shared" si="207"/>
        <v>2015</v>
      </c>
      <c r="V1874" s="9">
        <f t="shared" si="208"/>
        <v>6</v>
      </c>
      <c r="W1874">
        <f t="shared" si="209"/>
        <v>2015</v>
      </c>
    </row>
    <row r="1875" spans="1:23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3">
        <v>42193.697916666664</v>
      </c>
      <c r="J1875" s="13">
        <v>42164.615856481483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 s="3">
        <f>ROUND(E1875/D1875*100,0)</f>
        <v>0</v>
      </c>
      <c r="Q1875">
        <f t="shared" si="203"/>
        <v>18</v>
      </c>
      <c r="R1875" s="14" t="str">
        <f t="shared" si="204"/>
        <v>6/9/2015</v>
      </c>
      <c r="S1875" s="14" t="str">
        <f t="shared" si="205"/>
        <v>7/8/2015</v>
      </c>
      <c r="T1875" s="9">
        <f t="shared" si="206"/>
        <v>6</v>
      </c>
      <c r="U1875">
        <f t="shared" si="207"/>
        <v>2015</v>
      </c>
      <c r="V1875" s="9">
        <f t="shared" si="208"/>
        <v>7</v>
      </c>
      <c r="W1875">
        <f t="shared" si="209"/>
        <v>2015</v>
      </c>
    </row>
    <row r="1876" spans="1:23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3">
        <v>42549.969131944446</v>
      </c>
      <c r="J1876" s="13">
        <v>42529.969131944446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 s="3">
        <f>ROUND(E1876/D1876*100,0)</f>
        <v>0</v>
      </c>
      <c r="Q1876">
        <f t="shared" si="203"/>
        <v>13</v>
      </c>
      <c r="R1876" s="14" t="str">
        <f t="shared" si="204"/>
        <v>6/8/2016</v>
      </c>
      <c r="S1876" s="14" t="str">
        <f t="shared" si="205"/>
        <v>6/28/2016</v>
      </c>
      <c r="T1876" s="9">
        <f t="shared" si="206"/>
        <v>6</v>
      </c>
      <c r="U1876">
        <f t="shared" si="207"/>
        <v>2016</v>
      </c>
      <c r="V1876" s="9">
        <f t="shared" si="208"/>
        <v>6</v>
      </c>
      <c r="W1876">
        <f t="shared" si="209"/>
        <v>2016</v>
      </c>
    </row>
    <row r="1877" spans="1:23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3">
        <v>42588.899398148147</v>
      </c>
      <c r="J1877" s="13">
        <v>42528.899398148147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 s="3">
        <f>ROUND(E1877/D1877*100,0)</f>
        <v>1</v>
      </c>
      <c r="Q1877">
        <f t="shared" si="203"/>
        <v>17</v>
      </c>
      <c r="R1877" s="14" t="str">
        <f t="shared" si="204"/>
        <v>6/7/2016</v>
      </c>
      <c r="S1877" s="14" t="str">
        <f t="shared" si="205"/>
        <v>8/6/2016</v>
      </c>
      <c r="T1877" s="9">
        <f t="shared" si="206"/>
        <v>6</v>
      </c>
      <c r="U1877">
        <f t="shared" si="207"/>
        <v>2016</v>
      </c>
      <c r="V1877" s="9">
        <f t="shared" si="208"/>
        <v>8</v>
      </c>
      <c r="W1877">
        <f t="shared" si="209"/>
        <v>2016</v>
      </c>
    </row>
    <row r="1878" spans="1:23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3">
        <v>41806.284780092596</v>
      </c>
      <c r="J1878" s="13">
        <v>41776.284780092596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 s="3">
        <f>ROUND(E1878/D1878*100,0)</f>
        <v>0</v>
      </c>
      <c r="Q1878">
        <f t="shared" si="203"/>
        <v>0</v>
      </c>
      <c r="R1878" s="14" t="str">
        <f t="shared" si="204"/>
        <v>5/17/2014</v>
      </c>
      <c r="S1878" s="14" t="str">
        <f t="shared" si="205"/>
        <v>6/16/2014</v>
      </c>
      <c r="T1878" s="9">
        <f t="shared" si="206"/>
        <v>5</v>
      </c>
      <c r="U1878">
        <f t="shared" si="207"/>
        <v>2014</v>
      </c>
      <c r="V1878" s="9">
        <f t="shared" si="208"/>
        <v>6</v>
      </c>
      <c r="W1878">
        <f t="shared" si="209"/>
        <v>2014</v>
      </c>
    </row>
    <row r="1879" spans="1:23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3">
        <v>42064.029224537036</v>
      </c>
      <c r="J1879" s="13">
        <v>42035.029224537036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 s="3">
        <f>ROUND(E1879/D1879*100,0)</f>
        <v>0</v>
      </c>
      <c r="Q1879">
        <f t="shared" si="203"/>
        <v>0</v>
      </c>
      <c r="R1879" s="14" t="str">
        <f t="shared" si="204"/>
        <v>1/31/2015</v>
      </c>
      <c r="S1879" s="14" t="str">
        <f t="shared" si="205"/>
        <v>3/1/2015</v>
      </c>
      <c r="T1879" s="9">
        <f t="shared" si="206"/>
        <v>1</v>
      </c>
      <c r="U1879">
        <f t="shared" si="207"/>
        <v>2015</v>
      </c>
      <c r="V1879" s="9">
        <f t="shared" si="208"/>
        <v>3</v>
      </c>
      <c r="W1879">
        <f t="shared" si="209"/>
        <v>2015</v>
      </c>
    </row>
    <row r="1880" spans="1:23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3">
        <v>41803.008738425924</v>
      </c>
      <c r="J1880" s="13">
        <v>41773.008738425924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 s="3">
        <f>ROUND(E1880/D1880*100,0)</f>
        <v>0</v>
      </c>
      <c r="Q1880">
        <f t="shared" si="203"/>
        <v>0</v>
      </c>
      <c r="R1880" s="14" t="str">
        <f t="shared" si="204"/>
        <v>5/14/2014</v>
      </c>
      <c r="S1880" s="14" t="str">
        <f t="shared" si="205"/>
        <v>6/13/2014</v>
      </c>
      <c r="T1880" s="9">
        <f t="shared" si="206"/>
        <v>5</v>
      </c>
      <c r="U1880">
        <f t="shared" si="207"/>
        <v>2014</v>
      </c>
      <c r="V1880" s="9">
        <f t="shared" si="208"/>
        <v>6</v>
      </c>
      <c r="W1880">
        <f t="shared" si="209"/>
        <v>2014</v>
      </c>
    </row>
    <row r="1881" spans="1:23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3">
        <v>42443.607974537037</v>
      </c>
      <c r="J1881" s="13">
        <v>42413.649641203701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 s="3">
        <f>ROUND(E1881/D1881*100,0)</f>
        <v>0</v>
      </c>
      <c r="Q1881">
        <f t="shared" si="203"/>
        <v>3</v>
      </c>
      <c r="R1881" s="14" t="str">
        <f t="shared" si="204"/>
        <v>2/13/2016</v>
      </c>
      <c r="S1881" s="14" t="str">
        <f t="shared" si="205"/>
        <v>3/14/2016</v>
      </c>
      <c r="T1881" s="9">
        <f t="shared" si="206"/>
        <v>2</v>
      </c>
      <c r="U1881">
        <f t="shared" si="207"/>
        <v>2016</v>
      </c>
      <c r="V1881" s="9">
        <f t="shared" si="208"/>
        <v>3</v>
      </c>
      <c r="W1881">
        <f t="shared" si="209"/>
        <v>2016</v>
      </c>
    </row>
    <row r="1882" spans="1:23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3">
        <v>42459.525231481479</v>
      </c>
      <c r="J1882" s="13">
        <v>42430.56689814815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 s="3">
        <f>ROUND(E1882/D1882*100,0)</f>
        <v>20</v>
      </c>
      <c r="Q1882">
        <f t="shared" si="203"/>
        <v>41.83</v>
      </c>
      <c r="R1882" s="14" t="str">
        <f t="shared" si="204"/>
        <v>3/1/2016</v>
      </c>
      <c r="S1882" s="14" t="str">
        <f t="shared" si="205"/>
        <v>3/30/2016</v>
      </c>
      <c r="T1882" s="9">
        <f t="shared" si="206"/>
        <v>3</v>
      </c>
      <c r="U1882">
        <f t="shared" si="207"/>
        <v>2016</v>
      </c>
      <c r="V1882" s="9">
        <f t="shared" si="208"/>
        <v>3</v>
      </c>
      <c r="W1882">
        <f t="shared" si="209"/>
        <v>2016</v>
      </c>
    </row>
    <row r="1883" spans="1:23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3">
        <v>42073.110983796294</v>
      </c>
      <c r="J1883" s="13">
        <v>42043.152650462966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 s="3">
        <f>ROUND(E1883/D1883*100,0)</f>
        <v>173</v>
      </c>
      <c r="Q1883">
        <f t="shared" si="203"/>
        <v>49.34</v>
      </c>
      <c r="R1883" s="14" t="str">
        <f t="shared" si="204"/>
        <v>2/8/2015</v>
      </c>
      <c r="S1883" s="14" t="str">
        <f t="shared" si="205"/>
        <v>3/10/2015</v>
      </c>
      <c r="T1883" s="9">
        <f t="shared" si="206"/>
        <v>2</v>
      </c>
      <c r="U1883">
        <f t="shared" si="207"/>
        <v>2015</v>
      </c>
      <c r="V1883" s="9">
        <f t="shared" si="208"/>
        <v>3</v>
      </c>
      <c r="W1883">
        <f t="shared" si="209"/>
        <v>2015</v>
      </c>
    </row>
    <row r="1884" spans="1:23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3">
        <v>41100.991666666669</v>
      </c>
      <c r="J1884" s="13">
        <v>41067.949212962965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 s="3">
        <f>ROUND(E1884/D1884*100,0)</f>
        <v>101</v>
      </c>
      <c r="Q1884">
        <f t="shared" si="203"/>
        <v>41.73</v>
      </c>
      <c r="R1884" s="14" t="str">
        <f t="shared" si="204"/>
        <v>6/7/2012</v>
      </c>
      <c r="S1884" s="14" t="str">
        <f t="shared" si="205"/>
        <v>7/10/2012</v>
      </c>
      <c r="T1884" s="9">
        <f t="shared" si="206"/>
        <v>6</v>
      </c>
      <c r="U1884">
        <f t="shared" si="207"/>
        <v>2012</v>
      </c>
      <c r="V1884" s="9">
        <f t="shared" si="208"/>
        <v>7</v>
      </c>
      <c r="W1884">
        <f t="shared" si="209"/>
        <v>2012</v>
      </c>
    </row>
    <row r="1885" spans="1:23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3">
        <v>41007.906342592592</v>
      </c>
      <c r="J1885" s="13">
        <v>40977.948009259257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 s="3">
        <f>ROUND(E1885/D1885*100,0)</f>
        <v>105</v>
      </c>
      <c r="Q1885">
        <f t="shared" si="203"/>
        <v>32.72</v>
      </c>
      <c r="R1885" s="14" t="str">
        <f t="shared" si="204"/>
        <v>3/9/2012</v>
      </c>
      <c r="S1885" s="14" t="str">
        <f t="shared" si="205"/>
        <v>4/8/2012</v>
      </c>
      <c r="T1885" s="9">
        <f t="shared" si="206"/>
        <v>3</v>
      </c>
      <c r="U1885">
        <f t="shared" si="207"/>
        <v>2012</v>
      </c>
      <c r="V1885" s="9">
        <f t="shared" si="208"/>
        <v>4</v>
      </c>
      <c r="W1885">
        <f t="shared" si="209"/>
        <v>2012</v>
      </c>
    </row>
    <row r="1886" spans="1:23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3">
        <v>41240.5</v>
      </c>
      <c r="J1886" s="13">
        <v>41205.198321759257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 s="3">
        <f>ROUND(E1886/D1886*100,0)</f>
        <v>135</v>
      </c>
      <c r="Q1886">
        <f t="shared" si="203"/>
        <v>51.96</v>
      </c>
      <c r="R1886" s="14" t="str">
        <f t="shared" si="204"/>
        <v>10/23/2012</v>
      </c>
      <c r="S1886" s="14" t="str">
        <f t="shared" si="205"/>
        <v>11/27/2012</v>
      </c>
      <c r="T1886" s="9">
        <f t="shared" si="206"/>
        <v>10</v>
      </c>
      <c r="U1886">
        <f t="shared" si="207"/>
        <v>2012</v>
      </c>
      <c r="V1886" s="9">
        <f t="shared" si="208"/>
        <v>11</v>
      </c>
      <c r="W1886">
        <f t="shared" si="209"/>
        <v>2012</v>
      </c>
    </row>
    <row r="1887" spans="1:23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3">
        <v>41131.916666666664</v>
      </c>
      <c r="J1887" s="13">
        <v>41099.093865740739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 s="3">
        <f>ROUND(E1887/D1887*100,0)</f>
        <v>116</v>
      </c>
      <c r="Q1887">
        <f t="shared" si="203"/>
        <v>50.69</v>
      </c>
      <c r="R1887" s="14" t="str">
        <f t="shared" si="204"/>
        <v>7/9/2012</v>
      </c>
      <c r="S1887" s="14" t="str">
        <f t="shared" si="205"/>
        <v>8/10/2012</v>
      </c>
      <c r="T1887" s="9">
        <f t="shared" si="206"/>
        <v>7</v>
      </c>
      <c r="U1887">
        <f t="shared" si="207"/>
        <v>2012</v>
      </c>
      <c r="V1887" s="9">
        <f t="shared" si="208"/>
        <v>8</v>
      </c>
      <c r="W1887">
        <f t="shared" si="209"/>
        <v>2012</v>
      </c>
    </row>
    <row r="1888" spans="1:23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3">
        <v>41955.94835648148</v>
      </c>
      <c r="J1888" s="13">
        <v>41925.906689814816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 s="3">
        <f>ROUND(E1888/D1888*100,0)</f>
        <v>102</v>
      </c>
      <c r="Q1888">
        <f t="shared" si="203"/>
        <v>42.24</v>
      </c>
      <c r="R1888" s="14" t="str">
        <f t="shared" si="204"/>
        <v>10/13/2014</v>
      </c>
      <c r="S1888" s="14" t="str">
        <f t="shared" si="205"/>
        <v>11/12/2014</v>
      </c>
      <c r="T1888" s="9">
        <f t="shared" si="206"/>
        <v>10</v>
      </c>
      <c r="U1888">
        <f t="shared" si="207"/>
        <v>2014</v>
      </c>
      <c r="V1888" s="9">
        <f t="shared" si="208"/>
        <v>11</v>
      </c>
      <c r="W1888">
        <f t="shared" si="209"/>
        <v>2014</v>
      </c>
    </row>
    <row r="1889" spans="1:23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3">
        <v>42341.895833333336</v>
      </c>
      <c r="J1889" s="13">
        <v>42323.800138888888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 s="3">
        <f>ROUND(E1889/D1889*100,0)</f>
        <v>111</v>
      </c>
      <c r="Q1889">
        <f t="shared" si="203"/>
        <v>416.88</v>
      </c>
      <c r="R1889" s="14" t="str">
        <f t="shared" si="204"/>
        <v>11/15/2015</v>
      </c>
      <c r="S1889" s="14" t="str">
        <f t="shared" si="205"/>
        <v>12/3/2015</v>
      </c>
      <c r="T1889" s="9">
        <f t="shared" si="206"/>
        <v>11</v>
      </c>
      <c r="U1889">
        <f t="shared" si="207"/>
        <v>2015</v>
      </c>
      <c r="V1889" s="9">
        <f t="shared" si="208"/>
        <v>12</v>
      </c>
      <c r="W1889">
        <f t="shared" si="209"/>
        <v>2015</v>
      </c>
    </row>
    <row r="1890" spans="1:23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3">
        <v>40330.207638888889</v>
      </c>
      <c r="J1890" s="13">
        <v>40299.239953703705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 s="3">
        <f>ROUND(E1890/D1890*100,0)</f>
        <v>166</v>
      </c>
      <c r="Q1890">
        <f t="shared" si="203"/>
        <v>46.65</v>
      </c>
      <c r="R1890" s="14" t="str">
        <f t="shared" si="204"/>
        <v>5/1/2010</v>
      </c>
      <c r="S1890" s="14" t="str">
        <f t="shared" si="205"/>
        <v>6/1/2010</v>
      </c>
      <c r="T1890" s="9">
        <f t="shared" si="206"/>
        <v>5</v>
      </c>
      <c r="U1890">
        <f t="shared" si="207"/>
        <v>2010</v>
      </c>
      <c r="V1890" s="9">
        <f t="shared" si="208"/>
        <v>6</v>
      </c>
      <c r="W1890">
        <f t="shared" si="209"/>
        <v>2010</v>
      </c>
    </row>
    <row r="1891" spans="1:23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3">
        <v>41344.751689814817</v>
      </c>
      <c r="J1891" s="13">
        <v>41299.793356481481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 s="3">
        <f>ROUND(E1891/D1891*100,0)</f>
        <v>107</v>
      </c>
      <c r="Q1891">
        <f t="shared" si="203"/>
        <v>48.45</v>
      </c>
      <c r="R1891" s="14" t="str">
        <f t="shared" si="204"/>
        <v>1/25/2013</v>
      </c>
      <c r="S1891" s="14" t="str">
        <f t="shared" si="205"/>
        <v>3/11/2013</v>
      </c>
      <c r="T1891" s="9">
        <f t="shared" si="206"/>
        <v>1</v>
      </c>
      <c r="U1891">
        <f t="shared" si="207"/>
        <v>2013</v>
      </c>
      <c r="V1891" s="9">
        <f t="shared" si="208"/>
        <v>3</v>
      </c>
      <c r="W1891">
        <f t="shared" si="209"/>
        <v>2013</v>
      </c>
    </row>
    <row r="1892" spans="1:23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3">
        <v>41258.786203703705</v>
      </c>
      <c r="J1892" s="13">
        <v>41228.786203703705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 s="3">
        <f>ROUND(E1892/D1892*100,0)</f>
        <v>145</v>
      </c>
      <c r="Q1892">
        <f t="shared" si="203"/>
        <v>70.53</v>
      </c>
      <c r="R1892" s="14" t="str">
        <f t="shared" si="204"/>
        <v>11/15/2012</v>
      </c>
      <c r="S1892" s="14" t="str">
        <f t="shared" si="205"/>
        <v>12/15/2012</v>
      </c>
      <c r="T1892" s="9">
        <f t="shared" si="206"/>
        <v>11</v>
      </c>
      <c r="U1892">
        <f t="shared" si="207"/>
        <v>2012</v>
      </c>
      <c r="V1892" s="9">
        <f t="shared" si="208"/>
        <v>12</v>
      </c>
      <c r="W1892">
        <f t="shared" si="209"/>
        <v>2012</v>
      </c>
    </row>
    <row r="1893" spans="1:23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3">
        <v>40381.25</v>
      </c>
      <c r="J1893" s="13">
        <v>40335.798078703701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 s="3">
        <f>ROUND(E1893/D1893*100,0)</f>
        <v>106</v>
      </c>
      <c r="Q1893">
        <f t="shared" si="203"/>
        <v>87.96</v>
      </c>
      <c r="R1893" s="14" t="str">
        <f t="shared" si="204"/>
        <v>6/6/2010</v>
      </c>
      <c r="S1893" s="14" t="str">
        <f t="shared" si="205"/>
        <v>7/22/2010</v>
      </c>
      <c r="T1893" s="9">
        <f t="shared" si="206"/>
        <v>6</v>
      </c>
      <c r="U1893">
        <f t="shared" si="207"/>
        <v>2010</v>
      </c>
      <c r="V1893" s="9">
        <f t="shared" si="208"/>
        <v>7</v>
      </c>
      <c r="W1893">
        <f t="shared" si="209"/>
        <v>2010</v>
      </c>
    </row>
    <row r="1894" spans="1:23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3">
        <v>40701.637511574074</v>
      </c>
      <c r="J1894" s="13">
        <v>40671.637511574074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 s="3">
        <f>ROUND(E1894/D1894*100,0)</f>
        <v>137</v>
      </c>
      <c r="Q1894">
        <f t="shared" si="203"/>
        <v>26.27</v>
      </c>
      <c r="R1894" s="14" t="str">
        <f t="shared" si="204"/>
        <v>5/8/2011</v>
      </c>
      <c r="S1894" s="14" t="str">
        <f t="shared" si="205"/>
        <v>6/7/2011</v>
      </c>
      <c r="T1894" s="9">
        <f t="shared" si="206"/>
        <v>5</v>
      </c>
      <c r="U1894">
        <f t="shared" si="207"/>
        <v>2011</v>
      </c>
      <c r="V1894" s="9">
        <f t="shared" si="208"/>
        <v>6</v>
      </c>
      <c r="W1894">
        <f t="shared" si="209"/>
        <v>2011</v>
      </c>
    </row>
    <row r="1895" spans="1:23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3">
        <v>40649.165972222225</v>
      </c>
      <c r="J1895" s="13">
        <v>40632.94195601852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 s="3">
        <f>ROUND(E1895/D1895*100,0)</f>
        <v>104</v>
      </c>
      <c r="Q1895">
        <f t="shared" si="203"/>
        <v>57.78</v>
      </c>
      <c r="R1895" s="14" t="str">
        <f t="shared" si="204"/>
        <v>3/30/2011</v>
      </c>
      <c r="S1895" s="14" t="str">
        <f t="shared" si="205"/>
        <v>4/16/2011</v>
      </c>
      <c r="T1895" s="9">
        <f t="shared" si="206"/>
        <v>3</v>
      </c>
      <c r="U1895">
        <f t="shared" si="207"/>
        <v>2011</v>
      </c>
      <c r="V1895" s="9">
        <f t="shared" si="208"/>
        <v>4</v>
      </c>
      <c r="W1895">
        <f t="shared" si="209"/>
        <v>2011</v>
      </c>
    </row>
    <row r="1896" spans="1:23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3">
        <v>40951.904895833337</v>
      </c>
      <c r="J1896" s="13">
        <v>40920.904895833337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 s="3">
        <f>ROUND(E1896/D1896*100,0)</f>
        <v>115</v>
      </c>
      <c r="Q1896">
        <f t="shared" si="203"/>
        <v>57.25</v>
      </c>
      <c r="R1896" s="14" t="str">
        <f t="shared" si="204"/>
        <v>1/12/2012</v>
      </c>
      <c r="S1896" s="14" t="str">
        <f t="shared" si="205"/>
        <v>2/12/2012</v>
      </c>
      <c r="T1896" s="9">
        <f t="shared" si="206"/>
        <v>1</v>
      </c>
      <c r="U1896">
        <f t="shared" si="207"/>
        <v>2012</v>
      </c>
      <c r="V1896" s="9">
        <f t="shared" si="208"/>
        <v>2</v>
      </c>
      <c r="W1896">
        <f t="shared" si="209"/>
        <v>2012</v>
      </c>
    </row>
    <row r="1897" spans="1:23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3">
        <v>42297.746782407405</v>
      </c>
      <c r="J1897" s="13">
        <v>42267.746782407405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 s="3">
        <f>ROUND(E1897/D1897*100,0)</f>
        <v>102</v>
      </c>
      <c r="Q1897">
        <f t="shared" si="203"/>
        <v>196.34</v>
      </c>
      <c r="R1897" s="14" t="str">
        <f t="shared" si="204"/>
        <v>9/20/2015</v>
      </c>
      <c r="S1897" s="14" t="str">
        <f t="shared" si="205"/>
        <v>10/20/2015</v>
      </c>
      <c r="T1897" s="9">
        <f t="shared" si="206"/>
        <v>9</v>
      </c>
      <c r="U1897">
        <f t="shared" si="207"/>
        <v>2015</v>
      </c>
      <c r="V1897" s="9">
        <f t="shared" si="208"/>
        <v>10</v>
      </c>
      <c r="W1897">
        <f t="shared" si="209"/>
        <v>2015</v>
      </c>
    </row>
    <row r="1898" spans="1:23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3">
        <v>41011.710243055553</v>
      </c>
      <c r="J1898" s="13">
        <v>40981.710243055553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 s="3">
        <f>ROUND(E1898/D1898*100,0)</f>
        <v>124</v>
      </c>
      <c r="Q1898">
        <f t="shared" si="203"/>
        <v>43</v>
      </c>
      <c r="R1898" s="14" t="str">
        <f t="shared" si="204"/>
        <v>3/13/2012</v>
      </c>
      <c r="S1898" s="14" t="str">
        <f t="shared" si="205"/>
        <v>4/12/2012</v>
      </c>
      <c r="T1898" s="9">
        <f t="shared" si="206"/>
        <v>3</v>
      </c>
      <c r="U1898">
        <f t="shared" si="207"/>
        <v>2012</v>
      </c>
      <c r="V1898" s="9">
        <f t="shared" si="208"/>
        <v>4</v>
      </c>
      <c r="W1898">
        <f t="shared" si="209"/>
        <v>2012</v>
      </c>
    </row>
    <row r="1899" spans="1:23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3">
        <v>41702.875</v>
      </c>
      <c r="J1899" s="13">
        <v>41680.583402777775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 s="3">
        <f>ROUND(E1899/D1899*100,0)</f>
        <v>102</v>
      </c>
      <c r="Q1899">
        <f t="shared" si="203"/>
        <v>35.549999999999997</v>
      </c>
      <c r="R1899" s="14" t="str">
        <f t="shared" si="204"/>
        <v>2/10/2014</v>
      </c>
      <c r="S1899" s="14" t="str">
        <f t="shared" si="205"/>
        <v>3/4/2014</v>
      </c>
      <c r="T1899" s="9">
        <f t="shared" si="206"/>
        <v>2</v>
      </c>
      <c r="U1899">
        <f t="shared" si="207"/>
        <v>2014</v>
      </c>
      <c r="V1899" s="9">
        <f t="shared" si="208"/>
        <v>3</v>
      </c>
      <c r="W1899">
        <f t="shared" si="209"/>
        <v>2014</v>
      </c>
    </row>
    <row r="1900" spans="1:23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3">
        <v>42401.75</v>
      </c>
      <c r="J1900" s="13">
        <v>42366.192974537036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 s="3">
        <f>ROUND(E1900/D1900*100,0)</f>
        <v>145</v>
      </c>
      <c r="Q1900">
        <f t="shared" si="203"/>
        <v>68.81</v>
      </c>
      <c r="R1900" s="14" t="str">
        <f t="shared" si="204"/>
        <v>12/28/2015</v>
      </c>
      <c r="S1900" s="14" t="str">
        <f t="shared" si="205"/>
        <v>2/1/2016</v>
      </c>
      <c r="T1900" s="9">
        <f t="shared" si="206"/>
        <v>12</v>
      </c>
      <c r="U1900">
        <f t="shared" si="207"/>
        <v>2015</v>
      </c>
      <c r="V1900" s="9">
        <f t="shared" si="208"/>
        <v>2</v>
      </c>
      <c r="W1900">
        <f t="shared" si="209"/>
        <v>2016</v>
      </c>
    </row>
    <row r="1901" spans="1:23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3">
        <v>42088.900069444448</v>
      </c>
      <c r="J1901" s="13">
        <v>42058.941736111112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 s="3">
        <f>ROUND(E1901/D1901*100,0)</f>
        <v>133</v>
      </c>
      <c r="Q1901">
        <f t="shared" si="203"/>
        <v>28.57</v>
      </c>
      <c r="R1901" s="14" t="str">
        <f t="shared" si="204"/>
        <v>2/23/2015</v>
      </c>
      <c r="S1901" s="14" t="str">
        <f t="shared" si="205"/>
        <v>3/25/2015</v>
      </c>
      <c r="T1901" s="9">
        <f t="shared" si="206"/>
        <v>2</v>
      </c>
      <c r="U1901">
        <f t="shared" si="207"/>
        <v>2015</v>
      </c>
      <c r="V1901" s="9">
        <f t="shared" si="208"/>
        <v>3</v>
      </c>
      <c r="W1901">
        <f t="shared" si="209"/>
        <v>2015</v>
      </c>
    </row>
    <row r="1902" spans="1:23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3">
        <v>41188.415972222225</v>
      </c>
      <c r="J1902" s="13">
        <v>41160.871886574074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 s="3">
        <f>ROUND(E1902/D1902*100,0)</f>
        <v>109</v>
      </c>
      <c r="Q1902">
        <f t="shared" si="203"/>
        <v>50.63</v>
      </c>
      <c r="R1902" s="14" t="str">
        <f t="shared" si="204"/>
        <v>9/8/2012</v>
      </c>
      <c r="S1902" s="14" t="str">
        <f t="shared" si="205"/>
        <v>10/6/2012</v>
      </c>
      <c r="T1902" s="9">
        <f t="shared" si="206"/>
        <v>9</v>
      </c>
      <c r="U1902">
        <f t="shared" si="207"/>
        <v>2012</v>
      </c>
      <c r="V1902" s="9">
        <f t="shared" si="208"/>
        <v>10</v>
      </c>
      <c r="W1902">
        <f t="shared" si="209"/>
        <v>2012</v>
      </c>
    </row>
    <row r="1903" spans="1:23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3">
        <v>42146.541666666664</v>
      </c>
      <c r="J1903" s="13">
        <v>42116.54315972222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 s="3">
        <f>ROUND(E1903/D1903*100,0)</f>
        <v>3</v>
      </c>
      <c r="Q1903">
        <f t="shared" si="203"/>
        <v>106.8</v>
      </c>
      <c r="R1903" s="14" t="str">
        <f t="shared" si="204"/>
        <v>4/22/2015</v>
      </c>
      <c r="S1903" s="14" t="str">
        <f t="shared" si="205"/>
        <v>5/22/2015</v>
      </c>
      <c r="T1903" s="9">
        <f t="shared" si="206"/>
        <v>4</v>
      </c>
      <c r="U1903">
        <f t="shared" si="207"/>
        <v>2015</v>
      </c>
      <c r="V1903" s="9">
        <f t="shared" si="208"/>
        <v>5</v>
      </c>
      <c r="W1903">
        <f t="shared" si="209"/>
        <v>2015</v>
      </c>
    </row>
    <row r="1904" spans="1:23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3">
        <v>42067.789895833332</v>
      </c>
      <c r="J1904" s="13">
        <v>42037.789895833332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 s="3">
        <f>ROUND(E1904/D1904*100,0)</f>
        <v>1</v>
      </c>
      <c r="Q1904">
        <f t="shared" si="203"/>
        <v>4</v>
      </c>
      <c r="R1904" s="14" t="str">
        <f t="shared" si="204"/>
        <v>2/2/2015</v>
      </c>
      <c r="S1904" s="14" t="str">
        <f t="shared" si="205"/>
        <v>3/4/2015</v>
      </c>
      <c r="T1904" s="9">
        <f t="shared" si="206"/>
        <v>2</v>
      </c>
      <c r="U1904">
        <f t="shared" si="207"/>
        <v>2015</v>
      </c>
      <c r="V1904" s="9">
        <f t="shared" si="208"/>
        <v>3</v>
      </c>
      <c r="W1904">
        <f t="shared" si="209"/>
        <v>2015</v>
      </c>
    </row>
    <row r="1905" spans="1:23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3">
        <v>42762.770729166667</v>
      </c>
      <c r="J1905" s="13">
        <v>42702.770729166667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 s="3">
        <f>ROUND(E1905/D1905*100,0)</f>
        <v>47</v>
      </c>
      <c r="Q1905">
        <f t="shared" si="203"/>
        <v>34.1</v>
      </c>
      <c r="R1905" s="14" t="str">
        <f t="shared" si="204"/>
        <v>11/28/2016</v>
      </c>
      <c r="S1905" s="14" t="str">
        <f t="shared" si="205"/>
        <v>1/27/2017</v>
      </c>
      <c r="T1905" s="9">
        <f t="shared" si="206"/>
        <v>11</v>
      </c>
      <c r="U1905">
        <f t="shared" si="207"/>
        <v>2016</v>
      </c>
      <c r="V1905" s="9">
        <f t="shared" si="208"/>
        <v>1</v>
      </c>
      <c r="W1905">
        <f t="shared" si="209"/>
        <v>2017</v>
      </c>
    </row>
    <row r="1906" spans="1:23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3">
        <v>42371.685428240744</v>
      </c>
      <c r="J1906" s="13">
        <v>42326.685428240744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 s="3">
        <f>ROUND(E1906/D1906*100,0)</f>
        <v>0</v>
      </c>
      <c r="Q1906">
        <f t="shared" si="203"/>
        <v>25</v>
      </c>
      <c r="R1906" s="14" t="str">
        <f t="shared" si="204"/>
        <v>11/18/2015</v>
      </c>
      <c r="S1906" s="14" t="str">
        <f t="shared" si="205"/>
        <v>1/2/2016</v>
      </c>
      <c r="T1906" s="9">
        <f t="shared" si="206"/>
        <v>11</v>
      </c>
      <c r="U1906">
        <f t="shared" si="207"/>
        <v>2015</v>
      </c>
      <c r="V1906" s="9">
        <f t="shared" si="208"/>
        <v>1</v>
      </c>
      <c r="W1906">
        <f t="shared" si="209"/>
        <v>2016</v>
      </c>
    </row>
    <row r="1907" spans="1:23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3">
        <v>41889.925856481481</v>
      </c>
      <c r="J1907" s="13">
        <v>41859.925856481481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 s="3">
        <f>ROUND(E1907/D1907*100,0)</f>
        <v>0</v>
      </c>
      <c r="Q1907">
        <f t="shared" si="203"/>
        <v>10.5</v>
      </c>
      <c r="R1907" s="14" t="str">
        <f t="shared" si="204"/>
        <v>8/8/2014</v>
      </c>
      <c r="S1907" s="14" t="str">
        <f t="shared" si="205"/>
        <v>9/7/2014</v>
      </c>
      <c r="T1907" s="9">
        <f t="shared" si="206"/>
        <v>8</v>
      </c>
      <c r="U1907">
        <f t="shared" si="207"/>
        <v>2014</v>
      </c>
      <c r="V1907" s="9">
        <f t="shared" si="208"/>
        <v>9</v>
      </c>
      <c r="W1907">
        <f t="shared" si="209"/>
        <v>2014</v>
      </c>
    </row>
    <row r="1908" spans="1:23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3">
        <v>42544.671099537038</v>
      </c>
      <c r="J1908" s="13">
        <v>42514.671099537038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 s="3">
        <f>ROUND(E1908/D1908*100,0)</f>
        <v>43</v>
      </c>
      <c r="Q1908">
        <f t="shared" si="203"/>
        <v>215.96</v>
      </c>
      <c r="R1908" s="14" t="str">
        <f t="shared" si="204"/>
        <v>5/24/2016</v>
      </c>
      <c r="S1908" s="14" t="str">
        <f t="shared" si="205"/>
        <v>6/23/2016</v>
      </c>
      <c r="T1908" s="9">
        <f t="shared" si="206"/>
        <v>5</v>
      </c>
      <c r="U1908">
        <f t="shared" si="207"/>
        <v>2016</v>
      </c>
      <c r="V1908" s="9">
        <f t="shared" si="208"/>
        <v>6</v>
      </c>
      <c r="W1908">
        <f t="shared" si="209"/>
        <v>2016</v>
      </c>
    </row>
    <row r="1909" spans="1:23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3">
        <v>41782.587094907409</v>
      </c>
      <c r="J1909" s="13">
        <v>41767.587094907409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 s="3">
        <f>ROUND(E1909/D1909*100,0)</f>
        <v>0</v>
      </c>
      <c r="Q1909">
        <f t="shared" si="203"/>
        <v>21.25</v>
      </c>
      <c r="R1909" s="14" t="str">
        <f t="shared" si="204"/>
        <v>5/8/2014</v>
      </c>
      <c r="S1909" s="14" t="str">
        <f t="shared" si="205"/>
        <v>5/23/2014</v>
      </c>
      <c r="T1909" s="9">
        <f t="shared" si="206"/>
        <v>5</v>
      </c>
      <c r="U1909">
        <f t="shared" si="207"/>
        <v>2014</v>
      </c>
      <c r="V1909" s="9">
        <f t="shared" si="208"/>
        <v>5</v>
      </c>
      <c r="W1909">
        <f t="shared" si="209"/>
        <v>2014</v>
      </c>
    </row>
    <row r="1910" spans="1:23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3">
        <v>42733.917824074073</v>
      </c>
      <c r="J1910" s="13">
        <v>42703.917824074073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 s="3">
        <f>ROUND(E1910/D1910*100,0)</f>
        <v>2</v>
      </c>
      <c r="Q1910">
        <f t="shared" si="203"/>
        <v>108.25</v>
      </c>
      <c r="R1910" s="14" t="str">
        <f t="shared" si="204"/>
        <v>11/29/2016</v>
      </c>
      <c r="S1910" s="14" t="str">
        <f t="shared" si="205"/>
        <v>12/29/2016</v>
      </c>
      <c r="T1910" s="9">
        <f t="shared" si="206"/>
        <v>11</v>
      </c>
      <c r="U1910">
        <f t="shared" si="207"/>
        <v>2016</v>
      </c>
      <c r="V1910" s="9">
        <f t="shared" si="208"/>
        <v>12</v>
      </c>
      <c r="W1910">
        <f t="shared" si="209"/>
        <v>2016</v>
      </c>
    </row>
    <row r="1911" spans="1:23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3">
        <v>41935.429155092592</v>
      </c>
      <c r="J1911" s="13">
        <v>41905.429155092592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 s="3">
        <f>ROUND(E1911/D1911*100,0)</f>
        <v>14</v>
      </c>
      <c r="Q1911">
        <f t="shared" si="203"/>
        <v>129.97</v>
      </c>
      <c r="R1911" s="14" t="str">
        <f t="shared" si="204"/>
        <v>9/23/2014</v>
      </c>
      <c r="S1911" s="14" t="str">
        <f t="shared" si="205"/>
        <v>10/23/2014</v>
      </c>
      <c r="T1911" s="9">
        <f t="shared" si="206"/>
        <v>9</v>
      </c>
      <c r="U1911">
        <f t="shared" si="207"/>
        <v>2014</v>
      </c>
      <c r="V1911" s="9">
        <f t="shared" si="208"/>
        <v>10</v>
      </c>
      <c r="W1911">
        <f t="shared" si="209"/>
        <v>2014</v>
      </c>
    </row>
    <row r="1912" spans="1:23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3">
        <v>42308.947916666664</v>
      </c>
      <c r="J1912" s="13">
        <v>42264.963159722225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 s="3">
        <f>ROUND(E1912/D1912*100,0)</f>
        <v>39</v>
      </c>
      <c r="Q1912">
        <f t="shared" si="203"/>
        <v>117.49</v>
      </c>
      <c r="R1912" s="14" t="str">
        <f t="shared" si="204"/>
        <v>9/17/2015</v>
      </c>
      <c r="S1912" s="14" t="str">
        <f t="shared" si="205"/>
        <v>10/31/2015</v>
      </c>
      <c r="T1912" s="9">
        <f t="shared" si="206"/>
        <v>9</v>
      </c>
      <c r="U1912">
        <f t="shared" si="207"/>
        <v>2015</v>
      </c>
      <c r="V1912" s="9">
        <f t="shared" si="208"/>
        <v>10</v>
      </c>
      <c r="W1912">
        <f t="shared" si="209"/>
        <v>2015</v>
      </c>
    </row>
    <row r="1913" spans="1:23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3">
        <v>41860.033958333333</v>
      </c>
      <c r="J1913" s="13">
        <v>41830.033958333333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 s="3">
        <f>ROUND(E1913/D1913*100,0)</f>
        <v>0</v>
      </c>
      <c r="Q1913">
        <f t="shared" si="203"/>
        <v>10</v>
      </c>
      <c r="R1913" s="14" t="str">
        <f t="shared" si="204"/>
        <v>7/10/2014</v>
      </c>
      <c r="S1913" s="14" t="str">
        <f t="shared" si="205"/>
        <v>8/9/2014</v>
      </c>
      <c r="T1913" s="9">
        <f t="shared" si="206"/>
        <v>7</v>
      </c>
      <c r="U1913">
        <f t="shared" si="207"/>
        <v>2014</v>
      </c>
      <c r="V1913" s="9">
        <f t="shared" si="208"/>
        <v>8</v>
      </c>
      <c r="W1913">
        <f t="shared" si="209"/>
        <v>2014</v>
      </c>
    </row>
    <row r="1914" spans="1:23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3">
        <v>42159.226388888892</v>
      </c>
      <c r="J1914" s="13">
        <v>42129.226388888892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 s="3">
        <f>ROUND(E1914/D1914*100,0)</f>
        <v>59</v>
      </c>
      <c r="Q1914">
        <f t="shared" si="203"/>
        <v>70.599999999999994</v>
      </c>
      <c r="R1914" s="14" t="str">
        <f t="shared" si="204"/>
        <v>5/5/2015</v>
      </c>
      <c r="S1914" s="14" t="str">
        <f t="shared" si="205"/>
        <v>6/4/2015</v>
      </c>
      <c r="T1914" s="9">
        <f t="shared" si="206"/>
        <v>5</v>
      </c>
      <c r="U1914">
        <f t="shared" si="207"/>
        <v>2015</v>
      </c>
      <c r="V1914" s="9">
        <f t="shared" si="208"/>
        <v>6</v>
      </c>
      <c r="W1914">
        <f t="shared" si="209"/>
        <v>2015</v>
      </c>
    </row>
    <row r="1915" spans="1:23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3">
        <v>41920.511319444442</v>
      </c>
      <c r="J1915" s="13">
        <v>41890.511319444442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 s="3">
        <f>ROUND(E1915/D1915*100,0)</f>
        <v>1</v>
      </c>
      <c r="Q1915">
        <f t="shared" si="203"/>
        <v>24.5</v>
      </c>
      <c r="R1915" s="14" t="str">
        <f t="shared" si="204"/>
        <v>9/8/2014</v>
      </c>
      <c r="S1915" s="14" t="str">
        <f t="shared" si="205"/>
        <v>10/8/2014</v>
      </c>
      <c r="T1915" s="9">
        <f t="shared" si="206"/>
        <v>9</v>
      </c>
      <c r="U1915">
        <f t="shared" si="207"/>
        <v>2014</v>
      </c>
      <c r="V1915" s="9">
        <f t="shared" si="208"/>
        <v>10</v>
      </c>
      <c r="W1915">
        <f t="shared" si="209"/>
        <v>2014</v>
      </c>
    </row>
    <row r="1916" spans="1:23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3">
        <v>41944.165972222225</v>
      </c>
      <c r="J1916" s="13">
        <v>41929.174456018518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 s="3">
        <f>ROUND(E1916/D1916*100,0)</f>
        <v>9</v>
      </c>
      <c r="Q1916">
        <f t="shared" si="203"/>
        <v>30</v>
      </c>
      <c r="R1916" s="14" t="str">
        <f t="shared" si="204"/>
        <v>10/17/2014</v>
      </c>
      <c r="S1916" s="14" t="str">
        <f t="shared" si="205"/>
        <v>11/1/2014</v>
      </c>
      <c r="T1916" s="9">
        <f t="shared" si="206"/>
        <v>10</v>
      </c>
      <c r="U1916">
        <f t="shared" si="207"/>
        <v>2014</v>
      </c>
      <c r="V1916" s="9">
        <f t="shared" si="208"/>
        <v>11</v>
      </c>
      <c r="W1916">
        <f t="shared" si="209"/>
        <v>2014</v>
      </c>
    </row>
    <row r="1917" spans="1:23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3">
        <v>41884.04886574074</v>
      </c>
      <c r="J1917" s="13">
        <v>41864.04886574074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 s="3">
        <f>ROUND(E1917/D1917*100,0)</f>
        <v>2</v>
      </c>
      <c r="Q1917">
        <f t="shared" si="203"/>
        <v>2</v>
      </c>
      <c r="R1917" s="14" t="str">
        <f t="shared" si="204"/>
        <v>8/13/2014</v>
      </c>
      <c r="S1917" s="14" t="str">
        <f t="shared" si="205"/>
        <v>9/2/2014</v>
      </c>
      <c r="T1917" s="9">
        <f t="shared" si="206"/>
        <v>8</v>
      </c>
      <c r="U1917">
        <f t="shared" si="207"/>
        <v>2014</v>
      </c>
      <c r="V1917" s="9">
        <f t="shared" si="208"/>
        <v>9</v>
      </c>
      <c r="W1917">
        <f t="shared" si="209"/>
        <v>2014</v>
      </c>
    </row>
    <row r="1918" spans="1:23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3">
        <v>42681.758969907409</v>
      </c>
      <c r="J1918" s="13">
        <v>42656.717303240737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 s="3">
        <f>ROUND(E1918/D1918*100,0)</f>
        <v>1</v>
      </c>
      <c r="Q1918">
        <f t="shared" si="203"/>
        <v>17</v>
      </c>
      <c r="R1918" s="14" t="str">
        <f t="shared" si="204"/>
        <v>10/13/2016</v>
      </c>
      <c r="S1918" s="14" t="str">
        <f t="shared" si="205"/>
        <v>11/7/2016</v>
      </c>
      <c r="T1918" s="9">
        <f t="shared" si="206"/>
        <v>10</v>
      </c>
      <c r="U1918">
        <f t="shared" si="207"/>
        <v>2016</v>
      </c>
      <c r="V1918" s="9">
        <f t="shared" si="208"/>
        <v>11</v>
      </c>
      <c r="W1918">
        <f t="shared" si="209"/>
        <v>2016</v>
      </c>
    </row>
    <row r="1919" spans="1:23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3">
        <v>42776.270057870373</v>
      </c>
      <c r="J1919" s="13">
        <v>42746.270057870373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 s="3">
        <f>ROUND(E1919/D1919*100,0)</f>
        <v>53</v>
      </c>
      <c r="Q1919">
        <f t="shared" si="203"/>
        <v>2928.93</v>
      </c>
      <c r="R1919" s="14" t="str">
        <f t="shared" si="204"/>
        <v>1/11/2017</v>
      </c>
      <c r="S1919" s="14" t="str">
        <f t="shared" si="205"/>
        <v>2/10/2017</v>
      </c>
      <c r="T1919" s="9">
        <f t="shared" si="206"/>
        <v>1</v>
      </c>
      <c r="U1919">
        <f t="shared" si="207"/>
        <v>2017</v>
      </c>
      <c r="V1919" s="9">
        <f t="shared" si="208"/>
        <v>2</v>
      </c>
      <c r="W1919">
        <f t="shared" si="209"/>
        <v>2017</v>
      </c>
    </row>
    <row r="1920" spans="1:23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3">
        <v>41863.789942129632</v>
      </c>
      <c r="J1920" s="13">
        <v>41828.789942129632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 s="3">
        <f>ROUND(E1920/D1920*100,0)</f>
        <v>1</v>
      </c>
      <c r="Q1920">
        <f t="shared" si="203"/>
        <v>28.89</v>
      </c>
      <c r="R1920" s="14" t="str">
        <f t="shared" si="204"/>
        <v>7/8/2014</v>
      </c>
      <c r="S1920" s="14" t="str">
        <f t="shared" si="205"/>
        <v>8/12/2014</v>
      </c>
      <c r="T1920" s="9">
        <f t="shared" si="206"/>
        <v>7</v>
      </c>
      <c r="U1920">
        <f t="shared" si="207"/>
        <v>2014</v>
      </c>
      <c r="V1920" s="9">
        <f t="shared" si="208"/>
        <v>8</v>
      </c>
      <c r="W1920">
        <f t="shared" si="209"/>
        <v>2014</v>
      </c>
    </row>
    <row r="1921" spans="1:23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3">
        <v>42143.875567129631</v>
      </c>
      <c r="J1921" s="13">
        <v>42113.875567129631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 s="3">
        <f>ROUND(E1921/D1921*100,0)</f>
        <v>47</v>
      </c>
      <c r="Q1921">
        <f t="shared" si="203"/>
        <v>29.63</v>
      </c>
      <c r="R1921" s="14" t="str">
        <f t="shared" si="204"/>
        <v>4/19/2015</v>
      </c>
      <c r="S1921" s="14" t="str">
        <f t="shared" si="205"/>
        <v>5/19/2015</v>
      </c>
      <c r="T1921" s="9">
        <f t="shared" si="206"/>
        <v>4</v>
      </c>
      <c r="U1921">
        <f t="shared" si="207"/>
        <v>2015</v>
      </c>
      <c r="V1921" s="9">
        <f t="shared" si="208"/>
        <v>5</v>
      </c>
      <c r="W1921">
        <f t="shared" si="209"/>
        <v>2015</v>
      </c>
    </row>
    <row r="1922" spans="1:23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3">
        <v>42298.958333333336</v>
      </c>
      <c r="J1922" s="13">
        <v>42270.875706018516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 s="3">
        <f>ROUND(E1922/D1922*100,0)</f>
        <v>43</v>
      </c>
      <c r="Q1922">
        <f t="shared" si="203"/>
        <v>40.98</v>
      </c>
      <c r="R1922" s="14" t="str">
        <f t="shared" si="204"/>
        <v>9/23/2015</v>
      </c>
      <c r="S1922" s="14" t="str">
        <f t="shared" si="205"/>
        <v>10/21/2015</v>
      </c>
      <c r="T1922" s="9">
        <f t="shared" si="206"/>
        <v>9</v>
      </c>
      <c r="U1922">
        <f t="shared" si="207"/>
        <v>2015</v>
      </c>
      <c r="V1922" s="9">
        <f t="shared" si="208"/>
        <v>10</v>
      </c>
      <c r="W1922">
        <f t="shared" si="209"/>
        <v>2015</v>
      </c>
    </row>
    <row r="1923" spans="1:23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3">
        <v>41104.221562500003</v>
      </c>
      <c r="J1923" s="13">
        <v>41074.221562500003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 s="3">
        <f>ROUND(E1923/D1923*100,0)</f>
        <v>137</v>
      </c>
      <c r="Q1923">
        <f t="shared" ref="Q1923:Q1986" si="210">IFERROR(ROUND(E1923/L1923,2),0)</f>
        <v>54</v>
      </c>
      <c r="R1923" s="14" t="str">
        <f t="shared" ref="R1923:R1986" si="211">_xlfn.CONCAT(MONTH(J1923),"/",DAY(J1923),"/",YEAR(J1923))</f>
        <v>6/14/2012</v>
      </c>
      <c r="S1923" s="14" t="str">
        <f t="shared" ref="S1923:S1986" si="212">_xlfn.CONCAT(MONTH(I1923),"/",DAY(I1923),"/",YEAR(I1923))</f>
        <v>7/14/2012</v>
      </c>
      <c r="T1923" s="9">
        <f t="shared" ref="T1923:T1986" si="213">MONTH(R1923)</f>
        <v>6</v>
      </c>
      <c r="U1923">
        <f t="shared" ref="U1923:U1986" si="214">YEAR(R1923)</f>
        <v>2012</v>
      </c>
      <c r="V1923" s="9">
        <f t="shared" ref="V1923:V1986" si="215">MONTH(S1923)</f>
        <v>7</v>
      </c>
      <c r="W1923">
        <f t="shared" ref="W1923:W1986" si="216">YEAR(S1923)</f>
        <v>2012</v>
      </c>
    </row>
    <row r="1924" spans="1:23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3">
        <v>41620.255868055552</v>
      </c>
      <c r="J1924" s="13">
        <v>41590.255868055552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 s="3">
        <f>ROUND(E1924/D1924*100,0)</f>
        <v>116</v>
      </c>
      <c r="Q1924">
        <f t="shared" si="210"/>
        <v>36.11</v>
      </c>
      <c r="R1924" s="14" t="str">
        <f t="shared" si="211"/>
        <v>11/12/2013</v>
      </c>
      <c r="S1924" s="14" t="str">
        <f t="shared" si="212"/>
        <v>12/12/2013</v>
      </c>
      <c r="T1924" s="9">
        <f t="shared" si="213"/>
        <v>11</v>
      </c>
      <c r="U1924">
        <f t="shared" si="214"/>
        <v>2013</v>
      </c>
      <c r="V1924" s="9">
        <f t="shared" si="215"/>
        <v>12</v>
      </c>
      <c r="W1924">
        <f t="shared" si="216"/>
        <v>2013</v>
      </c>
    </row>
    <row r="1925" spans="1:23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3">
        <v>40813.207638888889</v>
      </c>
      <c r="J1925" s="13">
        <v>40772.848749999997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 s="3">
        <f>ROUND(E1925/D1925*100,0)</f>
        <v>241</v>
      </c>
      <c r="Q1925">
        <f t="shared" si="210"/>
        <v>23.15</v>
      </c>
      <c r="R1925" s="14" t="str">
        <f t="shared" si="211"/>
        <v>8/17/2011</v>
      </c>
      <c r="S1925" s="14" t="str">
        <f t="shared" si="212"/>
        <v>9/27/2011</v>
      </c>
      <c r="T1925" s="9">
        <f t="shared" si="213"/>
        <v>8</v>
      </c>
      <c r="U1925">
        <f t="shared" si="214"/>
        <v>2011</v>
      </c>
      <c r="V1925" s="9">
        <f t="shared" si="215"/>
        <v>9</v>
      </c>
      <c r="W1925">
        <f t="shared" si="216"/>
        <v>2011</v>
      </c>
    </row>
    <row r="1926" spans="1:23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3">
        <v>41654.814583333333</v>
      </c>
      <c r="J1926" s="13">
        <v>41626.761053240742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 s="3">
        <f>ROUND(E1926/D1926*100,0)</f>
        <v>114</v>
      </c>
      <c r="Q1926">
        <f t="shared" si="210"/>
        <v>104</v>
      </c>
      <c r="R1926" s="14" t="str">
        <f t="shared" si="211"/>
        <v>12/18/2013</v>
      </c>
      <c r="S1926" s="14" t="str">
        <f t="shared" si="212"/>
        <v>1/15/2014</v>
      </c>
      <c r="T1926" s="9">
        <f t="shared" si="213"/>
        <v>12</v>
      </c>
      <c r="U1926">
        <f t="shared" si="214"/>
        <v>2013</v>
      </c>
      <c r="V1926" s="9">
        <f t="shared" si="215"/>
        <v>1</v>
      </c>
      <c r="W1926">
        <f t="shared" si="216"/>
        <v>2014</v>
      </c>
    </row>
    <row r="1927" spans="1:23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3">
        <v>41558</v>
      </c>
      <c r="J1927" s="13">
        <v>41535.90148148148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 s="3">
        <f>ROUND(E1927/D1927*100,0)</f>
        <v>110</v>
      </c>
      <c r="Q1927">
        <f t="shared" si="210"/>
        <v>31.83</v>
      </c>
      <c r="R1927" s="14" t="str">
        <f t="shared" si="211"/>
        <v>9/18/2013</v>
      </c>
      <c r="S1927" s="14" t="str">
        <f t="shared" si="212"/>
        <v>10/11/2013</v>
      </c>
      <c r="T1927" s="9">
        <f t="shared" si="213"/>
        <v>9</v>
      </c>
      <c r="U1927">
        <f t="shared" si="214"/>
        <v>2013</v>
      </c>
      <c r="V1927" s="9">
        <f t="shared" si="215"/>
        <v>10</v>
      </c>
      <c r="W1927">
        <f t="shared" si="216"/>
        <v>2013</v>
      </c>
    </row>
    <row r="1928" spans="1:23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3">
        <v>40484.018055555556</v>
      </c>
      <c r="J1928" s="13">
        <v>40456.954351851855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 s="3">
        <f>ROUND(E1928/D1928*100,0)</f>
        <v>195</v>
      </c>
      <c r="Q1928">
        <f t="shared" si="210"/>
        <v>27.39</v>
      </c>
      <c r="R1928" s="14" t="str">
        <f t="shared" si="211"/>
        <v>10/5/2010</v>
      </c>
      <c r="S1928" s="14" t="str">
        <f t="shared" si="212"/>
        <v>11/2/2010</v>
      </c>
      <c r="T1928" s="9">
        <f t="shared" si="213"/>
        <v>10</v>
      </c>
      <c r="U1928">
        <f t="shared" si="214"/>
        <v>2010</v>
      </c>
      <c r="V1928" s="9">
        <f t="shared" si="215"/>
        <v>11</v>
      </c>
      <c r="W1928">
        <f t="shared" si="216"/>
        <v>2010</v>
      </c>
    </row>
    <row r="1929" spans="1:23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3">
        <v>40976.207638888889</v>
      </c>
      <c r="J1929" s="13">
        <v>40960.861562500002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 s="3">
        <f>ROUND(E1929/D1929*100,0)</f>
        <v>103</v>
      </c>
      <c r="Q1929">
        <f t="shared" si="210"/>
        <v>56.36</v>
      </c>
      <c r="R1929" s="14" t="str">
        <f t="shared" si="211"/>
        <v>2/21/2012</v>
      </c>
      <c r="S1929" s="14" t="str">
        <f t="shared" si="212"/>
        <v>3/8/2012</v>
      </c>
      <c r="T1929" s="9">
        <f t="shared" si="213"/>
        <v>2</v>
      </c>
      <c r="U1929">
        <f t="shared" si="214"/>
        <v>2012</v>
      </c>
      <c r="V1929" s="9">
        <f t="shared" si="215"/>
        <v>3</v>
      </c>
      <c r="W1929">
        <f t="shared" si="216"/>
        <v>2012</v>
      </c>
    </row>
    <row r="1930" spans="1:23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3">
        <v>41401.648078703707</v>
      </c>
      <c r="J1930" s="13">
        <v>41371.648078703707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 s="3">
        <f>ROUND(E1930/D1930*100,0)</f>
        <v>103</v>
      </c>
      <c r="Q1930">
        <f t="shared" si="210"/>
        <v>77.349999999999994</v>
      </c>
      <c r="R1930" s="14" t="str">
        <f t="shared" si="211"/>
        <v>4/7/2013</v>
      </c>
      <c r="S1930" s="14" t="str">
        <f t="shared" si="212"/>
        <v>5/7/2013</v>
      </c>
      <c r="T1930" s="9">
        <f t="shared" si="213"/>
        <v>4</v>
      </c>
      <c r="U1930">
        <f t="shared" si="214"/>
        <v>2013</v>
      </c>
      <c r="V1930" s="9">
        <f t="shared" si="215"/>
        <v>5</v>
      </c>
      <c r="W1930">
        <f t="shared" si="216"/>
        <v>2013</v>
      </c>
    </row>
    <row r="1931" spans="1:23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3">
        <v>40729.021597222221</v>
      </c>
      <c r="J1931" s="13">
        <v>40687.021597222221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 s="3">
        <f>ROUND(E1931/D1931*100,0)</f>
        <v>100</v>
      </c>
      <c r="Q1931">
        <f t="shared" si="210"/>
        <v>42.8</v>
      </c>
      <c r="R1931" s="14" t="str">
        <f t="shared" si="211"/>
        <v>5/24/2011</v>
      </c>
      <c r="S1931" s="14" t="str">
        <f t="shared" si="212"/>
        <v>7/5/2011</v>
      </c>
      <c r="T1931" s="9">
        <f t="shared" si="213"/>
        <v>5</v>
      </c>
      <c r="U1931">
        <f t="shared" si="214"/>
        <v>2011</v>
      </c>
      <c r="V1931" s="9">
        <f t="shared" si="215"/>
        <v>7</v>
      </c>
      <c r="W1931">
        <f t="shared" si="216"/>
        <v>2011</v>
      </c>
    </row>
    <row r="1932" spans="1:23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3">
        <v>41462.558819444443</v>
      </c>
      <c r="J1932" s="13">
        <v>41402.558819444443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 s="3">
        <f>ROUND(E1932/D1932*100,0)</f>
        <v>127</v>
      </c>
      <c r="Q1932">
        <f t="shared" si="210"/>
        <v>48.85</v>
      </c>
      <c r="R1932" s="14" t="str">
        <f t="shared" si="211"/>
        <v>5/8/2013</v>
      </c>
      <c r="S1932" s="14" t="str">
        <f t="shared" si="212"/>
        <v>7/7/2013</v>
      </c>
      <c r="T1932" s="9">
        <f t="shared" si="213"/>
        <v>5</v>
      </c>
      <c r="U1932">
        <f t="shared" si="214"/>
        <v>2013</v>
      </c>
      <c r="V1932" s="9">
        <f t="shared" si="215"/>
        <v>7</v>
      </c>
      <c r="W1932">
        <f t="shared" si="216"/>
        <v>2013</v>
      </c>
    </row>
    <row r="1933" spans="1:23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3">
        <v>41051.145833333336</v>
      </c>
      <c r="J1933" s="13">
        <v>41037.892465277779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 s="3">
        <f>ROUND(E1933/D1933*100,0)</f>
        <v>121</v>
      </c>
      <c r="Q1933">
        <f t="shared" si="210"/>
        <v>48.24</v>
      </c>
      <c r="R1933" s="14" t="str">
        <f t="shared" si="211"/>
        <v>5/8/2012</v>
      </c>
      <c r="S1933" s="14" t="str">
        <f t="shared" si="212"/>
        <v>5/22/2012</v>
      </c>
      <c r="T1933" s="9">
        <f t="shared" si="213"/>
        <v>5</v>
      </c>
      <c r="U1933">
        <f t="shared" si="214"/>
        <v>2012</v>
      </c>
      <c r="V1933" s="9">
        <f t="shared" si="215"/>
        <v>5</v>
      </c>
      <c r="W1933">
        <f t="shared" si="216"/>
        <v>2012</v>
      </c>
    </row>
    <row r="1934" spans="1:23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3">
        <v>40932.809872685182</v>
      </c>
      <c r="J1934" s="13">
        <v>40911.809872685182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 s="3">
        <f>ROUND(E1934/D1934*100,0)</f>
        <v>107</v>
      </c>
      <c r="Q1934">
        <f t="shared" si="210"/>
        <v>70.209999999999994</v>
      </c>
      <c r="R1934" s="14" t="str">
        <f t="shared" si="211"/>
        <v>1/3/2012</v>
      </c>
      <c r="S1934" s="14" t="str">
        <f t="shared" si="212"/>
        <v>1/24/2012</v>
      </c>
      <c r="T1934" s="9">
        <f t="shared" si="213"/>
        <v>1</v>
      </c>
      <c r="U1934">
        <f t="shared" si="214"/>
        <v>2012</v>
      </c>
      <c r="V1934" s="9">
        <f t="shared" si="215"/>
        <v>1</v>
      </c>
      <c r="W1934">
        <f t="shared" si="216"/>
        <v>2012</v>
      </c>
    </row>
    <row r="1935" spans="1:23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3">
        <v>41909.130868055552</v>
      </c>
      <c r="J1935" s="13">
        <v>41879.130868055552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 s="3">
        <f>ROUND(E1935/D1935*100,0)</f>
        <v>172</v>
      </c>
      <c r="Q1935">
        <f t="shared" si="210"/>
        <v>94.05</v>
      </c>
      <c r="R1935" s="14" t="str">
        <f t="shared" si="211"/>
        <v>8/28/2014</v>
      </c>
      <c r="S1935" s="14" t="str">
        <f t="shared" si="212"/>
        <v>9/27/2014</v>
      </c>
      <c r="T1935" s="9">
        <f t="shared" si="213"/>
        <v>8</v>
      </c>
      <c r="U1935">
        <f t="shared" si="214"/>
        <v>2014</v>
      </c>
      <c r="V1935" s="9">
        <f t="shared" si="215"/>
        <v>9</v>
      </c>
      <c r="W1935">
        <f t="shared" si="216"/>
        <v>2014</v>
      </c>
    </row>
    <row r="1936" spans="1:23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3">
        <v>40902.208333333336</v>
      </c>
      <c r="J1936" s="13">
        <v>40865.8671412037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 s="3">
        <f>ROUND(E1936/D1936*100,0)</f>
        <v>124</v>
      </c>
      <c r="Q1936">
        <f t="shared" si="210"/>
        <v>80.27</v>
      </c>
      <c r="R1936" s="14" t="str">
        <f t="shared" si="211"/>
        <v>11/18/2011</v>
      </c>
      <c r="S1936" s="14" t="str">
        <f t="shared" si="212"/>
        <v>12/25/2011</v>
      </c>
      <c r="T1936" s="9">
        <f t="shared" si="213"/>
        <v>11</v>
      </c>
      <c r="U1936">
        <f t="shared" si="214"/>
        <v>2011</v>
      </c>
      <c r="V1936" s="9">
        <f t="shared" si="215"/>
        <v>12</v>
      </c>
      <c r="W1936">
        <f t="shared" si="216"/>
        <v>2011</v>
      </c>
    </row>
    <row r="1937" spans="1:23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3">
        <v>41811.207638888889</v>
      </c>
      <c r="J1937" s="13">
        <v>41773.932534722226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 s="3">
        <f>ROUND(E1937/D1937*100,0)</f>
        <v>108</v>
      </c>
      <c r="Q1937">
        <f t="shared" si="210"/>
        <v>54.2</v>
      </c>
      <c r="R1937" s="14" t="str">
        <f t="shared" si="211"/>
        <v>5/14/2014</v>
      </c>
      <c r="S1937" s="14" t="str">
        <f t="shared" si="212"/>
        <v>6/21/2014</v>
      </c>
      <c r="T1937" s="9">
        <f t="shared" si="213"/>
        <v>5</v>
      </c>
      <c r="U1937">
        <f t="shared" si="214"/>
        <v>2014</v>
      </c>
      <c r="V1937" s="9">
        <f t="shared" si="215"/>
        <v>6</v>
      </c>
      <c r="W1937">
        <f t="shared" si="216"/>
        <v>2014</v>
      </c>
    </row>
    <row r="1938" spans="1:23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3">
        <v>40883.249305555553</v>
      </c>
      <c r="J1938" s="13">
        <v>40852.889699074076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 s="3">
        <f>ROUND(E1938/D1938*100,0)</f>
        <v>117</v>
      </c>
      <c r="Q1938">
        <f t="shared" si="210"/>
        <v>60.27</v>
      </c>
      <c r="R1938" s="14" t="str">
        <f t="shared" si="211"/>
        <v>11/5/2011</v>
      </c>
      <c r="S1938" s="14" t="str">
        <f t="shared" si="212"/>
        <v>12/6/2011</v>
      </c>
      <c r="T1938" s="9">
        <f t="shared" si="213"/>
        <v>11</v>
      </c>
      <c r="U1938">
        <f t="shared" si="214"/>
        <v>2011</v>
      </c>
      <c r="V1938" s="9">
        <f t="shared" si="215"/>
        <v>12</v>
      </c>
      <c r="W1938">
        <f t="shared" si="216"/>
        <v>2011</v>
      </c>
    </row>
    <row r="1939" spans="1:23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3">
        <v>41075.165972222225</v>
      </c>
      <c r="J1939" s="13">
        <v>41059.118993055556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 s="3">
        <f>ROUND(E1939/D1939*100,0)</f>
        <v>187</v>
      </c>
      <c r="Q1939">
        <f t="shared" si="210"/>
        <v>38.74</v>
      </c>
      <c r="R1939" s="14" t="str">
        <f t="shared" si="211"/>
        <v>5/30/2012</v>
      </c>
      <c r="S1939" s="14" t="str">
        <f t="shared" si="212"/>
        <v>6/15/2012</v>
      </c>
      <c r="T1939" s="9">
        <f t="shared" si="213"/>
        <v>5</v>
      </c>
      <c r="U1939">
        <f t="shared" si="214"/>
        <v>2012</v>
      </c>
      <c r="V1939" s="9">
        <f t="shared" si="215"/>
        <v>6</v>
      </c>
      <c r="W1939">
        <f t="shared" si="216"/>
        <v>2012</v>
      </c>
    </row>
    <row r="1940" spans="1:23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3">
        <v>41457.208333333336</v>
      </c>
      <c r="J1940" s="13">
        <v>41426.259618055556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 s="3">
        <f>ROUND(E1940/D1940*100,0)</f>
        <v>116</v>
      </c>
      <c r="Q1940">
        <f t="shared" si="210"/>
        <v>152.54</v>
      </c>
      <c r="R1940" s="14" t="str">
        <f t="shared" si="211"/>
        <v>6/1/2013</v>
      </c>
      <c r="S1940" s="14" t="str">
        <f t="shared" si="212"/>
        <v>7/2/2013</v>
      </c>
      <c r="T1940" s="9">
        <f t="shared" si="213"/>
        <v>6</v>
      </c>
      <c r="U1940">
        <f t="shared" si="214"/>
        <v>2013</v>
      </c>
      <c r="V1940" s="9">
        <f t="shared" si="215"/>
        <v>7</v>
      </c>
      <c r="W1940">
        <f t="shared" si="216"/>
        <v>2013</v>
      </c>
    </row>
    <row r="1941" spans="1:23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3">
        <v>41343.943379629629</v>
      </c>
      <c r="J1941" s="13">
        <v>41313.985046296293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 s="3">
        <f>ROUND(E1941/D1941*100,0)</f>
        <v>111</v>
      </c>
      <c r="Q1941">
        <f t="shared" si="210"/>
        <v>115.31</v>
      </c>
      <c r="R1941" s="14" t="str">
        <f t="shared" si="211"/>
        <v>2/8/2013</v>
      </c>
      <c r="S1941" s="14" t="str">
        <f t="shared" si="212"/>
        <v>3/10/2013</v>
      </c>
      <c r="T1941" s="9">
        <f t="shared" si="213"/>
        <v>2</v>
      </c>
      <c r="U1941">
        <f t="shared" si="214"/>
        <v>2013</v>
      </c>
      <c r="V1941" s="9">
        <f t="shared" si="215"/>
        <v>3</v>
      </c>
      <c r="W1941">
        <f t="shared" si="216"/>
        <v>2013</v>
      </c>
    </row>
    <row r="1942" spans="1:23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3">
        <v>40709.165972222225</v>
      </c>
      <c r="J1942" s="13">
        <v>40670.507326388892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 s="3">
        <f>ROUND(E1942/D1942*100,0)</f>
        <v>171</v>
      </c>
      <c r="Q1942">
        <f t="shared" si="210"/>
        <v>35.840000000000003</v>
      </c>
      <c r="R1942" s="14" t="str">
        <f t="shared" si="211"/>
        <v>5/7/2011</v>
      </c>
      <c r="S1942" s="14" t="str">
        <f t="shared" si="212"/>
        <v>6/15/2011</v>
      </c>
      <c r="T1942" s="9">
        <f t="shared" si="213"/>
        <v>5</v>
      </c>
      <c r="U1942">
        <f t="shared" si="214"/>
        <v>2011</v>
      </c>
      <c r="V1942" s="9">
        <f t="shared" si="215"/>
        <v>6</v>
      </c>
      <c r="W1942">
        <f t="shared" si="216"/>
        <v>2011</v>
      </c>
    </row>
    <row r="1943" spans="1:23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3">
        <v>41774.290868055556</v>
      </c>
      <c r="J1943" s="13">
        <v>41744.290868055556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 s="3">
        <f>ROUND(E1943/D1943*100,0)</f>
        <v>126</v>
      </c>
      <c r="Q1943">
        <f t="shared" si="210"/>
        <v>64.569999999999993</v>
      </c>
      <c r="R1943" s="14" t="str">
        <f t="shared" si="211"/>
        <v>4/15/2014</v>
      </c>
      <c r="S1943" s="14" t="str">
        <f t="shared" si="212"/>
        <v>5/15/2014</v>
      </c>
      <c r="T1943" s="9">
        <f t="shared" si="213"/>
        <v>4</v>
      </c>
      <c r="U1943">
        <f t="shared" si="214"/>
        <v>2014</v>
      </c>
      <c r="V1943" s="9">
        <f t="shared" si="215"/>
        <v>5</v>
      </c>
      <c r="W1943">
        <f t="shared" si="216"/>
        <v>2014</v>
      </c>
    </row>
    <row r="1944" spans="1:23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3">
        <v>40728.828009259261</v>
      </c>
      <c r="J1944" s="13">
        <v>40638.828009259261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 s="3">
        <f>ROUND(E1944/D1944*100,0)</f>
        <v>138</v>
      </c>
      <c r="Q1944">
        <f t="shared" si="210"/>
        <v>87.44</v>
      </c>
      <c r="R1944" s="14" t="str">
        <f t="shared" si="211"/>
        <v>4/5/2011</v>
      </c>
      <c r="S1944" s="14" t="str">
        <f t="shared" si="212"/>
        <v>7/4/2011</v>
      </c>
      <c r="T1944" s="9">
        <f t="shared" si="213"/>
        <v>4</v>
      </c>
      <c r="U1944">
        <f t="shared" si="214"/>
        <v>2011</v>
      </c>
      <c r="V1944" s="9">
        <f t="shared" si="215"/>
        <v>7</v>
      </c>
      <c r="W1944">
        <f t="shared" si="216"/>
        <v>2011</v>
      </c>
    </row>
    <row r="1945" spans="1:23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3">
        <v>42593.269861111112</v>
      </c>
      <c r="J1945" s="13">
        <v>42548.269861111112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 s="3">
        <f>ROUND(E1945/D1945*100,0)</f>
        <v>1705</v>
      </c>
      <c r="Q1945">
        <f t="shared" si="210"/>
        <v>68.819999999999993</v>
      </c>
      <c r="R1945" s="14" t="str">
        <f t="shared" si="211"/>
        <v>6/27/2016</v>
      </c>
      <c r="S1945" s="14" t="str">
        <f t="shared" si="212"/>
        <v>8/11/2016</v>
      </c>
      <c r="T1945" s="9">
        <f t="shared" si="213"/>
        <v>6</v>
      </c>
      <c r="U1945">
        <f t="shared" si="214"/>
        <v>2016</v>
      </c>
      <c r="V1945" s="9">
        <f t="shared" si="215"/>
        <v>8</v>
      </c>
      <c r="W1945">
        <f t="shared" si="216"/>
        <v>2016</v>
      </c>
    </row>
    <row r="1946" spans="1:23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3">
        <v>41760.584374999999</v>
      </c>
      <c r="J1946" s="13">
        <v>41730.584374999999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 s="3">
        <f>ROUND(E1946/D1946*100,0)</f>
        <v>788</v>
      </c>
      <c r="Q1946">
        <f t="shared" si="210"/>
        <v>176.2</v>
      </c>
      <c r="R1946" s="14" t="str">
        <f t="shared" si="211"/>
        <v>4/1/2014</v>
      </c>
      <c r="S1946" s="14" t="str">
        <f t="shared" si="212"/>
        <v>5/1/2014</v>
      </c>
      <c r="T1946" s="9">
        <f t="shared" si="213"/>
        <v>4</v>
      </c>
      <c r="U1946">
        <f t="shared" si="214"/>
        <v>2014</v>
      </c>
      <c r="V1946" s="9">
        <f t="shared" si="215"/>
        <v>5</v>
      </c>
      <c r="W1946">
        <f t="shared" si="216"/>
        <v>2014</v>
      </c>
    </row>
    <row r="1947" spans="1:23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3">
        <v>42197.251828703702</v>
      </c>
      <c r="J1947" s="13">
        <v>42157.251828703702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 s="3">
        <f>ROUND(E1947/D1947*100,0)</f>
        <v>348</v>
      </c>
      <c r="Q1947">
        <f t="shared" si="210"/>
        <v>511.79</v>
      </c>
      <c r="R1947" s="14" t="str">
        <f t="shared" si="211"/>
        <v>6/2/2015</v>
      </c>
      <c r="S1947" s="14" t="str">
        <f t="shared" si="212"/>
        <v>7/12/2015</v>
      </c>
      <c r="T1947" s="9">
        <f t="shared" si="213"/>
        <v>6</v>
      </c>
      <c r="U1947">
        <f t="shared" si="214"/>
        <v>2015</v>
      </c>
      <c r="V1947" s="9">
        <f t="shared" si="215"/>
        <v>7</v>
      </c>
      <c r="W1947">
        <f t="shared" si="216"/>
        <v>2015</v>
      </c>
    </row>
    <row r="1948" spans="1:23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3">
        <v>41749.108344907407</v>
      </c>
      <c r="J1948" s="13">
        <v>41689.150011574071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 s="3">
        <f>ROUND(E1948/D1948*100,0)</f>
        <v>150</v>
      </c>
      <c r="Q1948">
        <f t="shared" si="210"/>
        <v>160.44</v>
      </c>
      <c r="R1948" s="14" t="str">
        <f t="shared" si="211"/>
        <v>2/19/2014</v>
      </c>
      <c r="S1948" s="14" t="str">
        <f t="shared" si="212"/>
        <v>4/20/2014</v>
      </c>
      <c r="T1948" s="9">
        <f t="shared" si="213"/>
        <v>2</v>
      </c>
      <c r="U1948">
        <f t="shared" si="214"/>
        <v>2014</v>
      </c>
      <c r="V1948" s="9">
        <f t="shared" si="215"/>
        <v>4</v>
      </c>
      <c r="W1948">
        <f t="shared" si="216"/>
        <v>2014</v>
      </c>
    </row>
    <row r="1949" spans="1:23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3">
        <v>40140.249305555553</v>
      </c>
      <c r="J1949" s="13">
        <v>40102.918055555558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 s="3">
        <f>ROUND(E1949/D1949*100,0)</f>
        <v>101</v>
      </c>
      <c r="Q1949">
        <f t="shared" si="210"/>
        <v>35</v>
      </c>
      <c r="R1949" s="14" t="str">
        <f t="shared" si="211"/>
        <v>10/16/2009</v>
      </c>
      <c r="S1949" s="14" t="str">
        <f t="shared" si="212"/>
        <v>11/23/2009</v>
      </c>
      <c r="T1949" s="9">
        <f t="shared" si="213"/>
        <v>10</v>
      </c>
      <c r="U1949">
        <f t="shared" si="214"/>
        <v>2009</v>
      </c>
      <c r="V1949" s="9">
        <f t="shared" si="215"/>
        <v>11</v>
      </c>
      <c r="W1949">
        <f t="shared" si="216"/>
        <v>2009</v>
      </c>
    </row>
    <row r="1950" spans="1:23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3">
        <v>42527.709722222222</v>
      </c>
      <c r="J1950" s="13">
        <v>42473.604270833333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 s="3">
        <f>ROUND(E1950/D1950*100,0)</f>
        <v>800</v>
      </c>
      <c r="Q1950">
        <f t="shared" si="210"/>
        <v>188.51</v>
      </c>
      <c r="R1950" s="14" t="str">
        <f t="shared" si="211"/>
        <v>4/13/2016</v>
      </c>
      <c r="S1950" s="14" t="str">
        <f t="shared" si="212"/>
        <v>6/6/2016</v>
      </c>
      <c r="T1950" s="9">
        <f t="shared" si="213"/>
        <v>4</v>
      </c>
      <c r="U1950">
        <f t="shared" si="214"/>
        <v>2016</v>
      </c>
      <c r="V1950" s="9">
        <f t="shared" si="215"/>
        <v>6</v>
      </c>
      <c r="W1950">
        <f t="shared" si="216"/>
        <v>2016</v>
      </c>
    </row>
    <row r="1951" spans="1:23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3">
        <v>41830.423043981478</v>
      </c>
      <c r="J1951" s="13">
        <v>41800.423043981478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 s="3">
        <f>ROUND(E1951/D1951*100,0)</f>
        <v>106</v>
      </c>
      <c r="Q1951">
        <f t="shared" si="210"/>
        <v>56.2</v>
      </c>
      <c r="R1951" s="14" t="str">
        <f t="shared" si="211"/>
        <v>6/10/2014</v>
      </c>
      <c r="S1951" s="14" t="str">
        <f t="shared" si="212"/>
        <v>7/10/2014</v>
      </c>
      <c r="T1951" s="9">
        <f t="shared" si="213"/>
        <v>6</v>
      </c>
      <c r="U1951">
        <f t="shared" si="214"/>
        <v>2014</v>
      </c>
      <c r="V1951" s="9">
        <f t="shared" si="215"/>
        <v>7</v>
      </c>
      <c r="W1951">
        <f t="shared" si="216"/>
        <v>2014</v>
      </c>
    </row>
    <row r="1952" spans="1:23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3">
        <v>40655.181400462963</v>
      </c>
      <c r="J1952" s="13">
        <v>40624.181400462963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 s="3">
        <f>ROUND(E1952/D1952*100,0)</f>
        <v>201</v>
      </c>
      <c r="Q1952">
        <f t="shared" si="210"/>
        <v>51.31</v>
      </c>
      <c r="R1952" s="14" t="str">
        <f t="shared" si="211"/>
        <v>3/22/2011</v>
      </c>
      <c r="S1952" s="14" t="str">
        <f t="shared" si="212"/>
        <v>4/22/2011</v>
      </c>
      <c r="T1952" s="9">
        <f t="shared" si="213"/>
        <v>3</v>
      </c>
      <c r="U1952">
        <f t="shared" si="214"/>
        <v>2011</v>
      </c>
      <c r="V1952" s="9">
        <f t="shared" si="215"/>
        <v>4</v>
      </c>
      <c r="W1952">
        <f t="shared" si="216"/>
        <v>2011</v>
      </c>
    </row>
    <row r="1953" spans="1:23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3">
        <v>42681.462233796294</v>
      </c>
      <c r="J1953" s="13">
        <v>42651.420567129629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 s="3">
        <f>ROUND(E1953/D1953*100,0)</f>
        <v>212</v>
      </c>
      <c r="Q1953">
        <f t="shared" si="210"/>
        <v>127.36</v>
      </c>
      <c r="R1953" s="14" t="str">
        <f t="shared" si="211"/>
        <v>10/8/2016</v>
      </c>
      <c r="S1953" s="14" t="str">
        <f t="shared" si="212"/>
        <v>11/7/2016</v>
      </c>
      <c r="T1953" s="9">
        <f t="shared" si="213"/>
        <v>10</v>
      </c>
      <c r="U1953">
        <f t="shared" si="214"/>
        <v>2016</v>
      </c>
      <c r="V1953" s="9">
        <f t="shared" si="215"/>
        <v>11</v>
      </c>
      <c r="W1953">
        <f t="shared" si="216"/>
        <v>2016</v>
      </c>
    </row>
    <row r="1954" spans="1:23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3">
        <v>41563.60665509259</v>
      </c>
      <c r="J1954" s="13">
        <v>41526.60665509259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 s="3">
        <f>ROUND(E1954/D1954*100,0)</f>
        <v>198</v>
      </c>
      <c r="Q1954">
        <f t="shared" si="210"/>
        <v>101.86</v>
      </c>
      <c r="R1954" s="14" t="str">
        <f t="shared" si="211"/>
        <v>9/9/2013</v>
      </c>
      <c r="S1954" s="14" t="str">
        <f t="shared" si="212"/>
        <v>10/16/2013</v>
      </c>
      <c r="T1954" s="9">
        <f t="shared" si="213"/>
        <v>9</v>
      </c>
      <c r="U1954">
        <f t="shared" si="214"/>
        <v>2013</v>
      </c>
      <c r="V1954" s="9">
        <f t="shared" si="215"/>
        <v>10</v>
      </c>
      <c r="W1954">
        <f t="shared" si="216"/>
        <v>2013</v>
      </c>
    </row>
    <row r="1955" spans="1:23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3">
        <v>40970.125</v>
      </c>
      <c r="J1955" s="13">
        <v>40941.199826388889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 s="3">
        <f>ROUND(E1955/D1955*100,0)</f>
        <v>226</v>
      </c>
      <c r="Q1955">
        <f t="shared" si="210"/>
        <v>230.56</v>
      </c>
      <c r="R1955" s="14" t="str">
        <f t="shared" si="211"/>
        <v>2/2/2012</v>
      </c>
      <c r="S1955" s="14" t="str">
        <f t="shared" si="212"/>
        <v>3/2/2012</v>
      </c>
      <c r="T1955" s="9">
        <f t="shared" si="213"/>
        <v>2</v>
      </c>
      <c r="U1955">
        <f t="shared" si="214"/>
        <v>2012</v>
      </c>
      <c r="V1955" s="9">
        <f t="shared" si="215"/>
        <v>3</v>
      </c>
      <c r="W1955">
        <f t="shared" si="216"/>
        <v>2012</v>
      </c>
    </row>
    <row r="1956" spans="1:23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3">
        <v>42441.208333333336</v>
      </c>
      <c r="J1956" s="13">
        <v>42394.580740740741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 s="3">
        <f>ROUND(E1956/D1956*100,0)</f>
        <v>699</v>
      </c>
      <c r="Q1956">
        <f t="shared" si="210"/>
        <v>842.11</v>
      </c>
      <c r="R1956" s="14" t="str">
        <f t="shared" si="211"/>
        <v>1/25/2016</v>
      </c>
      <c r="S1956" s="14" t="str">
        <f t="shared" si="212"/>
        <v>3/12/2016</v>
      </c>
      <c r="T1956" s="9">
        <f t="shared" si="213"/>
        <v>1</v>
      </c>
      <c r="U1956">
        <f t="shared" si="214"/>
        <v>2016</v>
      </c>
      <c r="V1956" s="9">
        <f t="shared" si="215"/>
        <v>3</v>
      </c>
      <c r="W1956">
        <f t="shared" si="216"/>
        <v>2016</v>
      </c>
    </row>
    <row r="1957" spans="1:23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3">
        <v>41052.791666666664</v>
      </c>
      <c r="J1957" s="13">
        <v>41020.271770833337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 s="3">
        <f>ROUND(E1957/D1957*100,0)</f>
        <v>399</v>
      </c>
      <c r="Q1957">
        <f t="shared" si="210"/>
        <v>577.28</v>
      </c>
      <c r="R1957" s="14" t="str">
        <f t="shared" si="211"/>
        <v>4/21/2012</v>
      </c>
      <c r="S1957" s="14" t="str">
        <f t="shared" si="212"/>
        <v>5/23/2012</v>
      </c>
      <c r="T1957" s="9">
        <f t="shared" si="213"/>
        <v>4</v>
      </c>
      <c r="U1957">
        <f t="shared" si="214"/>
        <v>2012</v>
      </c>
      <c r="V1957" s="9">
        <f t="shared" si="215"/>
        <v>5</v>
      </c>
      <c r="W1957">
        <f t="shared" si="216"/>
        <v>2012</v>
      </c>
    </row>
    <row r="1958" spans="1:23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3">
        <v>42112.882002314815</v>
      </c>
      <c r="J1958" s="13">
        <v>42067.923668981479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 s="3">
        <f>ROUND(E1958/D1958*100,0)</f>
        <v>294</v>
      </c>
      <c r="Q1958">
        <f t="shared" si="210"/>
        <v>483.34</v>
      </c>
      <c r="R1958" s="14" t="str">
        <f t="shared" si="211"/>
        <v>3/4/2015</v>
      </c>
      <c r="S1958" s="14" t="str">
        <f t="shared" si="212"/>
        <v>4/18/2015</v>
      </c>
      <c r="T1958" s="9">
        <f t="shared" si="213"/>
        <v>3</v>
      </c>
      <c r="U1958">
        <f t="shared" si="214"/>
        <v>2015</v>
      </c>
      <c r="V1958" s="9">
        <f t="shared" si="215"/>
        <v>4</v>
      </c>
      <c r="W1958">
        <f t="shared" si="216"/>
        <v>2015</v>
      </c>
    </row>
    <row r="1959" spans="1:23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3">
        <v>41209.098530092589</v>
      </c>
      <c r="J1959" s="13">
        <v>41179.098530092589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 s="3">
        <f>ROUND(E1959/D1959*100,0)</f>
        <v>168</v>
      </c>
      <c r="Q1959">
        <f t="shared" si="210"/>
        <v>76.14</v>
      </c>
      <c r="R1959" s="14" t="str">
        <f t="shared" si="211"/>
        <v>9/27/2012</v>
      </c>
      <c r="S1959" s="14" t="str">
        <f t="shared" si="212"/>
        <v>10/27/2012</v>
      </c>
      <c r="T1959" s="9">
        <f t="shared" si="213"/>
        <v>9</v>
      </c>
      <c r="U1959">
        <f t="shared" si="214"/>
        <v>2012</v>
      </c>
      <c r="V1959" s="9">
        <f t="shared" si="215"/>
        <v>10</v>
      </c>
      <c r="W1959">
        <f t="shared" si="216"/>
        <v>2012</v>
      </c>
    </row>
    <row r="1960" spans="1:23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3">
        <v>41356.94630787037</v>
      </c>
      <c r="J1960" s="13">
        <v>41326.987974537034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 s="3">
        <f>ROUND(E1960/D1960*100,0)</f>
        <v>1436</v>
      </c>
      <c r="Q1960">
        <f t="shared" si="210"/>
        <v>74.11</v>
      </c>
      <c r="R1960" s="14" t="str">
        <f t="shared" si="211"/>
        <v>2/21/2013</v>
      </c>
      <c r="S1960" s="14" t="str">
        <f t="shared" si="212"/>
        <v>3/23/2013</v>
      </c>
      <c r="T1960" s="9">
        <f t="shared" si="213"/>
        <v>2</v>
      </c>
      <c r="U1960">
        <f t="shared" si="214"/>
        <v>2013</v>
      </c>
      <c r="V1960" s="9">
        <f t="shared" si="215"/>
        <v>3</v>
      </c>
      <c r="W1960">
        <f t="shared" si="216"/>
        <v>2013</v>
      </c>
    </row>
    <row r="1961" spans="1:23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3">
        <v>41913</v>
      </c>
      <c r="J1961" s="13">
        <v>41871.845601851855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 s="3">
        <f>ROUND(E1961/D1961*100,0)</f>
        <v>157</v>
      </c>
      <c r="Q1961">
        <f t="shared" si="210"/>
        <v>36.97</v>
      </c>
      <c r="R1961" s="14" t="str">
        <f t="shared" si="211"/>
        <v>8/20/2014</v>
      </c>
      <c r="S1961" s="14" t="str">
        <f t="shared" si="212"/>
        <v>10/1/2014</v>
      </c>
      <c r="T1961" s="9">
        <f t="shared" si="213"/>
        <v>8</v>
      </c>
      <c r="U1961">
        <f t="shared" si="214"/>
        <v>2014</v>
      </c>
      <c r="V1961" s="9">
        <f t="shared" si="215"/>
        <v>10</v>
      </c>
      <c r="W1961">
        <f t="shared" si="216"/>
        <v>2014</v>
      </c>
    </row>
    <row r="1962" spans="1:23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3">
        <v>41994.362743055557</v>
      </c>
      <c r="J1962" s="13">
        <v>41964.362743055557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 s="3">
        <f>ROUND(E1962/D1962*100,0)</f>
        <v>118</v>
      </c>
      <c r="Q1962">
        <f t="shared" si="210"/>
        <v>2500.9699999999998</v>
      </c>
      <c r="R1962" s="14" t="str">
        <f t="shared" si="211"/>
        <v>11/21/2014</v>
      </c>
      <c r="S1962" s="14" t="str">
        <f t="shared" si="212"/>
        <v>12/21/2014</v>
      </c>
      <c r="T1962" s="9">
        <f t="shared" si="213"/>
        <v>11</v>
      </c>
      <c r="U1962">
        <f t="shared" si="214"/>
        <v>2014</v>
      </c>
      <c r="V1962" s="9">
        <f t="shared" si="215"/>
        <v>12</v>
      </c>
      <c r="W1962">
        <f t="shared" si="216"/>
        <v>2014</v>
      </c>
    </row>
    <row r="1963" spans="1:23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3">
        <v>41188.165972222225</v>
      </c>
      <c r="J1963" s="13">
        <v>41148.194641203707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 s="3">
        <f>ROUND(E1963/D1963*100,0)</f>
        <v>1105</v>
      </c>
      <c r="Q1963">
        <f t="shared" si="210"/>
        <v>67.69</v>
      </c>
      <c r="R1963" s="14" t="str">
        <f t="shared" si="211"/>
        <v>8/27/2012</v>
      </c>
      <c r="S1963" s="14" t="str">
        <f t="shared" si="212"/>
        <v>10/6/2012</v>
      </c>
      <c r="T1963" s="9">
        <f t="shared" si="213"/>
        <v>8</v>
      </c>
      <c r="U1963">
        <f t="shared" si="214"/>
        <v>2012</v>
      </c>
      <c r="V1963" s="9">
        <f t="shared" si="215"/>
        <v>10</v>
      </c>
      <c r="W1963">
        <f t="shared" si="216"/>
        <v>2012</v>
      </c>
    </row>
    <row r="1964" spans="1:23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3">
        <v>41772.780509259261</v>
      </c>
      <c r="J1964" s="13">
        <v>41742.780509259261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 s="3">
        <f>ROUND(E1964/D1964*100,0)</f>
        <v>193</v>
      </c>
      <c r="Q1964">
        <f t="shared" si="210"/>
        <v>63.05</v>
      </c>
      <c r="R1964" s="14" t="str">
        <f t="shared" si="211"/>
        <v>4/13/2014</v>
      </c>
      <c r="S1964" s="14" t="str">
        <f t="shared" si="212"/>
        <v>5/13/2014</v>
      </c>
      <c r="T1964" s="9">
        <f t="shared" si="213"/>
        <v>4</v>
      </c>
      <c r="U1964">
        <f t="shared" si="214"/>
        <v>2014</v>
      </c>
      <c r="V1964" s="9">
        <f t="shared" si="215"/>
        <v>5</v>
      </c>
      <c r="W1964">
        <f t="shared" si="216"/>
        <v>2014</v>
      </c>
    </row>
    <row r="1965" spans="1:23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3">
        <v>41898.429791666669</v>
      </c>
      <c r="J1965" s="13">
        <v>41863.429791666669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 s="3">
        <f>ROUND(E1965/D1965*100,0)</f>
        <v>127</v>
      </c>
      <c r="Q1965">
        <f t="shared" si="210"/>
        <v>117.6</v>
      </c>
      <c r="R1965" s="14" t="str">
        <f t="shared" si="211"/>
        <v>8/12/2014</v>
      </c>
      <c r="S1965" s="14" t="str">
        <f t="shared" si="212"/>
        <v>9/16/2014</v>
      </c>
      <c r="T1965" s="9">
        <f t="shared" si="213"/>
        <v>8</v>
      </c>
      <c r="U1965">
        <f t="shared" si="214"/>
        <v>2014</v>
      </c>
      <c r="V1965" s="9">
        <f t="shared" si="215"/>
        <v>9</v>
      </c>
      <c r="W1965">
        <f t="shared" si="216"/>
        <v>2014</v>
      </c>
    </row>
    <row r="1966" spans="1:23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3">
        <v>42482.272824074076</v>
      </c>
      <c r="J1966" s="13">
        <v>42452.272824074076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 s="3">
        <f>ROUND(E1966/D1966*100,0)</f>
        <v>260</v>
      </c>
      <c r="Q1966">
        <f t="shared" si="210"/>
        <v>180.75</v>
      </c>
      <c r="R1966" s="14" t="str">
        <f t="shared" si="211"/>
        <v>3/23/2016</v>
      </c>
      <c r="S1966" s="14" t="str">
        <f t="shared" si="212"/>
        <v>4/22/2016</v>
      </c>
      <c r="T1966" s="9">
        <f t="shared" si="213"/>
        <v>3</v>
      </c>
      <c r="U1966">
        <f t="shared" si="214"/>
        <v>2016</v>
      </c>
      <c r="V1966" s="9">
        <f t="shared" si="215"/>
        <v>4</v>
      </c>
      <c r="W1966">
        <f t="shared" si="216"/>
        <v>2016</v>
      </c>
    </row>
    <row r="1967" spans="1:23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3">
        <v>40920.041666666664</v>
      </c>
      <c r="J1967" s="13">
        <v>40898.089236111111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 s="3">
        <f>ROUND(E1967/D1967*100,0)</f>
        <v>262</v>
      </c>
      <c r="Q1967">
        <f t="shared" si="210"/>
        <v>127.32</v>
      </c>
      <c r="R1967" s="14" t="str">
        <f t="shared" si="211"/>
        <v>12/21/2011</v>
      </c>
      <c r="S1967" s="14" t="str">
        <f t="shared" si="212"/>
        <v>1/12/2012</v>
      </c>
      <c r="T1967" s="9">
        <f t="shared" si="213"/>
        <v>12</v>
      </c>
      <c r="U1967">
        <f t="shared" si="214"/>
        <v>2011</v>
      </c>
      <c r="V1967" s="9">
        <f t="shared" si="215"/>
        <v>1</v>
      </c>
      <c r="W1967">
        <f t="shared" si="216"/>
        <v>2012</v>
      </c>
    </row>
    <row r="1968" spans="1:23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3">
        <v>41865.540486111109</v>
      </c>
      <c r="J1968" s="13">
        <v>41835.540486111109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 s="3">
        <f>ROUND(E1968/D1968*100,0)</f>
        <v>207</v>
      </c>
      <c r="Q1968">
        <f t="shared" si="210"/>
        <v>136.63999999999999</v>
      </c>
      <c r="R1968" s="14" t="str">
        <f t="shared" si="211"/>
        <v>7/15/2014</v>
      </c>
      <c r="S1968" s="14" t="str">
        <f t="shared" si="212"/>
        <v>8/14/2014</v>
      </c>
      <c r="T1968" s="9">
        <f t="shared" si="213"/>
        <v>7</v>
      </c>
      <c r="U1968">
        <f t="shared" si="214"/>
        <v>2014</v>
      </c>
      <c r="V1968" s="9">
        <f t="shared" si="215"/>
        <v>8</v>
      </c>
      <c r="W1968">
        <f t="shared" si="216"/>
        <v>2014</v>
      </c>
    </row>
    <row r="1969" spans="1:23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3">
        <v>41760.663530092592</v>
      </c>
      <c r="J1969" s="13">
        <v>41730.663530092592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 s="3">
        <f>ROUND(E1969/D1969*100,0)</f>
        <v>370</v>
      </c>
      <c r="Q1969">
        <f t="shared" si="210"/>
        <v>182.78</v>
      </c>
      <c r="R1969" s="14" t="str">
        <f t="shared" si="211"/>
        <v>4/1/2014</v>
      </c>
      <c r="S1969" s="14" t="str">
        <f t="shared" si="212"/>
        <v>5/1/2014</v>
      </c>
      <c r="T1969" s="9">
        <f t="shared" si="213"/>
        <v>4</v>
      </c>
      <c r="U1969">
        <f t="shared" si="214"/>
        <v>2014</v>
      </c>
      <c r="V1969" s="9">
        <f t="shared" si="215"/>
        <v>5</v>
      </c>
      <c r="W1969">
        <f t="shared" si="216"/>
        <v>2014</v>
      </c>
    </row>
    <row r="1970" spans="1:23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3">
        <v>42707.628645833334</v>
      </c>
      <c r="J1970" s="13">
        <v>42676.58697916667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 s="3">
        <f>ROUND(E1970/D1970*100,0)</f>
        <v>285</v>
      </c>
      <c r="Q1970">
        <f t="shared" si="210"/>
        <v>279.38</v>
      </c>
      <c r="R1970" s="14" t="str">
        <f t="shared" si="211"/>
        <v>11/2/2016</v>
      </c>
      <c r="S1970" s="14" t="str">
        <f t="shared" si="212"/>
        <v>12/3/2016</v>
      </c>
      <c r="T1970" s="9">
        <f t="shared" si="213"/>
        <v>11</v>
      </c>
      <c r="U1970">
        <f t="shared" si="214"/>
        <v>2016</v>
      </c>
      <c r="V1970" s="9">
        <f t="shared" si="215"/>
        <v>12</v>
      </c>
      <c r="W1970">
        <f t="shared" si="216"/>
        <v>2016</v>
      </c>
    </row>
    <row r="1971" spans="1:23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3">
        <v>42587.792453703703</v>
      </c>
      <c r="J1971" s="13">
        <v>42557.792453703703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 s="3">
        <f>ROUND(E1971/D1971*100,0)</f>
        <v>579</v>
      </c>
      <c r="Q1971">
        <f t="shared" si="210"/>
        <v>61.38</v>
      </c>
      <c r="R1971" s="14" t="str">
        <f t="shared" si="211"/>
        <v>7/6/2016</v>
      </c>
      <c r="S1971" s="14" t="str">
        <f t="shared" si="212"/>
        <v>8/5/2016</v>
      </c>
      <c r="T1971" s="9">
        <f t="shared" si="213"/>
        <v>7</v>
      </c>
      <c r="U1971">
        <f t="shared" si="214"/>
        <v>2016</v>
      </c>
      <c r="V1971" s="9">
        <f t="shared" si="215"/>
        <v>8</v>
      </c>
      <c r="W1971">
        <f t="shared" si="216"/>
        <v>2016</v>
      </c>
    </row>
    <row r="1972" spans="1:23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3">
        <v>41384.151631944442</v>
      </c>
      <c r="J1972" s="13">
        <v>41324.193298611113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 s="3">
        <f>ROUND(E1972/D1972*100,0)</f>
        <v>1132</v>
      </c>
      <c r="Q1972">
        <f t="shared" si="210"/>
        <v>80.73</v>
      </c>
      <c r="R1972" s="14" t="str">
        <f t="shared" si="211"/>
        <v>2/19/2013</v>
      </c>
      <c r="S1972" s="14" t="str">
        <f t="shared" si="212"/>
        <v>4/20/2013</v>
      </c>
      <c r="T1972" s="9">
        <f t="shared" si="213"/>
        <v>2</v>
      </c>
      <c r="U1972">
        <f t="shared" si="214"/>
        <v>2013</v>
      </c>
      <c r="V1972" s="9">
        <f t="shared" si="215"/>
        <v>4</v>
      </c>
      <c r="W1972">
        <f t="shared" si="216"/>
        <v>2013</v>
      </c>
    </row>
    <row r="1973" spans="1:23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3">
        <v>41593.166666666664</v>
      </c>
      <c r="J1973" s="13">
        <v>41561.500706018516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 s="3">
        <f>ROUND(E1973/D1973*100,0)</f>
        <v>263</v>
      </c>
      <c r="Q1973">
        <f t="shared" si="210"/>
        <v>272.36</v>
      </c>
      <c r="R1973" s="14" t="str">
        <f t="shared" si="211"/>
        <v>10/14/2013</v>
      </c>
      <c r="S1973" s="14" t="str">
        <f t="shared" si="212"/>
        <v>11/15/2013</v>
      </c>
      <c r="T1973" s="9">
        <f t="shared" si="213"/>
        <v>10</v>
      </c>
      <c r="U1973">
        <f t="shared" si="214"/>
        <v>2013</v>
      </c>
      <c r="V1973" s="9">
        <f t="shared" si="215"/>
        <v>11</v>
      </c>
      <c r="W1973">
        <f t="shared" si="216"/>
        <v>2013</v>
      </c>
    </row>
    <row r="1974" spans="1:23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3">
        <v>41231.053749999999</v>
      </c>
      <c r="J1974" s="13">
        <v>41201.012083333335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 s="3">
        <f>ROUND(E1974/D1974*100,0)</f>
        <v>674</v>
      </c>
      <c r="Q1974">
        <f t="shared" si="210"/>
        <v>70.849999999999994</v>
      </c>
      <c r="R1974" s="14" t="str">
        <f t="shared" si="211"/>
        <v>10/19/2012</v>
      </c>
      <c r="S1974" s="14" t="str">
        <f t="shared" si="212"/>
        <v>11/18/2012</v>
      </c>
      <c r="T1974" s="9">
        <f t="shared" si="213"/>
        <v>10</v>
      </c>
      <c r="U1974">
        <f t="shared" si="214"/>
        <v>2012</v>
      </c>
      <c r="V1974" s="9">
        <f t="shared" si="215"/>
        <v>11</v>
      </c>
      <c r="W1974">
        <f t="shared" si="216"/>
        <v>2012</v>
      </c>
    </row>
    <row r="1975" spans="1:23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3">
        <v>42588.291666666664</v>
      </c>
      <c r="J1975" s="13">
        <v>42549.722962962966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 s="3">
        <f>ROUND(E1975/D1975*100,0)</f>
        <v>257</v>
      </c>
      <c r="Q1975">
        <f t="shared" si="210"/>
        <v>247.94</v>
      </c>
      <c r="R1975" s="14" t="str">
        <f t="shared" si="211"/>
        <v>6/28/2016</v>
      </c>
      <c r="S1975" s="14" t="str">
        <f t="shared" si="212"/>
        <v>8/6/2016</v>
      </c>
      <c r="T1975" s="9">
        <f t="shared" si="213"/>
        <v>6</v>
      </c>
      <c r="U1975">
        <f t="shared" si="214"/>
        <v>2016</v>
      </c>
      <c r="V1975" s="9">
        <f t="shared" si="215"/>
        <v>8</v>
      </c>
      <c r="W1975">
        <f t="shared" si="216"/>
        <v>2016</v>
      </c>
    </row>
    <row r="1976" spans="1:23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3">
        <v>41505.334131944444</v>
      </c>
      <c r="J1976" s="13">
        <v>41445.334131944444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 s="3">
        <f>ROUND(E1976/D1976*100,0)</f>
        <v>375</v>
      </c>
      <c r="Q1976">
        <f t="shared" si="210"/>
        <v>186.81</v>
      </c>
      <c r="R1976" s="14" t="str">
        <f t="shared" si="211"/>
        <v>6/20/2013</v>
      </c>
      <c r="S1976" s="14" t="str">
        <f t="shared" si="212"/>
        <v>8/19/2013</v>
      </c>
      <c r="T1976" s="9">
        <f t="shared" si="213"/>
        <v>6</v>
      </c>
      <c r="U1976">
        <f t="shared" si="214"/>
        <v>2013</v>
      </c>
      <c r="V1976" s="9">
        <f t="shared" si="215"/>
        <v>8</v>
      </c>
      <c r="W1976">
        <f t="shared" si="216"/>
        <v>2013</v>
      </c>
    </row>
    <row r="1977" spans="1:23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3">
        <v>41343.755219907405</v>
      </c>
      <c r="J1977" s="13">
        <v>41313.755219907405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 s="3">
        <f>ROUND(E1977/D1977*100,0)</f>
        <v>209</v>
      </c>
      <c r="Q1977">
        <f t="shared" si="210"/>
        <v>131.99</v>
      </c>
      <c r="R1977" s="14" t="str">
        <f t="shared" si="211"/>
        <v>2/8/2013</v>
      </c>
      <c r="S1977" s="14" t="str">
        <f t="shared" si="212"/>
        <v>3/10/2013</v>
      </c>
      <c r="T1977" s="9">
        <f t="shared" si="213"/>
        <v>2</v>
      </c>
      <c r="U1977">
        <f t="shared" si="214"/>
        <v>2013</v>
      </c>
      <c r="V1977" s="9">
        <f t="shared" si="215"/>
        <v>3</v>
      </c>
      <c r="W1977">
        <f t="shared" si="216"/>
        <v>2013</v>
      </c>
    </row>
    <row r="1978" spans="1:23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3">
        <v>41468.899594907409</v>
      </c>
      <c r="J1978" s="13">
        <v>41438.899594907409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 s="3">
        <f>ROUND(E1978/D1978*100,0)</f>
        <v>347</v>
      </c>
      <c r="Q1978">
        <f t="shared" si="210"/>
        <v>29.31</v>
      </c>
      <c r="R1978" s="14" t="str">
        <f t="shared" si="211"/>
        <v>6/13/2013</v>
      </c>
      <c r="S1978" s="14" t="str">
        <f t="shared" si="212"/>
        <v>7/13/2013</v>
      </c>
      <c r="T1978" s="9">
        <f t="shared" si="213"/>
        <v>6</v>
      </c>
      <c r="U1978">
        <f t="shared" si="214"/>
        <v>2013</v>
      </c>
      <c r="V1978" s="9">
        <f t="shared" si="215"/>
        <v>7</v>
      </c>
      <c r="W1978">
        <f t="shared" si="216"/>
        <v>2013</v>
      </c>
    </row>
    <row r="1979" spans="1:23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3">
        <v>42357.332638888889</v>
      </c>
      <c r="J1979" s="13">
        <v>42311.216898148145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 s="3">
        <f>ROUND(E1979/D1979*100,0)</f>
        <v>402</v>
      </c>
      <c r="Q1979">
        <f t="shared" si="210"/>
        <v>245.02</v>
      </c>
      <c r="R1979" s="14" t="str">
        <f t="shared" si="211"/>
        <v>11/3/2015</v>
      </c>
      <c r="S1979" s="14" t="str">
        <f t="shared" si="212"/>
        <v>12/19/2015</v>
      </c>
      <c r="T1979" s="9">
        <f t="shared" si="213"/>
        <v>11</v>
      </c>
      <c r="U1979">
        <f t="shared" si="214"/>
        <v>2015</v>
      </c>
      <c r="V1979" s="9">
        <f t="shared" si="215"/>
        <v>12</v>
      </c>
      <c r="W1979">
        <f t="shared" si="216"/>
        <v>2015</v>
      </c>
    </row>
    <row r="1980" spans="1:23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3">
        <v>41072.291666666664</v>
      </c>
      <c r="J1980" s="13">
        <v>41039.225601851853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 s="3">
        <f>ROUND(E1980/D1980*100,0)</f>
        <v>1027</v>
      </c>
      <c r="Q1980">
        <f t="shared" si="210"/>
        <v>1323.25</v>
      </c>
      <c r="R1980" s="14" t="str">
        <f t="shared" si="211"/>
        <v>5/10/2012</v>
      </c>
      <c r="S1980" s="14" t="str">
        <f t="shared" si="212"/>
        <v>6/12/2012</v>
      </c>
      <c r="T1980" s="9">
        <f t="shared" si="213"/>
        <v>5</v>
      </c>
      <c r="U1980">
        <f t="shared" si="214"/>
        <v>2012</v>
      </c>
      <c r="V1980" s="9">
        <f t="shared" si="215"/>
        <v>6</v>
      </c>
      <c r="W1980">
        <f t="shared" si="216"/>
        <v>2012</v>
      </c>
    </row>
    <row r="1981" spans="1:23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3">
        <v>42327.207638888889</v>
      </c>
      <c r="J1981" s="13">
        <v>42290.460023148145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 s="3">
        <f>ROUND(E1981/D1981*100,0)</f>
        <v>115</v>
      </c>
      <c r="Q1981">
        <f t="shared" si="210"/>
        <v>282.66000000000003</v>
      </c>
      <c r="R1981" s="14" t="str">
        <f t="shared" si="211"/>
        <v>10/13/2015</v>
      </c>
      <c r="S1981" s="14" t="str">
        <f t="shared" si="212"/>
        <v>11/19/2015</v>
      </c>
      <c r="T1981" s="9">
        <f t="shared" si="213"/>
        <v>10</v>
      </c>
      <c r="U1981">
        <f t="shared" si="214"/>
        <v>2015</v>
      </c>
      <c r="V1981" s="9">
        <f t="shared" si="215"/>
        <v>11</v>
      </c>
      <c r="W1981">
        <f t="shared" si="216"/>
        <v>2015</v>
      </c>
    </row>
    <row r="1982" spans="1:23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3">
        <v>42463.500717592593</v>
      </c>
      <c r="J1982" s="13">
        <v>42423.542384259257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 s="3">
        <f>ROUND(E1982/D1982*100,0)</f>
        <v>355</v>
      </c>
      <c r="Q1982">
        <f t="shared" si="210"/>
        <v>91.21</v>
      </c>
      <c r="R1982" s="14" t="str">
        <f t="shared" si="211"/>
        <v>2/23/2016</v>
      </c>
      <c r="S1982" s="14" t="str">
        <f t="shared" si="212"/>
        <v>4/3/2016</v>
      </c>
      <c r="T1982" s="9">
        <f t="shared" si="213"/>
        <v>2</v>
      </c>
      <c r="U1982">
        <f t="shared" si="214"/>
        <v>2016</v>
      </c>
      <c r="V1982" s="9">
        <f t="shared" si="215"/>
        <v>4</v>
      </c>
      <c r="W1982">
        <f t="shared" si="216"/>
        <v>2016</v>
      </c>
    </row>
    <row r="1983" spans="1:23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3">
        <v>41829.725289351853</v>
      </c>
      <c r="J1983" s="13">
        <v>41799.725289351853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 s="3">
        <f>ROUND(E1983/D1983*100,0)</f>
        <v>5</v>
      </c>
      <c r="Q1983">
        <f t="shared" si="210"/>
        <v>31.75</v>
      </c>
      <c r="R1983" s="14" t="str">
        <f t="shared" si="211"/>
        <v>6/9/2014</v>
      </c>
      <c r="S1983" s="14" t="str">
        <f t="shared" si="212"/>
        <v>7/9/2014</v>
      </c>
      <c r="T1983" s="9">
        <f t="shared" si="213"/>
        <v>6</v>
      </c>
      <c r="U1983">
        <f t="shared" si="214"/>
        <v>2014</v>
      </c>
      <c r="V1983" s="9">
        <f t="shared" si="215"/>
        <v>7</v>
      </c>
      <c r="W1983">
        <f t="shared" si="216"/>
        <v>2014</v>
      </c>
    </row>
    <row r="1984" spans="1:23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3">
        <v>42708.628321759257</v>
      </c>
      <c r="J1984" s="13">
        <v>42678.586655092593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 s="3">
        <f>ROUND(E1984/D1984*100,0)</f>
        <v>0</v>
      </c>
      <c r="Q1984">
        <f t="shared" si="210"/>
        <v>0</v>
      </c>
      <c r="R1984" s="14" t="str">
        <f t="shared" si="211"/>
        <v>11/4/2016</v>
      </c>
      <c r="S1984" s="14" t="str">
        <f t="shared" si="212"/>
        <v>12/4/2016</v>
      </c>
      <c r="T1984" s="9">
        <f t="shared" si="213"/>
        <v>11</v>
      </c>
      <c r="U1984">
        <f t="shared" si="214"/>
        <v>2016</v>
      </c>
      <c r="V1984" s="9">
        <f t="shared" si="215"/>
        <v>12</v>
      </c>
      <c r="W1984">
        <f t="shared" si="216"/>
        <v>2016</v>
      </c>
    </row>
    <row r="1985" spans="1:23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3">
        <v>42615.291666666664</v>
      </c>
      <c r="J1985" s="13">
        <v>42593.011782407404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 s="3">
        <f>ROUND(E1985/D1985*100,0)</f>
        <v>4</v>
      </c>
      <c r="Q1985">
        <f t="shared" si="210"/>
        <v>88.69</v>
      </c>
      <c r="R1985" s="14" t="str">
        <f t="shared" si="211"/>
        <v>8/11/2016</v>
      </c>
      <c r="S1985" s="14" t="str">
        <f t="shared" si="212"/>
        <v>9/2/2016</v>
      </c>
      <c r="T1985" s="9">
        <f t="shared" si="213"/>
        <v>8</v>
      </c>
      <c r="U1985">
        <f t="shared" si="214"/>
        <v>2016</v>
      </c>
      <c r="V1985" s="9">
        <f t="shared" si="215"/>
        <v>9</v>
      </c>
      <c r="W1985">
        <f t="shared" si="216"/>
        <v>2016</v>
      </c>
    </row>
    <row r="1986" spans="1:23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3">
        <v>41973.831956018519</v>
      </c>
      <c r="J1986" s="13">
        <v>41913.790289351855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 s="3">
        <f>ROUND(E1986/D1986*100,0)</f>
        <v>21</v>
      </c>
      <c r="Q1986">
        <f t="shared" si="210"/>
        <v>453.14</v>
      </c>
      <c r="R1986" s="14" t="str">
        <f t="shared" si="211"/>
        <v>10/1/2014</v>
      </c>
      <c r="S1986" s="14" t="str">
        <f t="shared" si="212"/>
        <v>11/30/2014</v>
      </c>
      <c r="T1986" s="9">
        <f t="shared" si="213"/>
        <v>10</v>
      </c>
      <c r="U1986">
        <f t="shared" si="214"/>
        <v>2014</v>
      </c>
      <c r="V1986" s="9">
        <f t="shared" si="215"/>
        <v>11</v>
      </c>
      <c r="W1986">
        <f t="shared" si="216"/>
        <v>2014</v>
      </c>
    </row>
    <row r="1987" spans="1:23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3">
        <v>42584.958333333336</v>
      </c>
      <c r="J1987" s="13">
        <v>42555.698738425926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 s="3">
        <f>ROUND(E1987/D1987*100,0)</f>
        <v>3</v>
      </c>
      <c r="Q1987">
        <f t="shared" ref="Q1987:Q2050" si="217">IFERROR(ROUND(E1987/L1987,2),0)</f>
        <v>12.75</v>
      </c>
      <c r="R1987" s="14" t="str">
        <f t="shared" ref="R1987:R2050" si="218">_xlfn.CONCAT(MONTH(J1987),"/",DAY(J1987),"/",YEAR(J1987))</f>
        <v>7/4/2016</v>
      </c>
      <c r="S1987" s="14" t="str">
        <f t="shared" ref="S1987:S2050" si="219">_xlfn.CONCAT(MONTH(I1987),"/",DAY(I1987),"/",YEAR(I1987))</f>
        <v>8/2/2016</v>
      </c>
      <c r="T1987" s="9">
        <f t="shared" ref="T1987:T2050" si="220">MONTH(R1987)</f>
        <v>7</v>
      </c>
      <c r="U1987">
        <f t="shared" ref="U1987:U2050" si="221">YEAR(R1987)</f>
        <v>2016</v>
      </c>
      <c r="V1987" s="9">
        <f t="shared" ref="V1987:V2050" si="222">MONTH(S1987)</f>
        <v>8</v>
      </c>
      <c r="W1987">
        <f t="shared" ref="W1987:W2050" si="223">YEAR(S1987)</f>
        <v>2016</v>
      </c>
    </row>
    <row r="1988" spans="1:23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3">
        <v>42443.392164351855</v>
      </c>
      <c r="J1988" s="13">
        <v>42413.433831018519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 s="3">
        <f>ROUND(E1988/D1988*100,0)</f>
        <v>0</v>
      </c>
      <c r="Q1988">
        <f t="shared" si="217"/>
        <v>1</v>
      </c>
      <c r="R1988" s="14" t="str">
        <f t="shared" si="218"/>
        <v>2/13/2016</v>
      </c>
      <c r="S1988" s="14" t="str">
        <f t="shared" si="219"/>
        <v>3/14/2016</v>
      </c>
      <c r="T1988" s="9">
        <f t="shared" si="220"/>
        <v>2</v>
      </c>
      <c r="U1988">
        <f t="shared" si="221"/>
        <v>2016</v>
      </c>
      <c r="V1988" s="9">
        <f t="shared" si="222"/>
        <v>3</v>
      </c>
      <c r="W1988">
        <f t="shared" si="223"/>
        <v>2016</v>
      </c>
    </row>
    <row r="1989" spans="1:23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3">
        <v>42064.639768518522</v>
      </c>
      <c r="J1989" s="13">
        <v>42034.639768518522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 s="3">
        <f>ROUND(E1989/D1989*100,0)</f>
        <v>42</v>
      </c>
      <c r="Q1989">
        <f t="shared" si="217"/>
        <v>83.43</v>
      </c>
      <c r="R1989" s="14" t="str">
        <f t="shared" si="218"/>
        <v>1/30/2015</v>
      </c>
      <c r="S1989" s="14" t="str">
        <f t="shared" si="219"/>
        <v>3/1/2015</v>
      </c>
      <c r="T1989" s="9">
        <f t="shared" si="220"/>
        <v>1</v>
      </c>
      <c r="U1989">
        <f t="shared" si="221"/>
        <v>2015</v>
      </c>
      <c r="V1989" s="9">
        <f t="shared" si="222"/>
        <v>3</v>
      </c>
      <c r="W1989">
        <f t="shared" si="223"/>
        <v>2015</v>
      </c>
    </row>
    <row r="1990" spans="1:23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3">
        <v>42236.76321759259</v>
      </c>
      <c r="J1990" s="13">
        <v>42206.76321759259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 s="3">
        <f>ROUND(E1990/D1990*100,0)</f>
        <v>0</v>
      </c>
      <c r="Q1990">
        <f t="shared" si="217"/>
        <v>25</v>
      </c>
      <c r="R1990" s="14" t="str">
        <f t="shared" si="218"/>
        <v>7/21/2015</v>
      </c>
      <c r="S1990" s="14" t="str">
        <f t="shared" si="219"/>
        <v>8/20/2015</v>
      </c>
      <c r="T1990" s="9">
        <f t="shared" si="220"/>
        <v>7</v>
      </c>
      <c r="U1990">
        <f t="shared" si="221"/>
        <v>2015</v>
      </c>
      <c r="V1990" s="9">
        <f t="shared" si="222"/>
        <v>8</v>
      </c>
      <c r="W1990">
        <f t="shared" si="223"/>
        <v>2015</v>
      </c>
    </row>
    <row r="1991" spans="1:23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3">
        <v>42715.680648148147</v>
      </c>
      <c r="J1991" s="13">
        <v>42685.680648148147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 s="3">
        <f>ROUND(E1991/D1991*100,0)</f>
        <v>1</v>
      </c>
      <c r="Q1991">
        <f t="shared" si="217"/>
        <v>50</v>
      </c>
      <c r="R1991" s="14" t="str">
        <f t="shared" si="218"/>
        <v>11/11/2016</v>
      </c>
      <c r="S1991" s="14" t="str">
        <f t="shared" si="219"/>
        <v>12/11/2016</v>
      </c>
      <c r="T1991" s="9">
        <f t="shared" si="220"/>
        <v>11</v>
      </c>
      <c r="U1991">
        <f t="shared" si="221"/>
        <v>2016</v>
      </c>
      <c r="V1991" s="9">
        <f t="shared" si="222"/>
        <v>12</v>
      </c>
      <c r="W1991">
        <f t="shared" si="223"/>
        <v>2016</v>
      </c>
    </row>
    <row r="1992" spans="1:23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3">
        <v>42413.195972222224</v>
      </c>
      <c r="J1992" s="13">
        <v>42398.195972222224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 s="3">
        <f>ROUND(E1992/D1992*100,0)</f>
        <v>17</v>
      </c>
      <c r="Q1992">
        <f t="shared" si="217"/>
        <v>101.8</v>
      </c>
      <c r="R1992" s="14" t="str">
        <f t="shared" si="218"/>
        <v>1/29/2016</v>
      </c>
      <c r="S1992" s="14" t="str">
        <f t="shared" si="219"/>
        <v>2/13/2016</v>
      </c>
      <c r="T1992" s="9">
        <f t="shared" si="220"/>
        <v>1</v>
      </c>
      <c r="U1992">
        <f t="shared" si="221"/>
        <v>2016</v>
      </c>
      <c r="V1992" s="9">
        <f t="shared" si="222"/>
        <v>2</v>
      </c>
      <c r="W1992">
        <f t="shared" si="223"/>
        <v>2016</v>
      </c>
    </row>
    <row r="1993" spans="1:23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3">
        <v>42188.89335648148</v>
      </c>
      <c r="J1993" s="13">
        <v>42167.89335648148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 s="3">
        <f>ROUND(E1993/D1993*100,0)</f>
        <v>7</v>
      </c>
      <c r="Q1993">
        <f t="shared" si="217"/>
        <v>46.67</v>
      </c>
      <c r="R1993" s="14" t="str">
        <f t="shared" si="218"/>
        <v>6/12/2015</v>
      </c>
      <c r="S1993" s="14" t="str">
        <f t="shared" si="219"/>
        <v>7/3/2015</v>
      </c>
      <c r="T1993" s="9">
        <f t="shared" si="220"/>
        <v>6</v>
      </c>
      <c r="U1993">
        <f t="shared" si="221"/>
        <v>2015</v>
      </c>
      <c r="V1993" s="9">
        <f t="shared" si="222"/>
        <v>7</v>
      </c>
      <c r="W1993">
        <f t="shared" si="223"/>
        <v>2015</v>
      </c>
    </row>
    <row r="1994" spans="1:23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3">
        <v>42053.143414351849</v>
      </c>
      <c r="J1994" s="13">
        <v>42023.143414351849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 s="3">
        <f>ROUND(E1994/D1994*100,0)</f>
        <v>0</v>
      </c>
      <c r="Q1994">
        <f t="shared" si="217"/>
        <v>1</v>
      </c>
      <c r="R1994" s="14" t="str">
        <f t="shared" si="218"/>
        <v>1/19/2015</v>
      </c>
      <c r="S1994" s="14" t="str">
        <f t="shared" si="219"/>
        <v>2/18/2015</v>
      </c>
      <c r="T1994" s="9">
        <f t="shared" si="220"/>
        <v>1</v>
      </c>
      <c r="U1994">
        <f t="shared" si="221"/>
        <v>2015</v>
      </c>
      <c r="V1994" s="9">
        <f t="shared" si="222"/>
        <v>2</v>
      </c>
      <c r="W1994">
        <f t="shared" si="223"/>
        <v>2015</v>
      </c>
    </row>
    <row r="1995" spans="1:23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3">
        <v>42359.588391203702</v>
      </c>
      <c r="J1995" s="13">
        <v>42329.588391203702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 s="3">
        <f>ROUND(E1995/D1995*100,0)</f>
        <v>0</v>
      </c>
      <c r="Q1995">
        <f t="shared" si="217"/>
        <v>0</v>
      </c>
      <c r="R1995" s="14" t="str">
        <f t="shared" si="218"/>
        <v>11/21/2015</v>
      </c>
      <c r="S1995" s="14" t="str">
        <f t="shared" si="219"/>
        <v>12/21/2015</v>
      </c>
      <c r="T1995" s="9">
        <f t="shared" si="220"/>
        <v>11</v>
      </c>
      <c r="U1995">
        <f t="shared" si="221"/>
        <v>2015</v>
      </c>
      <c r="V1995" s="9">
        <f t="shared" si="222"/>
        <v>12</v>
      </c>
      <c r="W1995">
        <f t="shared" si="223"/>
        <v>2015</v>
      </c>
    </row>
    <row r="1996" spans="1:23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3">
        <v>42711.047939814816</v>
      </c>
      <c r="J1996" s="13">
        <v>42651.006273148145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 s="3">
        <f>ROUND(E1996/D1996*100,0)</f>
        <v>0</v>
      </c>
      <c r="Q1996">
        <f t="shared" si="217"/>
        <v>0</v>
      </c>
      <c r="R1996" s="14" t="str">
        <f t="shared" si="218"/>
        <v>10/8/2016</v>
      </c>
      <c r="S1996" s="14" t="str">
        <f t="shared" si="219"/>
        <v>12/7/2016</v>
      </c>
      <c r="T1996" s="9">
        <f t="shared" si="220"/>
        <v>10</v>
      </c>
      <c r="U1996">
        <f t="shared" si="221"/>
        <v>2016</v>
      </c>
      <c r="V1996" s="9">
        <f t="shared" si="222"/>
        <v>12</v>
      </c>
      <c r="W1996">
        <f t="shared" si="223"/>
        <v>2016</v>
      </c>
    </row>
    <row r="1997" spans="1:23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3">
        <v>42201.902037037034</v>
      </c>
      <c r="J1997" s="13">
        <v>42181.902037037034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 s="3">
        <f>ROUND(E1997/D1997*100,0)</f>
        <v>8</v>
      </c>
      <c r="Q1997">
        <f t="shared" si="217"/>
        <v>26</v>
      </c>
      <c r="R1997" s="14" t="str">
        <f t="shared" si="218"/>
        <v>6/26/2015</v>
      </c>
      <c r="S1997" s="14" t="str">
        <f t="shared" si="219"/>
        <v>7/16/2015</v>
      </c>
      <c r="T1997" s="9">
        <f t="shared" si="220"/>
        <v>6</v>
      </c>
      <c r="U1997">
        <f t="shared" si="221"/>
        <v>2015</v>
      </c>
      <c r="V1997" s="9">
        <f t="shared" si="222"/>
        <v>7</v>
      </c>
      <c r="W1997">
        <f t="shared" si="223"/>
        <v>2015</v>
      </c>
    </row>
    <row r="1998" spans="1:23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3">
        <v>41830.819571759261</v>
      </c>
      <c r="J1998" s="13">
        <v>41800.819571759261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 s="3">
        <f>ROUND(E1998/D1998*100,0)</f>
        <v>0</v>
      </c>
      <c r="Q1998">
        <f t="shared" si="217"/>
        <v>0</v>
      </c>
      <c r="R1998" s="14" t="str">
        <f t="shared" si="218"/>
        <v>6/10/2014</v>
      </c>
      <c r="S1998" s="14" t="str">
        <f t="shared" si="219"/>
        <v>7/10/2014</v>
      </c>
      <c r="T1998" s="9">
        <f t="shared" si="220"/>
        <v>6</v>
      </c>
      <c r="U1998">
        <f t="shared" si="221"/>
        <v>2014</v>
      </c>
      <c r="V1998" s="9">
        <f t="shared" si="222"/>
        <v>7</v>
      </c>
      <c r="W1998">
        <f t="shared" si="223"/>
        <v>2014</v>
      </c>
    </row>
    <row r="1999" spans="1:23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3">
        <v>41877.930694444447</v>
      </c>
      <c r="J1999" s="13">
        <v>41847.930694444447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 s="3">
        <f>ROUND(E1999/D1999*100,0)</f>
        <v>0</v>
      </c>
      <c r="Q1999">
        <f t="shared" si="217"/>
        <v>0</v>
      </c>
      <c r="R1999" s="14" t="str">
        <f t="shared" si="218"/>
        <v>7/27/2014</v>
      </c>
      <c r="S1999" s="14" t="str">
        <f t="shared" si="219"/>
        <v>8/26/2014</v>
      </c>
      <c r="T1999" s="9">
        <f t="shared" si="220"/>
        <v>7</v>
      </c>
      <c r="U1999">
        <f t="shared" si="221"/>
        <v>2014</v>
      </c>
      <c r="V1999" s="9">
        <f t="shared" si="222"/>
        <v>8</v>
      </c>
      <c r="W1999">
        <f t="shared" si="223"/>
        <v>2014</v>
      </c>
    </row>
    <row r="2000" spans="1:23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3">
        <v>41852.118495370371</v>
      </c>
      <c r="J2000" s="13">
        <v>41807.118495370371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 s="3">
        <f>ROUND(E2000/D2000*100,0)</f>
        <v>26</v>
      </c>
      <c r="Q2000">
        <f t="shared" si="217"/>
        <v>218.33</v>
      </c>
      <c r="R2000" s="14" t="str">
        <f t="shared" si="218"/>
        <v>6/17/2014</v>
      </c>
      <c r="S2000" s="14" t="str">
        <f t="shared" si="219"/>
        <v>8/1/2014</v>
      </c>
      <c r="T2000" s="9">
        <f t="shared" si="220"/>
        <v>6</v>
      </c>
      <c r="U2000">
        <f t="shared" si="221"/>
        <v>2014</v>
      </c>
      <c r="V2000" s="9">
        <f t="shared" si="222"/>
        <v>8</v>
      </c>
      <c r="W2000">
        <f t="shared" si="223"/>
        <v>2014</v>
      </c>
    </row>
    <row r="2001" spans="1:23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3">
        <v>41956.524398148147</v>
      </c>
      <c r="J2001" s="13">
        <v>41926.482731481483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 s="3">
        <f>ROUND(E2001/D2001*100,0)</f>
        <v>1</v>
      </c>
      <c r="Q2001">
        <f t="shared" si="217"/>
        <v>33.71</v>
      </c>
      <c r="R2001" s="14" t="str">
        <f t="shared" si="218"/>
        <v>10/14/2014</v>
      </c>
      <c r="S2001" s="14" t="str">
        <f t="shared" si="219"/>
        <v>11/13/2014</v>
      </c>
      <c r="T2001" s="9">
        <f t="shared" si="220"/>
        <v>10</v>
      </c>
      <c r="U2001">
        <f t="shared" si="221"/>
        <v>2014</v>
      </c>
      <c r="V2001" s="9">
        <f t="shared" si="222"/>
        <v>11</v>
      </c>
      <c r="W2001">
        <f t="shared" si="223"/>
        <v>2014</v>
      </c>
    </row>
    <row r="2002" spans="1:23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3">
        <v>42375.951539351852</v>
      </c>
      <c r="J2002" s="13">
        <v>42345.951539351852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 s="3">
        <f>ROUND(E2002/D2002*100,0)</f>
        <v>13</v>
      </c>
      <c r="Q2002">
        <f t="shared" si="217"/>
        <v>25</v>
      </c>
      <c r="R2002" s="14" t="str">
        <f t="shared" si="218"/>
        <v>12/7/2015</v>
      </c>
      <c r="S2002" s="14" t="str">
        <f t="shared" si="219"/>
        <v>1/6/2016</v>
      </c>
      <c r="T2002" s="9">
        <f t="shared" si="220"/>
        <v>12</v>
      </c>
      <c r="U2002">
        <f t="shared" si="221"/>
        <v>2015</v>
      </c>
      <c r="V2002" s="9">
        <f t="shared" si="222"/>
        <v>1</v>
      </c>
      <c r="W2002">
        <f t="shared" si="223"/>
        <v>2016</v>
      </c>
    </row>
    <row r="2003" spans="1:23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3">
        <v>42167.833333333336</v>
      </c>
      <c r="J2003" s="13">
        <v>42136.209675925929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 s="3">
        <f>ROUND(E2003/D2003*100,0)</f>
        <v>382</v>
      </c>
      <c r="Q2003">
        <f t="shared" si="217"/>
        <v>128.38999999999999</v>
      </c>
      <c r="R2003" s="14" t="str">
        <f t="shared" si="218"/>
        <v>5/12/2015</v>
      </c>
      <c r="S2003" s="14" t="str">
        <f t="shared" si="219"/>
        <v>6/12/2015</v>
      </c>
      <c r="T2003" s="9">
        <f t="shared" si="220"/>
        <v>5</v>
      </c>
      <c r="U2003">
        <f t="shared" si="221"/>
        <v>2015</v>
      </c>
      <c r="V2003" s="9">
        <f t="shared" si="222"/>
        <v>6</v>
      </c>
      <c r="W2003">
        <f t="shared" si="223"/>
        <v>2015</v>
      </c>
    </row>
    <row r="2004" spans="1:23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3">
        <v>42758.71230324074</v>
      </c>
      <c r="J2004" s="13">
        <v>42728.71230324074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 s="3">
        <f>ROUND(E2004/D2004*100,0)</f>
        <v>217</v>
      </c>
      <c r="Q2004">
        <f t="shared" si="217"/>
        <v>78.83</v>
      </c>
      <c r="R2004" s="14" t="str">
        <f t="shared" si="218"/>
        <v>12/24/2016</v>
      </c>
      <c r="S2004" s="14" t="str">
        <f t="shared" si="219"/>
        <v>1/23/2017</v>
      </c>
      <c r="T2004" s="9">
        <f t="shared" si="220"/>
        <v>12</v>
      </c>
      <c r="U2004">
        <f t="shared" si="221"/>
        <v>2016</v>
      </c>
      <c r="V2004" s="9">
        <f t="shared" si="222"/>
        <v>1</v>
      </c>
      <c r="W2004">
        <f t="shared" si="223"/>
        <v>2017</v>
      </c>
    </row>
    <row r="2005" spans="1:23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3">
        <v>40361.958333333336</v>
      </c>
      <c r="J2005" s="13">
        <v>40347.125601851854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 s="3">
        <f>ROUND(E2005/D2005*100,0)</f>
        <v>312</v>
      </c>
      <c r="Q2005">
        <f t="shared" si="217"/>
        <v>91.76</v>
      </c>
      <c r="R2005" s="14" t="str">
        <f t="shared" si="218"/>
        <v>6/18/2010</v>
      </c>
      <c r="S2005" s="14" t="str">
        <f t="shared" si="219"/>
        <v>7/2/2010</v>
      </c>
      <c r="T2005" s="9">
        <f t="shared" si="220"/>
        <v>6</v>
      </c>
      <c r="U2005">
        <f t="shared" si="221"/>
        <v>2010</v>
      </c>
      <c r="V2005" s="9">
        <f t="shared" si="222"/>
        <v>7</v>
      </c>
      <c r="W2005">
        <f t="shared" si="223"/>
        <v>2010</v>
      </c>
    </row>
    <row r="2006" spans="1:23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3">
        <v>41830.604895833334</v>
      </c>
      <c r="J2006" s="13">
        <v>41800.604895833334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 s="3">
        <f>ROUND(E2006/D2006*100,0)</f>
        <v>234</v>
      </c>
      <c r="Q2006">
        <f t="shared" si="217"/>
        <v>331.1</v>
      </c>
      <c r="R2006" s="14" t="str">
        <f t="shared" si="218"/>
        <v>6/10/2014</v>
      </c>
      <c r="S2006" s="14" t="str">
        <f t="shared" si="219"/>
        <v>7/10/2014</v>
      </c>
      <c r="T2006" s="9">
        <f t="shared" si="220"/>
        <v>6</v>
      </c>
      <c r="U2006">
        <f t="shared" si="221"/>
        <v>2014</v>
      </c>
      <c r="V2006" s="9">
        <f t="shared" si="222"/>
        <v>7</v>
      </c>
      <c r="W2006">
        <f t="shared" si="223"/>
        <v>2014</v>
      </c>
    </row>
    <row r="2007" spans="1:23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3">
        <v>41563.165972222225</v>
      </c>
      <c r="J2007" s="13">
        <v>41535.812708333331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 s="3">
        <f>ROUND(E2007/D2007*100,0)</f>
        <v>124</v>
      </c>
      <c r="Q2007">
        <f t="shared" si="217"/>
        <v>194.26</v>
      </c>
      <c r="R2007" s="14" t="str">
        <f t="shared" si="218"/>
        <v>9/18/2013</v>
      </c>
      <c r="S2007" s="14" t="str">
        <f t="shared" si="219"/>
        <v>10/16/2013</v>
      </c>
      <c r="T2007" s="9">
        <f t="shared" si="220"/>
        <v>9</v>
      </c>
      <c r="U2007">
        <f t="shared" si="221"/>
        <v>2013</v>
      </c>
      <c r="V2007" s="9">
        <f t="shared" si="222"/>
        <v>10</v>
      </c>
      <c r="W2007">
        <f t="shared" si="223"/>
        <v>2013</v>
      </c>
    </row>
    <row r="2008" spans="1:23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3">
        <v>41976.542187500003</v>
      </c>
      <c r="J2008" s="13">
        <v>41941.500520833331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 s="3">
        <f>ROUND(E2008/D2008*100,0)</f>
        <v>248</v>
      </c>
      <c r="Q2008">
        <f t="shared" si="217"/>
        <v>408.98</v>
      </c>
      <c r="R2008" s="14" t="str">
        <f t="shared" si="218"/>
        <v>10/29/2014</v>
      </c>
      <c r="S2008" s="14" t="str">
        <f t="shared" si="219"/>
        <v>12/3/2014</v>
      </c>
      <c r="T2008" s="9">
        <f t="shared" si="220"/>
        <v>10</v>
      </c>
      <c r="U2008">
        <f t="shared" si="221"/>
        <v>2014</v>
      </c>
      <c r="V2008" s="9">
        <f t="shared" si="222"/>
        <v>12</v>
      </c>
      <c r="W2008">
        <f t="shared" si="223"/>
        <v>2014</v>
      </c>
    </row>
    <row r="2009" spans="1:23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3">
        <v>40414.166666666664</v>
      </c>
      <c r="J2009" s="13">
        <v>40347.837800925925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 s="3">
        <f>ROUND(E2009/D2009*100,0)</f>
        <v>116</v>
      </c>
      <c r="Q2009">
        <f t="shared" si="217"/>
        <v>84.46</v>
      </c>
      <c r="R2009" s="14" t="str">
        <f t="shared" si="218"/>
        <v>6/18/2010</v>
      </c>
      <c r="S2009" s="14" t="str">
        <f t="shared" si="219"/>
        <v>8/24/2010</v>
      </c>
      <c r="T2009" s="9">
        <f t="shared" si="220"/>
        <v>6</v>
      </c>
      <c r="U2009">
        <f t="shared" si="221"/>
        <v>2010</v>
      </c>
      <c r="V2009" s="9">
        <f t="shared" si="222"/>
        <v>8</v>
      </c>
      <c r="W2009">
        <f t="shared" si="223"/>
        <v>2010</v>
      </c>
    </row>
    <row r="2010" spans="1:23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3">
        <v>40805.604421296295</v>
      </c>
      <c r="J2010" s="13">
        <v>40761.604421296295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 s="3">
        <f>ROUND(E2010/D2010*100,0)</f>
        <v>117</v>
      </c>
      <c r="Q2010">
        <f t="shared" si="217"/>
        <v>44.85</v>
      </c>
      <c r="R2010" s="14" t="str">
        <f t="shared" si="218"/>
        <v>8/6/2011</v>
      </c>
      <c r="S2010" s="14" t="str">
        <f t="shared" si="219"/>
        <v>9/19/2011</v>
      </c>
      <c r="T2010" s="9">
        <f t="shared" si="220"/>
        <v>8</v>
      </c>
      <c r="U2010">
        <f t="shared" si="221"/>
        <v>2011</v>
      </c>
      <c r="V2010" s="9">
        <f t="shared" si="222"/>
        <v>9</v>
      </c>
      <c r="W2010">
        <f t="shared" si="223"/>
        <v>2011</v>
      </c>
    </row>
    <row r="2011" spans="1:23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3">
        <v>42697.365081018521</v>
      </c>
      <c r="J2011" s="13">
        <v>42661.323414351849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 s="3">
        <f>ROUND(E2011/D2011*100,0)</f>
        <v>305</v>
      </c>
      <c r="Q2011">
        <f t="shared" si="217"/>
        <v>383.36</v>
      </c>
      <c r="R2011" s="14" t="str">
        <f t="shared" si="218"/>
        <v>10/18/2016</v>
      </c>
      <c r="S2011" s="14" t="str">
        <f t="shared" si="219"/>
        <v>11/23/2016</v>
      </c>
      <c r="T2011" s="9">
        <f t="shared" si="220"/>
        <v>10</v>
      </c>
      <c r="U2011">
        <f t="shared" si="221"/>
        <v>2016</v>
      </c>
      <c r="V2011" s="9">
        <f t="shared" si="222"/>
        <v>11</v>
      </c>
      <c r="W2011">
        <f t="shared" si="223"/>
        <v>2016</v>
      </c>
    </row>
    <row r="2012" spans="1:23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3">
        <v>42600.996423611112</v>
      </c>
      <c r="J2012" s="13">
        <v>42570.996423611112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 s="3">
        <f>ROUND(E2012/D2012*100,0)</f>
        <v>320</v>
      </c>
      <c r="Q2012">
        <f t="shared" si="217"/>
        <v>55.28</v>
      </c>
      <c r="R2012" s="14" t="str">
        <f t="shared" si="218"/>
        <v>7/19/2016</v>
      </c>
      <c r="S2012" s="14" t="str">
        <f t="shared" si="219"/>
        <v>8/18/2016</v>
      </c>
      <c r="T2012" s="9">
        <f t="shared" si="220"/>
        <v>7</v>
      </c>
      <c r="U2012">
        <f t="shared" si="221"/>
        <v>2016</v>
      </c>
      <c r="V2012" s="9">
        <f t="shared" si="222"/>
        <v>8</v>
      </c>
      <c r="W2012">
        <f t="shared" si="223"/>
        <v>2016</v>
      </c>
    </row>
    <row r="2013" spans="1:23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3">
        <v>42380.958333333336</v>
      </c>
      <c r="J2013" s="13">
        <v>42347.358483796299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 s="3">
        <f>ROUND(E2013/D2013*100,0)</f>
        <v>820</v>
      </c>
      <c r="Q2013">
        <f t="shared" si="217"/>
        <v>422.02</v>
      </c>
      <c r="R2013" s="14" t="str">
        <f t="shared" si="218"/>
        <v>12/9/2015</v>
      </c>
      <c r="S2013" s="14" t="str">
        <f t="shared" si="219"/>
        <v>1/11/2016</v>
      </c>
      <c r="T2013" s="9">
        <f t="shared" si="220"/>
        <v>12</v>
      </c>
      <c r="U2013">
        <f t="shared" si="221"/>
        <v>2015</v>
      </c>
      <c r="V2013" s="9">
        <f t="shared" si="222"/>
        <v>1</v>
      </c>
      <c r="W2013">
        <f t="shared" si="223"/>
        <v>2016</v>
      </c>
    </row>
    <row r="2014" spans="1:23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3">
        <v>42040.822233796294</v>
      </c>
      <c r="J2014" s="13">
        <v>42010.822233796294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 s="3">
        <f>ROUND(E2014/D2014*100,0)</f>
        <v>235</v>
      </c>
      <c r="Q2014">
        <f t="shared" si="217"/>
        <v>64.180000000000007</v>
      </c>
      <c r="R2014" s="14" t="str">
        <f t="shared" si="218"/>
        <v>1/6/2015</v>
      </c>
      <c r="S2014" s="14" t="str">
        <f t="shared" si="219"/>
        <v>2/5/2015</v>
      </c>
      <c r="T2014" s="9">
        <f t="shared" si="220"/>
        <v>1</v>
      </c>
      <c r="U2014">
        <f t="shared" si="221"/>
        <v>2015</v>
      </c>
      <c r="V2014" s="9">
        <f t="shared" si="222"/>
        <v>2</v>
      </c>
      <c r="W2014">
        <f t="shared" si="223"/>
        <v>2015</v>
      </c>
    </row>
    <row r="2015" spans="1:23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3">
        <v>42559.960810185185</v>
      </c>
      <c r="J2015" s="13">
        <v>42499.960810185185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 s="3">
        <f>ROUND(E2015/D2015*100,0)</f>
        <v>495</v>
      </c>
      <c r="Q2015">
        <f t="shared" si="217"/>
        <v>173.58</v>
      </c>
      <c r="R2015" s="14" t="str">
        <f t="shared" si="218"/>
        <v>5/9/2016</v>
      </c>
      <c r="S2015" s="14" t="str">
        <f t="shared" si="219"/>
        <v>7/8/2016</v>
      </c>
      <c r="T2015" s="9">
        <f t="shared" si="220"/>
        <v>5</v>
      </c>
      <c r="U2015">
        <f t="shared" si="221"/>
        <v>2016</v>
      </c>
      <c r="V2015" s="9">
        <f t="shared" si="222"/>
        <v>7</v>
      </c>
      <c r="W2015">
        <f t="shared" si="223"/>
        <v>2016</v>
      </c>
    </row>
    <row r="2016" spans="1:23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3">
        <v>41358.172905092593</v>
      </c>
      <c r="J2016" s="13">
        <v>41324.214571759258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 s="3">
        <f>ROUND(E2016/D2016*100,0)</f>
        <v>7814</v>
      </c>
      <c r="Q2016">
        <f t="shared" si="217"/>
        <v>88.6</v>
      </c>
      <c r="R2016" s="14" t="str">
        <f t="shared" si="218"/>
        <v>2/19/2013</v>
      </c>
      <c r="S2016" s="14" t="str">
        <f t="shared" si="219"/>
        <v>3/25/2013</v>
      </c>
      <c r="T2016" s="9">
        <f t="shared" si="220"/>
        <v>2</v>
      </c>
      <c r="U2016">
        <f t="shared" si="221"/>
        <v>2013</v>
      </c>
      <c r="V2016" s="9">
        <f t="shared" si="222"/>
        <v>3</v>
      </c>
      <c r="W2016">
        <f t="shared" si="223"/>
        <v>2013</v>
      </c>
    </row>
    <row r="2017" spans="1:23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3">
        <v>40795.876886574071</v>
      </c>
      <c r="J2017" s="13">
        <v>40765.876886574071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 s="3">
        <f>ROUND(E2017/D2017*100,0)</f>
        <v>113</v>
      </c>
      <c r="Q2017">
        <f t="shared" si="217"/>
        <v>50.22</v>
      </c>
      <c r="R2017" s="14" t="str">
        <f t="shared" si="218"/>
        <v>8/10/2011</v>
      </c>
      <c r="S2017" s="14" t="str">
        <f t="shared" si="219"/>
        <v>9/9/2011</v>
      </c>
      <c r="T2017" s="9">
        <f t="shared" si="220"/>
        <v>8</v>
      </c>
      <c r="U2017">
        <f t="shared" si="221"/>
        <v>2011</v>
      </c>
      <c r="V2017" s="9">
        <f t="shared" si="222"/>
        <v>9</v>
      </c>
      <c r="W2017">
        <f t="shared" si="223"/>
        <v>2011</v>
      </c>
    </row>
    <row r="2018" spans="1:23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3">
        <v>41342.88077546296</v>
      </c>
      <c r="J2018" s="13">
        <v>41312.88077546296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 s="3">
        <f>ROUND(E2018/D2018*100,0)</f>
        <v>922</v>
      </c>
      <c r="Q2018">
        <f t="shared" si="217"/>
        <v>192.39</v>
      </c>
      <c r="R2018" s="14" t="str">
        <f t="shared" si="218"/>
        <v>2/7/2013</v>
      </c>
      <c r="S2018" s="14" t="str">
        <f t="shared" si="219"/>
        <v>3/9/2013</v>
      </c>
      <c r="T2018" s="9">
        <f t="shared" si="220"/>
        <v>2</v>
      </c>
      <c r="U2018">
        <f t="shared" si="221"/>
        <v>2013</v>
      </c>
      <c r="V2018" s="9">
        <f t="shared" si="222"/>
        <v>3</v>
      </c>
      <c r="W2018">
        <f t="shared" si="223"/>
        <v>2013</v>
      </c>
    </row>
    <row r="2019" spans="1:23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3">
        <v>40992.166666666664</v>
      </c>
      <c r="J2019" s="13">
        <v>40961.057349537034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 s="3">
        <f>ROUND(E2019/D2019*100,0)</f>
        <v>125</v>
      </c>
      <c r="Q2019">
        <f t="shared" si="217"/>
        <v>73.42</v>
      </c>
      <c r="R2019" s="14" t="str">
        <f t="shared" si="218"/>
        <v>2/22/2012</v>
      </c>
      <c r="S2019" s="14" t="str">
        <f t="shared" si="219"/>
        <v>3/24/2012</v>
      </c>
      <c r="T2019" s="9">
        <f t="shared" si="220"/>
        <v>2</v>
      </c>
      <c r="U2019">
        <f t="shared" si="221"/>
        <v>2012</v>
      </c>
      <c r="V2019" s="9">
        <f t="shared" si="222"/>
        <v>3</v>
      </c>
      <c r="W2019">
        <f t="shared" si="223"/>
        <v>2012</v>
      </c>
    </row>
    <row r="2020" spans="1:23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3">
        <v>42229.365844907406</v>
      </c>
      <c r="J2020" s="13">
        <v>42199.365844907406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 s="3">
        <f>ROUND(E2020/D2020*100,0)</f>
        <v>102</v>
      </c>
      <c r="Q2020">
        <f t="shared" si="217"/>
        <v>147.68</v>
      </c>
      <c r="R2020" s="14" t="str">
        <f t="shared" si="218"/>
        <v>7/14/2015</v>
      </c>
      <c r="S2020" s="14" t="str">
        <f t="shared" si="219"/>
        <v>8/13/2015</v>
      </c>
      <c r="T2020" s="9">
        <f t="shared" si="220"/>
        <v>7</v>
      </c>
      <c r="U2020">
        <f t="shared" si="221"/>
        <v>2015</v>
      </c>
      <c r="V2020" s="9">
        <f t="shared" si="222"/>
        <v>8</v>
      </c>
      <c r="W2020">
        <f t="shared" si="223"/>
        <v>2015</v>
      </c>
    </row>
    <row r="2021" spans="1:23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3">
        <v>42635.70857638889</v>
      </c>
      <c r="J2021" s="13">
        <v>42605.70857638889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 s="3">
        <f>ROUND(E2021/D2021*100,0)</f>
        <v>485</v>
      </c>
      <c r="Q2021">
        <f t="shared" si="217"/>
        <v>108.97</v>
      </c>
      <c r="R2021" s="14" t="str">
        <f t="shared" si="218"/>
        <v>8/23/2016</v>
      </c>
      <c r="S2021" s="14" t="str">
        <f t="shared" si="219"/>
        <v>9/22/2016</v>
      </c>
      <c r="T2021" s="9">
        <f t="shared" si="220"/>
        <v>8</v>
      </c>
      <c r="U2021">
        <f t="shared" si="221"/>
        <v>2016</v>
      </c>
      <c r="V2021" s="9">
        <f t="shared" si="222"/>
        <v>9</v>
      </c>
      <c r="W2021">
        <f t="shared" si="223"/>
        <v>2016</v>
      </c>
    </row>
    <row r="2022" spans="1:23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3">
        <v>41773.961111111108</v>
      </c>
      <c r="J2022" s="13">
        <v>41737.097500000003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 s="3">
        <f>ROUND(E2022/D2022*100,0)</f>
        <v>192</v>
      </c>
      <c r="Q2022">
        <f t="shared" si="217"/>
        <v>23.65</v>
      </c>
      <c r="R2022" s="14" t="str">
        <f t="shared" si="218"/>
        <v>4/8/2014</v>
      </c>
      <c r="S2022" s="14" t="str">
        <f t="shared" si="219"/>
        <v>5/14/2014</v>
      </c>
      <c r="T2022" s="9">
        <f t="shared" si="220"/>
        <v>4</v>
      </c>
      <c r="U2022">
        <f t="shared" si="221"/>
        <v>2014</v>
      </c>
      <c r="V2022" s="9">
        <f t="shared" si="222"/>
        <v>5</v>
      </c>
      <c r="W2022">
        <f t="shared" si="223"/>
        <v>2014</v>
      </c>
    </row>
    <row r="2023" spans="1:23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3">
        <v>41906.070567129631</v>
      </c>
      <c r="J2023" s="13">
        <v>41861.070567129631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 s="3">
        <f>ROUND(E2023/D2023*100,0)</f>
        <v>281</v>
      </c>
      <c r="Q2023">
        <f t="shared" si="217"/>
        <v>147.94999999999999</v>
      </c>
      <c r="R2023" s="14" t="str">
        <f t="shared" si="218"/>
        <v>8/10/2014</v>
      </c>
      <c r="S2023" s="14" t="str">
        <f t="shared" si="219"/>
        <v>9/24/2014</v>
      </c>
      <c r="T2023" s="9">
        <f t="shared" si="220"/>
        <v>8</v>
      </c>
      <c r="U2023">
        <f t="shared" si="221"/>
        <v>2014</v>
      </c>
      <c r="V2023" s="9">
        <f t="shared" si="222"/>
        <v>9</v>
      </c>
      <c r="W2023">
        <f t="shared" si="223"/>
        <v>2014</v>
      </c>
    </row>
    <row r="2024" spans="1:23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3">
        <v>42532.569120370368</v>
      </c>
      <c r="J2024" s="13">
        <v>42502.569120370368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 s="3">
        <f>ROUND(E2024/D2024*100,0)</f>
        <v>125</v>
      </c>
      <c r="Q2024">
        <f t="shared" si="217"/>
        <v>385.04</v>
      </c>
      <c r="R2024" s="14" t="str">
        <f t="shared" si="218"/>
        <v>5/12/2016</v>
      </c>
      <c r="S2024" s="14" t="str">
        <f t="shared" si="219"/>
        <v>6/11/2016</v>
      </c>
      <c r="T2024" s="9">
        <f t="shared" si="220"/>
        <v>5</v>
      </c>
      <c r="U2024">
        <f t="shared" si="221"/>
        <v>2016</v>
      </c>
      <c r="V2024" s="9">
        <f t="shared" si="222"/>
        <v>6</v>
      </c>
      <c r="W2024">
        <f t="shared" si="223"/>
        <v>2016</v>
      </c>
    </row>
    <row r="2025" spans="1:23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3">
        <v>42166.420752314814</v>
      </c>
      <c r="J2025" s="13">
        <v>42136.420752314814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 s="3">
        <f>ROUND(E2025/D2025*100,0)</f>
        <v>161</v>
      </c>
      <c r="Q2025">
        <f t="shared" si="217"/>
        <v>457.39</v>
      </c>
      <c r="R2025" s="14" t="str">
        <f t="shared" si="218"/>
        <v>5/12/2015</v>
      </c>
      <c r="S2025" s="14" t="str">
        <f t="shared" si="219"/>
        <v>6/11/2015</v>
      </c>
      <c r="T2025" s="9">
        <f t="shared" si="220"/>
        <v>5</v>
      </c>
      <c r="U2025">
        <f t="shared" si="221"/>
        <v>2015</v>
      </c>
      <c r="V2025" s="9">
        <f t="shared" si="222"/>
        <v>6</v>
      </c>
      <c r="W2025">
        <f t="shared" si="223"/>
        <v>2015</v>
      </c>
    </row>
    <row r="2026" spans="1:23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3">
        <v>41134.125</v>
      </c>
      <c r="J2026" s="13">
        <v>41099.966944444444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 s="3">
        <f>ROUND(E2026/D2026*100,0)</f>
        <v>585</v>
      </c>
      <c r="Q2026">
        <f t="shared" si="217"/>
        <v>222.99</v>
      </c>
      <c r="R2026" s="14" t="str">
        <f t="shared" si="218"/>
        <v>7/9/2012</v>
      </c>
      <c r="S2026" s="14" t="str">
        <f t="shared" si="219"/>
        <v>8/13/2012</v>
      </c>
      <c r="T2026" s="9">
        <f t="shared" si="220"/>
        <v>7</v>
      </c>
      <c r="U2026">
        <f t="shared" si="221"/>
        <v>2012</v>
      </c>
      <c r="V2026" s="9">
        <f t="shared" si="222"/>
        <v>8</v>
      </c>
      <c r="W2026">
        <f t="shared" si="223"/>
        <v>2012</v>
      </c>
    </row>
    <row r="2027" spans="1:23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3">
        <v>42166.184560185182</v>
      </c>
      <c r="J2027" s="13">
        <v>42136.184560185182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 s="3">
        <f>ROUND(E2027/D2027*100,0)</f>
        <v>201</v>
      </c>
      <c r="Q2027">
        <f t="shared" si="217"/>
        <v>220.74</v>
      </c>
      <c r="R2027" s="14" t="str">
        <f t="shared" si="218"/>
        <v>5/12/2015</v>
      </c>
      <c r="S2027" s="14" t="str">
        <f t="shared" si="219"/>
        <v>6/11/2015</v>
      </c>
      <c r="T2027" s="9">
        <f t="shared" si="220"/>
        <v>5</v>
      </c>
      <c r="U2027">
        <f t="shared" si="221"/>
        <v>2015</v>
      </c>
      <c r="V2027" s="9">
        <f t="shared" si="222"/>
        <v>6</v>
      </c>
      <c r="W2027">
        <f t="shared" si="223"/>
        <v>2015</v>
      </c>
    </row>
    <row r="2028" spans="1:23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3">
        <v>41750.165972222225</v>
      </c>
      <c r="J2028" s="13">
        <v>41704.735937500001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 s="3">
        <f>ROUND(E2028/D2028*100,0)</f>
        <v>133</v>
      </c>
      <c r="Q2028">
        <f t="shared" si="217"/>
        <v>73.5</v>
      </c>
      <c r="R2028" s="14" t="str">
        <f t="shared" si="218"/>
        <v>3/6/2014</v>
      </c>
      <c r="S2028" s="14" t="str">
        <f t="shared" si="219"/>
        <v>4/21/2014</v>
      </c>
      <c r="T2028" s="9">
        <f t="shared" si="220"/>
        <v>3</v>
      </c>
      <c r="U2028">
        <f t="shared" si="221"/>
        <v>2014</v>
      </c>
      <c r="V2028" s="9">
        <f t="shared" si="222"/>
        <v>4</v>
      </c>
      <c r="W2028">
        <f t="shared" si="223"/>
        <v>2014</v>
      </c>
    </row>
    <row r="2029" spans="1:23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3">
        <v>42093.772210648145</v>
      </c>
      <c r="J2029" s="13">
        <v>42048.813877314817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 s="3">
        <f>ROUND(E2029/D2029*100,0)</f>
        <v>120</v>
      </c>
      <c r="Q2029">
        <f t="shared" si="217"/>
        <v>223.1</v>
      </c>
      <c r="R2029" s="14" t="str">
        <f t="shared" si="218"/>
        <v>2/13/2015</v>
      </c>
      <c r="S2029" s="14" t="str">
        <f t="shared" si="219"/>
        <v>3/30/2015</v>
      </c>
      <c r="T2029" s="9">
        <f t="shared" si="220"/>
        <v>2</v>
      </c>
      <c r="U2029">
        <f t="shared" si="221"/>
        <v>2015</v>
      </c>
      <c r="V2029" s="9">
        <f t="shared" si="222"/>
        <v>3</v>
      </c>
      <c r="W2029">
        <f t="shared" si="223"/>
        <v>2015</v>
      </c>
    </row>
    <row r="2030" spans="1:23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3">
        <v>40252.913194444445</v>
      </c>
      <c r="J2030" s="13">
        <v>40215.919050925928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 s="3">
        <f>ROUND(E2030/D2030*100,0)</f>
        <v>126</v>
      </c>
      <c r="Q2030">
        <f t="shared" si="217"/>
        <v>47.91</v>
      </c>
      <c r="R2030" s="14" t="str">
        <f t="shared" si="218"/>
        <v>2/6/2010</v>
      </c>
      <c r="S2030" s="14" t="str">
        <f t="shared" si="219"/>
        <v>3/15/2010</v>
      </c>
      <c r="T2030" s="9">
        <f t="shared" si="220"/>
        <v>2</v>
      </c>
      <c r="U2030">
        <f t="shared" si="221"/>
        <v>2010</v>
      </c>
      <c r="V2030" s="9">
        <f t="shared" si="222"/>
        <v>3</v>
      </c>
      <c r="W2030">
        <f t="shared" si="223"/>
        <v>2010</v>
      </c>
    </row>
    <row r="2031" spans="1:23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3">
        <v>41878.021770833337</v>
      </c>
      <c r="J2031" s="13">
        <v>41848.021770833337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 s="3">
        <f>ROUND(E2031/D2031*100,0)</f>
        <v>361</v>
      </c>
      <c r="Q2031">
        <f t="shared" si="217"/>
        <v>96.06</v>
      </c>
      <c r="R2031" s="14" t="str">
        <f t="shared" si="218"/>
        <v>7/28/2014</v>
      </c>
      <c r="S2031" s="14" t="str">
        <f t="shared" si="219"/>
        <v>8/27/2014</v>
      </c>
      <c r="T2031" s="9">
        <f t="shared" si="220"/>
        <v>7</v>
      </c>
      <c r="U2031">
        <f t="shared" si="221"/>
        <v>2014</v>
      </c>
      <c r="V2031" s="9">
        <f t="shared" si="222"/>
        <v>8</v>
      </c>
      <c r="W2031">
        <f t="shared" si="223"/>
        <v>2014</v>
      </c>
    </row>
    <row r="2032" spans="1:23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3">
        <v>41242.996481481481</v>
      </c>
      <c r="J2032" s="13">
        <v>41212.996481481481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 s="3">
        <f>ROUND(E2032/D2032*100,0)</f>
        <v>226</v>
      </c>
      <c r="Q2032">
        <f t="shared" si="217"/>
        <v>118.61</v>
      </c>
      <c r="R2032" s="14" t="str">
        <f t="shared" si="218"/>
        <v>10/30/2012</v>
      </c>
      <c r="S2032" s="14" t="str">
        <f t="shared" si="219"/>
        <v>11/29/2012</v>
      </c>
      <c r="T2032" s="9">
        <f t="shared" si="220"/>
        <v>10</v>
      </c>
      <c r="U2032">
        <f t="shared" si="221"/>
        <v>2012</v>
      </c>
      <c r="V2032" s="9">
        <f t="shared" si="222"/>
        <v>11</v>
      </c>
      <c r="W2032">
        <f t="shared" si="223"/>
        <v>2012</v>
      </c>
    </row>
    <row r="2033" spans="1:23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3">
        <v>42013.041666666664</v>
      </c>
      <c r="J2033" s="13">
        <v>41975.329317129632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 s="3">
        <f>ROUND(E2033/D2033*100,0)</f>
        <v>120</v>
      </c>
      <c r="Q2033">
        <f t="shared" si="217"/>
        <v>118.45</v>
      </c>
      <c r="R2033" s="14" t="str">
        <f t="shared" si="218"/>
        <v>12/2/2014</v>
      </c>
      <c r="S2033" s="14" t="str">
        <f t="shared" si="219"/>
        <v>1/9/2015</v>
      </c>
      <c r="T2033" s="9">
        <f t="shared" si="220"/>
        <v>12</v>
      </c>
      <c r="U2033">
        <f t="shared" si="221"/>
        <v>2014</v>
      </c>
      <c r="V2033" s="9">
        <f t="shared" si="222"/>
        <v>1</v>
      </c>
      <c r="W2033">
        <f t="shared" si="223"/>
        <v>2015</v>
      </c>
    </row>
    <row r="2034" spans="1:23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3">
        <v>42719.208333333336</v>
      </c>
      <c r="J2034" s="13">
        <v>42689.565671296295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 s="3">
        <f>ROUND(E2034/D2034*100,0)</f>
        <v>304</v>
      </c>
      <c r="Q2034">
        <f t="shared" si="217"/>
        <v>143.21</v>
      </c>
      <c r="R2034" s="14" t="str">
        <f t="shared" si="218"/>
        <v>11/15/2016</v>
      </c>
      <c r="S2034" s="14" t="str">
        <f t="shared" si="219"/>
        <v>12/15/2016</v>
      </c>
      <c r="T2034" s="9">
        <f t="shared" si="220"/>
        <v>11</v>
      </c>
      <c r="U2034">
        <f t="shared" si="221"/>
        <v>2016</v>
      </c>
      <c r="V2034" s="9">
        <f t="shared" si="222"/>
        <v>12</v>
      </c>
      <c r="W2034">
        <f t="shared" si="223"/>
        <v>2016</v>
      </c>
    </row>
    <row r="2035" spans="1:23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3">
        <v>41755.082384259258</v>
      </c>
      <c r="J2035" s="13">
        <v>41725.082384259258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 s="3">
        <f>ROUND(E2035/D2035*100,0)</f>
        <v>179</v>
      </c>
      <c r="Q2035">
        <f t="shared" si="217"/>
        <v>282.72000000000003</v>
      </c>
      <c r="R2035" s="14" t="str">
        <f t="shared" si="218"/>
        <v>3/27/2014</v>
      </c>
      <c r="S2035" s="14" t="str">
        <f t="shared" si="219"/>
        <v>4/26/2014</v>
      </c>
      <c r="T2035" s="9">
        <f t="shared" si="220"/>
        <v>3</v>
      </c>
      <c r="U2035">
        <f t="shared" si="221"/>
        <v>2014</v>
      </c>
      <c r="V2035" s="9">
        <f t="shared" si="222"/>
        <v>4</v>
      </c>
      <c r="W2035">
        <f t="shared" si="223"/>
        <v>2014</v>
      </c>
    </row>
    <row r="2036" spans="1:23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3">
        <v>42131.290277777778</v>
      </c>
      <c r="J2036" s="13">
        <v>42076.130011574074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 s="3">
        <f>ROUND(E2036/D2036*100,0)</f>
        <v>387</v>
      </c>
      <c r="Q2036">
        <f t="shared" si="217"/>
        <v>593.94000000000005</v>
      </c>
      <c r="R2036" s="14" t="str">
        <f t="shared" si="218"/>
        <v>3/13/2015</v>
      </c>
      <c r="S2036" s="14" t="str">
        <f t="shared" si="219"/>
        <v>5/7/2015</v>
      </c>
      <c r="T2036" s="9">
        <f t="shared" si="220"/>
        <v>3</v>
      </c>
      <c r="U2036">
        <f t="shared" si="221"/>
        <v>2015</v>
      </c>
      <c r="V2036" s="9">
        <f t="shared" si="222"/>
        <v>5</v>
      </c>
      <c r="W2036">
        <f t="shared" si="223"/>
        <v>2015</v>
      </c>
    </row>
    <row r="2037" spans="1:23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3">
        <v>42357.041666666664</v>
      </c>
      <c r="J2037" s="13">
        <v>42311.625081018516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 s="3">
        <f>ROUND(E2037/D2037*100,0)</f>
        <v>211</v>
      </c>
      <c r="Q2037">
        <f t="shared" si="217"/>
        <v>262.16000000000003</v>
      </c>
      <c r="R2037" s="14" t="str">
        <f t="shared" si="218"/>
        <v>11/3/2015</v>
      </c>
      <c r="S2037" s="14" t="str">
        <f t="shared" si="219"/>
        <v>12/19/2015</v>
      </c>
      <c r="T2037" s="9">
        <f t="shared" si="220"/>
        <v>11</v>
      </c>
      <c r="U2037">
        <f t="shared" si="221"/>
        <v>2015</v>
      </c>
      <c r="V2037" s="9">
        <f t="shared" si="222"/>
        <v>12</v>
      </c>
      <c r="W2037">
        <f t="shared" si="223"/>
        <v>2015</v>
      </c>
    </row>
    <row r="2038" spans="1:23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3">
        <v>41768.864803240744</v>
      </c>
      <c r="J2038" s="13">
        <v>41738.864803240744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 s="3">
        <f>ROUND(E2038/D2038*100,0)</f>
        <v>132</v>
      </c>
      <c r="Q2038">
        <f t="shared" si="217"/>
        <v>46.58</v>
      </c>
      <c r="R2038" s="14" t="str">
        <f t="shared" si="218"/>
        <v>4/9/2014</v>
      </c>
      <c r="S2038" s="14" t="str">
        <f t="shared" si="219"/>
        <v>5/9/2014</v>
      </c>
      <c r="T2038" s="9">
        <f t="shared" si="220"/>
        <v>4</v>
      </c>
      <c r="U2038">
        <f t="shared" si="221"/>
        <v>2014</v>
      </c>
      <c r="V2038" s="9">
        <f t="shared" si="222"/>
        <v>5</v>
      </c>
      <c r="W2038">
        <f t="shared" si="223"/>
        <v>2014</v>
      </c>
    </row>
    <row r="2039" spans="1:23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3">
        <v>41638.251770833333</v>
      </c>
      <c r="J2039" s="13">
        <v>41578.210104166668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 s="3">
        <f>ROUND(E2039/D2039*100,0)</f>
        <v>300</v>
      </c>
      <c r="Q2039">
        <f t="shared" si="217"/>
        <v>70.040000000000006</v>
      </c>
      <c r="R2039" s="14" t="str">
        <f t="shared" si="218"/>
        <v>10/31/2013</v>
      </c>
      <c r="S2039" s="14" t="str">
        <f t="shared" si="219"/>
        <v>12/30/2013</v>
      </c>
      <c r="T2039" s="9">
        <f t="shared" si="220"/>
        <v>10</v>
      </c>
      <c r="U2039">
        <f t="shared" si="221"/>
        <v>2013</v>
      </c>
      <c r="V2039" s="9">
        <f t="shared" si="222"/>
        <v>12</v>
      </c>
      <c r="W2039">
        <f t="shared" si="223"/>
        <v>2013</v>
      </c>
    </row>
    <row r="2040" spans="1:23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3">
        <v>41456.75</v>
      </c>
      <c r="J2040" s="13">
        <v>41424.27107638889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 s="3">
        <f>ROUND(E2040/D2040*100,0)</f>
        <v>421</v>
      </c>
      <c r="Q2040">
        <f t="shared" si="217"/>
        <v>164.91</v>
      </c>
      <c r="R2040" s="14" t="str">
        <f t="shared" si="218"/>
        <v>5/30/2013</v>
      </c>
      <c r="S2040" s="14" t="str">
        <f t="shared" si="219"/>
        <v>7/1/2013</v>
      </c>
      <c r="T2040" s="9">
        <f t="shared" si="220"/>
        <v>5</v>
      </c>
      <c r="U2040">
        <f t="shared" si="221"/>
        <v>2013</v>
      </c>
      <c r="V2040" s="9">
        <f t="shared" si="222"/>
        <v>7</v>
      </c>
      <c r="W2040">
        <f t="shared" si="223"/>
        <v>2013</v>
      </c>
    </row>
    <row r="2041" spans="1:23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3">
        <v>42705.207638888889</v>
      </c>
      <c r="J2041" s="13">
        <v>42675.438946759263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 s="3">
        <f>ROUND(E2041/D2041*100,0)</f>
        <v>136</v>
      </c>
      <c r="Q2041">
        <f t="shared" si="217"/>
        <v>449.26</v>
      </c>
      <c r="R2041" s="14" t="str">
        <f t="shared" si="218"/>
        <v>11/1/2016</v>
      </c>
      <c r="S2041" s="14" t="str">
        <f t="shared" si="219"/>
        <v>12/1/2016</v>
      </c>
      <c r="T2041" s="9">
        <f t="shared" si="220"/>
        <v>11</v>
      </c>
      <c r="U2041">
        <f t="shared" si="221"/>
        <v>2016</v>
      </c>
      <c r="V2041" s="9">
        <f t="shared" si="222"/>
        <v>12</v>
      </c>
      <c r="W2041">
        <f t="shared" si="223"/>
        <v>2016</v>
      </c>
    </row>
    <row r="2042" spans="1:23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3">
        <v>41593.968784722223</v>
      </c>
      <c r="J2042" s="13">
        <v>41578.927118055559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 s="3">
        <f>ROUND(E2042/D2042*100,0)</f>
        <v>248</v>
      </c>
      <c r="Q2042">
        <f t="shared" si="217"/>
        <v>27.47</v>
      </c>
      <c r="R2042" s="14" t="str">
        <f t="shared" si="218"/>
        <v>10/31/2013</v>
      </c>
      <c r="S2042" s="14" t="str">
        <f t="shared" si="219"/>
        <v>11/15/2013</v>
      </c>
      <c r="T2042" s="9">
        <f t="shared" si="220"/>
        <v>10</v>
      </c>
      <c r="U2042">
        <f t="shared" si="221"/>
        <v>2013</v>
      </c>
      <c r="V2042" s="9">
        <f t="shared" si="222"/>
        <v>11</v>
      </c>
      <c r="W2042">
        <f t="shared" si="223"/>
        <v>2013</v>
      </c>
    </row>
    <row r="2043" spans="1:23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3">
        <v>42684.567442129628</v>
      </c>
      <c r="J2043" s="13">
        <v>42654.525775462964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 s="3">
        <f>ROUND(E2043/D2043*100,0)</f>
        <v>182</v>
      </c>
      <c r="Q2043">
        <f t="shared" si="217"/>
        <v>143.97999999999999</v>
      </c>
      <c r="R2043" s="14" t="str">
        <f t="shared" si="218"/>
        <v>10/11/2016</v>
      </c>
      <c r="S2043" s="14" t="str">
        <f t="shared" si="219"/>
        <v>11/10/2016</v>
      </c>
      <c r="T2043" s="9">
        <f t="shared" si="220"/>
        <v>10</v>
      </c>
      <c r="U2043">
        <f t="shared" si="221"/>
        <v>2016</v>
      </c>
      <c r="V2043" s="9">
        <f t="shared" si="222"/>
        <v>11</v>
      </c>
      <c r="W2043">
        <f t="shared" si="223"/>
        <v>2016</v>
      </c>
    </row>
    <row r="2044" spans="1:23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3">
        <v>42391.708032407405</v>
      </c>
      <c r="J2044" s="13">
        <v>42331.708032407405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 s="3">
        <f>ROUND(E2044/D2044*100,0)</f>
        <v>124</v>
      </c>
      <c r="Q2044">
        <f t="shared" si="217"/>
        <v>88.24</v>
      </c>
      <c r="R2044" s="14" t="str">
        <f t="shared" si="218"/>
        <v>11/23/2015</v>
      </c>
      <c r="S2044" s="14" t="str">
        <f t="shared" si="219"/>
        <v>1/22/2016</v>
      </c>
      <c r="T2044" s="9">
        <f t="shared" si="220"/>
        <v>11</v>
      </c>
      <c r="U2044">
        <f t="shared" si="221"/>
        <v>2015</v>
      </c>
      <c r="V2044" s="9">
        <f t="shared" si="222"/>
        <v>1</v>
      </c>
      <c r="W2044">
        <f t="shared" si="223"/>
        <v>2016</v>
      </c>
    </row>
    <row r="2045" spans="1:23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3">
        <v>42715.207638888889</v>
      </c>
      <c r="J2045" s="13">
        <v>42661.176817129628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 s="3">
        <f>ROUND(E2045/D2045*100,0)</f>
        <v>506</v>
      </c>
      <c r="Q2045">
        <f t="shared" si="217"/>
        <v>36.33</v>
      </c>
      <c r="R2045" s="14" t="str">
        <f t="shared" si="218"/>
        <v>10/18/2016</v>
      </c>
      <c r="S2045" s="14" t="str">
        <f t="shared" si="219"/>
        <v>12/11/2016</v>
      </c>
      <c r="T2045" s="9">
        <f t="shared" si="220"/>
        <v>10</v>
      </c>
      <c r="U2045">
        <f t="shared" si="221"/>
        <v>2016</v>
      </c>
      <c r="V2045" s="9">
        <f t="shared" si="222"/>
        <v>12</v>
      </c>
      <c r="W2045">
        <f t="shared" si="223"/>
        <v>2016</v>
      </c>
    </row>
    <row r="2046" spans="1:23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3">
        <v>42168.684189814812</v>
      </c>
      <c r="J2046" s="13">
        <v>42138.684189814812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 s="3">
        <f>ROUND(E2046/D2046*100,0)</f>
        <v>108</v>
      </c>
      <c r="Q2046">
        <f t="shared" si="217"/>
        <v>90.18</v>
      </c>
      <c r="R2046" s="14" t="str">
        <f t="shared" si="218"/>
        <v>5/14/2015</v>
      </c>
      <c r="S2046" s="14" t="str">
        <f t="shared" si="219"/>
        <v>6/13/2015</v>
      </c>
      <c r="T2046" s="9">
        <f t="shared" si="220"/>
        <v>5</v>
      </c>
      <c r="U2046">
        <f t="shared" si="221"/>
        <v>2015</v>
      </c>
      <c r="V2046" s="9">
        <f t="shared" si="222"/>
        <v>6</v>
      </c>
      <c r="W2046">
        <f t="shared" si="223"/>
        <v>2015</v>
      </c>
    </row>
    <row r="2047" spans="1:23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3">
        <v>41099.088506944441</v>
      </c>
      <c r="J2047" s="13">
        <v>41069.088506944441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 s="3">
        <f>ROUND(E2047/D2047*100,0)</f>
        <v>819</v>
      </c>
      <c r="Q2047">
        <f t="shared" si="217"/>
        <v>152.62</v>
      </c>
      <c r="R2047" s="14" t="str">
        <f t="shared" si="218"/>
        <v>6/9/2012</v>
      </c>
      <c r="S2047" s="14" t="str">
        <f t="shared" si="219"/>
        <v>7/9/2012</v>
      </c>
      <c r="T2047" s="9">
        <f t="shared" si="220"/>
        <v>6</v>
      </c>
      <c r="U2047">
        <f t="shared" si="221"/>
        <v>2012</v>
      </c>
      <c r="V2047" s="9">
        <f t="shared" si="222"/>
        <v>7</v>
      </c>
      <c r="W2047">
        <f t="shared" si="223"/>
        <v>2012</v>
      </c>
    </row>
    <row r="2048" spans="1:23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3">
        <v>41417.171805555554</v>
      </c>
      <c r="J2048" s="13">
        <v>41387.171805555554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 s="3">
        <f>ROUND(E2048/D2048*100,0)</f>
        <v>121</v>
      </c>
      <c r="Q2048">
        <f t="shared" si="217"/>
        <v>55.81</v>
      </c>
      <c r="R2048" s="14" t="str">
        <f t="shared" si="218"/>
        <v>4/23/2013</v>
      </c>
      <c r="S2048" s="14" t="str">
        <f t="shared" si="219"/>
        <v>5/23/2013</v>
      </c>
      <c r="T2048" s="9">
        <f t="shared" si="220"/>
        <v>4</v>
      </c>
      <c r="U2048">
        <f t="shared" si="221"/>
        <v>2013</v>
      </c>
      <c r="V2048" s="9">
        <f t="shared" si="222"/>
        <v>5</v>
      </c>
      <c r="W2048">
        <f t="shared" si="223"/>
        <v>2013</v>
      </c>
    </row>
    <row r="2049" spans="1:23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3">
        <v>42111</v>
      </c>
      <c r="J2049" s="13">
        <v>42081.903587962966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 s="3">
        <f>ROUND(E2049/D2049*100,0)</f>
        <v>103</v>
      </c>
      <c r="Q2049">
        <f t="shared" si="217"/>
        <v>227.85</v>
      </c>
      <c r="R2049" s="14" t="str">
        <f t="shared" si="218"/>
        <v>3/18/2015</v>
      </c>
      <c r="S2049" s="14" t="str">
        <f t="shared" si="219"/>
        <v>4/17/2015</v>
      </c>
      <c r="T2049" s="9">
        <f t="shared" si="220"/>
        <v>3</v>
      </c>
      <c r="U2049">
        <f t="shared" si="221"/>
        <v>2015</v>
      </c>
      <c r="V2049" s="9">
        <f t="shared" si="222"/>
        <v>4</v>
      </c>
      <c r="W2049">
        <f t="shared" si="223"/>
        <v>2015</v>
      </c>
    </row>
    <row r="2050" spans="1:23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3">
        <v>41417.651516203703</v>
      </c>
      <c r="J2050" s="13">
        <v>41387.651516203703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 s="3">
        <f>ROUND(E2050/D2050*100,0)</f>
        <v>148</v>
      </c>
      <c r="Q2050">
        <f t="shared" si="217"/>
        <v>91.83</v>
      </c>
      <c r="R2050" s="14" t="str">
        <f t="shared" si="218"/>
        <v>4/23/2013</v>
      </c>
      <c r="S2050" s="14" t="str">
        <f t="shared" si="219"/>
        <v>5/23/2013</v>
      </c>
      <c r="T2050" s="9">
        <f t="shared" si="220"/>
        <v>4</v>
      </c>
      <c r="U2050">
        <f t="shared" si="221"/>
        <v>2013</v>
      </c>
      <c r="V2050" s="9">
        <f t="shared" si="222"/>
        <v>5</v>
      </c>
      <c r="W2050">
        <f t="shared" si="223"/>
        <v>2013</v>
      </c>
    </row>
    <row r="2051" spans="1:23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3">
        <v>41610.957638888889</v>
      </c>
      <c r="J2051" s="13">
        <v>41575.527349537035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 s="3">
        <f>ROUND(E2051/D2051*100,0)</f>
        <v>120</v>
      </c>
      <c r="Q2051">
        <f t="shared" ref="Q2051:Q2114" si="224">IFERROR(ROUND(E2051/L2051,2),0)</f>
        <v>80.989999999999995</v>
      </c>
      <c r="R2051" s="14" t="str">
        <f t="shared" ref="R2051:R2114" si="225">_xlfn.CONCAT(MONTH(J2051),"/",DAY(J2051),"/",YEAR(J2051))</f>
        <v>10/28/2013</v>
      </c>
      <c r="S2051" s="14" t="str">
        <f t="shared" ref="S2051:S2114" si="226">_xlfn.CONCAT(MONTH(I2051),"/",DAY(I2051),"/",YEAR(I2051))</f>
        <v>12/2/2013</v>
      </c>
      <c r="T2051" s="9">
        <f t="shared" ref="T2051:T2114" si="227">MONTH(R2051)</f>
        <v>10</v>
      </c>
      <c r="U2051">
        <f t="shared" ref="U2051:U2114" si="228">YEAR(R2051)</f>
        <v>2013</v>
      </c>
      <c r="V2051" s="9">
        <f t="shared" ref="V2051:V2114" si="229">MONTH(S2051)</f>
        <v>12</v>
      </c>
      <c r="W2051">
        <f t="shared" ref="W2051:W2114" si="230">YEAR(S2051)</f>
        <v>2013</v>
      </c>
    </row>
    <row r="2052" spans="1:23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3">
        <v>42155.071504629632</v>
      </c>
      <c r="J2052" s="13">
        <v>42115.071504629632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 s="3">
        <f>ROUND(E2052/D2052*100,0)</f>
        <v>473</v>
      </c>
      <c r="Q2052">
        <f t="shared" si="224"/>
        <v>278.39</v>
      </c>
      <c r="R2052" s="14" t="str">
        <f t="shared" si="225"/>
        <v>4/21/2015</v>
      </c>
      <c r="S2052" s="14" t="str">
        <f t="shared" si="226"/>
        <v>5/31/2015</v>
      </c>
      <c r="T2052" s="9">
        <f t="shared" si="227"/>
        <v>4</v>
      </c>
      <c r="U2052">
        <f t="shared" si="228"/>
        <v>2015</v>
      </c>
      <c r="V2052" s="9">
        <f t="shared" si="229"/>
        <v>5</v>
      </c>
      <c r="W2052">
        <f t="shared" si="230"/>
        <v>2015</v>
      </c>
    </row>
    <row r="2053" spans="1:23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3">
        <v>41634.022418981483</v>
      </c>
      <c r="J2053" s="13">
        <v>41604.022418981483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 s="3">
        <f>ROUND(E2053/D2053*100,0)</f>
        <v>130</v>
      </c>
      <c r="Q2053">
        <f t="shared" si="224"/>
        <v>43.1</v>
      </c>
      <c r="R2053" s="14" t="str">
        <f t="shared" si="225"/>
        <v>11/26/2013</v>
      </c>
      <c r="S2053" s="14" t="str">
        <f t="shared" si="226"/>
        <v>12/26/2013</v>
      </c>
      <c r="T2053" s="9">
        <f t="shared" si="227"/>
        <v>11</v>
      </c>
      <c r="U2053">
        <f t="shared" si="228"/>
        <v>2013</v>
      </c>
      <c r="V2053" s="9">
        <f t="shared" si="229"/>
        <v>12</v>
      </c>
      <c r="W2053">
        <f t="shared" si="230"/>
        <v>2013</v>
      </c>
    </row>
    <row r="2054" spans="1:23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3">
        <v>42420.08394675926</v>
      </c>
      <c r="J2054" s="13">
        <v>42375.08394675926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 s="3">
        <f>ROUND(E2054/D2054*100,0)</f>
        <v>353</v>
      </c>
      <c r="Q2054">
        <f t="shared" si="224"/>
        <v>326.29000000000002</v>
      </c>
      <c r="R2054" s="14" t="str">
        <f t="shared" si="225"/>
        <v>1/6/2016</v>
      </c>
      <c r="S2054" s="14" t="str">
        <f t="shared" si="226"/>
        <v>2/20/2016</v>
      </c>
      <c r="T2054" s="9">
        <f t="shared" si="227"/>
        <v>1</v>
      </c>
      <c r="U2054">
        <f t="shared" si="228"/>
        <v>2016</v>
      </c>
      <c r="V2054" s="9">
        <f t="shared" si="229"/>
        <v>2</v>
      </c>
      <c r="W2054">
        <f t="shared" si="230"/>
        <v>2016</v>
      </c>
    </row>
    <row r="2055" spans="1:23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3">
        <v>42333.659155092595</v>
      </c>
      <c r="J2055" s="13">
        <v>42303.617488425924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 s="3">
        <f>ROUND(E2055/D2055*100,0)</f>
        <v>101</v>
      </c>
      <c r="Q2055">
        <f t="shared" si="224"/>
        <v>41.74</v>
      </c>
      <c r="R2055" s="14" t="str">
        <f t="shared" si="225"/>
        <v>10/26/2015</v>
      </c>
      <c r="S2055" s="14" t="str">
        <f t="shared" si="226"/>
        <v>11/25/2015</v>
      </c>
      <c r="T2055" s="9">
        <f t="shared" si="227"/>
        <v>10</v>
      </c>
      <c r="U2055">
        <f t="shared" si="228"/>
        <v>2015</v>
      </c>
      <c r="V2055" s="9">
        <f t="shared" si="229"/>
        <v>11</v>
      </c>
      <c r="W2055">
        <f t="shared" si="230"/>
        <v>2015</v>
      </c>
    </row>
    <row r="2056" spans="1:23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3">
        <v>41761.520949074074</v>
      </c>
      <c r="J2056" s="13">
        <v>41731.520949074074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 s="3">
        <f>ROUND(E2056/D2056*100,0)</f>
        <v>114</v>
      </c>
      <c r="Q2056">
        <f t="shared" si="224"/>
        <v>64.02</v>
      </c>
      <c r="R2056" s="14" t="str">
        <f t="shared" si="225"/>
        <v>4/2/2014</v>
      </c>
      <c r="S2056" s="14" t="str">
        <f t="shared" si="226"/>
        <v>5/2/2014</v>
      </c>
      <c r="T2056" s="9">
        <f t="shared" si="227"/>
        <v>4</v>
      </c>
      <c r="U2056">
        <f t="shared" si="228"/>
        <v>2014</v>
      </c>
      <c r="V2056" s="9">
        <f t="shared" si="229"/>
        <v>5</v>
      </c>
      <c r="W2056">
        <f t="shared" si="230"/>
        <v>2014</v>
      </c>
    </row>
    <row r="2057" spans="1:23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3">
        <v>41976.166666666664</v>
      </c>
      <c r="J2057" s="13">
        <v>41946.674108796295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 s="3">
        <f>ROUND(E2057/D2057*100,0)</f>
        <v>167</v>
      </c>
      <c r="Q2057">
        <f t="shared" si="224"/>
        <v>99.46</v>
      </c>
      <c r="R2057" s="14" t="str">
        <f t="shared" si="225"/>
        <v>11/3/2014</v>
      </c>
      <c r="S2057" s="14" t="str">
        <f t="shared" si="226"/>
        <v>12/3/2014</v>
      </c>
      <c r="T2057" s="9">
        <f t="shared" si="227"/>
        <v>11</v>
      </c>
      <c r="U2057">
        <f t="shared" si="228"/>
        <v>2014</v>
      </c>
      <c r="V2057" s="9">
        <f t="shared" si="229"/>
        <v>12</v>
      </c>
      <c r="W2057">
        <f t="shared" si="230"/>
        <v>2014</v>
      </c>
    </row>
    <row r="2058" spans="1:23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3">
        <v>41381.76090277778</v>
      </c>
      <c r="J2058" s="13">
        <v>41351.76090277778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 s="3">
        <f>ROUND(E2058/D2058*100,0)</f>
        <v>153</v>
      </c>
      <c r="Q2058">
        <f t="shared" si="224"/>
        <v>138.49</v>
      </c>
      <c r="R2058" s="14" t="str">
        <f t="shared" si="225"/>
        <v>3/18/2013</v>
      </c>
      <c r="S2058" s="14" t="str">
        <f t="shared" si="226"/>
        <v>4/17/2013</v>
      </c>
      <c r="T2058" s="9">
        <f t="shared" si="227"/>
        <v>3</v>
      </c>
      <c r="U2058">
        <f t="shared" si="228"/>
        <v>2013</v>
      </c>
      <c r="V2058" s="9">
        <f t="shared" si="229"/>
        <v>4</v>
      </c>
      <c r="W2058">
        <f t="shared" si="230"/>
        <v>2013</v>
      </c>
    </row>
    <row r="2059" spans="1:23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3">
        <v>42426.494583333333</v>
      </c>
      <c r="J2059" s="13">
        <v>42396.494583333333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 s="3">
        <f>ROUND(E2059/D2059*100,0)</f>
        <v>202</v>
      </c>
      <c r="Q2059">
        <f t="shared" si="224"/>
        <v>45.55</v>
      </c>
      <c r="R2059" s="14" t="str">
        <f t="shared" si="225"/>
        <v>1/27/2016</v>
      </c>
      <c r="S2059" s="14" t="str">
        <f t="shared" si="226"/>
        <v>2/26/2016</v>
      </c>
      <c r="T2059" s="9">
        <f t="shared" si="227"/>
        <v>1</v>
      </c>
      <c r="U2059">
        <f t="shared" si="228"/>
        <v>2016</v>
      </c>
      <c r="V2059" s="9">
        <f t="shared" si="229"/>
        <v>2</v>
      </c>
      <c r="W2059">
        <f t="shared" si="230"/>
        <v>2016</v>
      </c>
    </row>
    <row r="2060" spans="1:23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3">
        <v>42065.833333333336</v>
      </c>
      <c r="J2060" s="13">
        <v>42026.370717592596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 s="3">
        <f>ROUND(E2060/D2060*100,0)</f>
        <v>168</v>
      </c>
      <c r="Q2060">
        <f t="shared" si="224"/>
        <v>10.51</v>
      </c>
      <c r="R2060" s="14" t="str">
        <f t="shared" si="225"/>
        <v>1/22/2015</v>
      </c>
      <c r="S2060" s="14" t="str">
        <f t="shared" si="226"/>
        <v>3/2/2015</v>
      </c>
      <c r="T2060" s="9">
        <f t="shared" si="227"/>
        <v>1</v>
      </c>
      <c r="U2060">
        <f t="shared" si="228"/>
        <v>2015</v>
      </c>
      <c r="V2060" s="9">
        <f t="shared" si="229"/>
        <v>3</v>
      </c>
      <c r="W2060">
        <f t="shared" si="230"/>
        <v>2015</v>
      </c>
    </row>
    <row r="2061" spans="1:23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3">
        <v>42400.915972222225</v>
      </c>
      <c r="J2061" s="13">
        <v>42361.602476851855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 s="3">
        <f>ROUND(E2061/D2061*100,0)</f>
        <v>143</v>
      </c>
      <c r="Q2061">
        <f t="shared" si="224"/>
        <v>114.77</v>
      </c>
      <c r="R2061" s="14" t="str">
        <f t="shared" si="225"/>
        <v>12/23/2015</v>
      </c>
      <c r="S2061" s="14" t="str">
        <f t="shared" si="226"/>
        <v>1/31/2016</v>
      </c>
      <c r="T2061" s="9">
        <f t="shared" si="227"/>
        <v>12</v>
      </c>
      <c r="U2061">
        <f t="shared" si="228"/>
        <v>2015</v>
      </c>
      <c r="V2061" s="9">
        <f t="shared" si="229"/>
        <v>1</v>
      </c>
      <c r="W2061">
        <f t="shared" si="230"/>
        <v>2016</v>
      </c>
    </row>
    <row r="2062" spans="1:23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3">
        <v>41843.642939814818</v>
      </c>
      <c r="J2062" s="13">
        <v>41783.642939814818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 s="3">
        <f>ROUND(E2062/D2062*100,0)</f>
        <v>196</v>
      </c>
      <c r="Q2062">
        <f t="shared" si="224"/>
        <v>36</v>
      </c>
      <c r="R2062" s="14" t="str">
        <f t="shared" si="225"/>
        <v>5/24/2014</v>
      </c>
      <c r="S2062" s="14" t="str">
        <f t="shared" si="226"/>
        <v>7/23/2014</v>
      </c>
      <c r="T2062" s="9">
        <f t="shared" si="227"/>
        <v>5</v>
      </c>
      <c r="U2062">
        <f t="shared" si="228"/>
        <v>2014</v>
      </c>
      <c r="V2062" s="9">
        <f t="shared" si="229"/>
        <v>7</v>
      </c>
      <c r="W2062">
        <f t="shared" si="230"/>
        <v>2014</v>
      </c>
    </row>
    <row r="2063" spans="1:23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3">
        <v>42735.764513888891</v>
      </c>
      <c r="J2063" s="13">
        <v>42705.764513888891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 s="3">
        <f>ROUND(E2063/D2063*100,0)</f>
        <v>108</v>
      </c>
      <c r="Q2063">
        <f t="shared" si="224"/>
        <v>154.16999999999999</v>
      </c>
      <c r="R2063" s="14" t="str">
        <f t="shared" si="225"/>
        <v>12/1/2016</v>
      </c>
      <c r="S2063" s="14" t="str">
        <f t="shared" si="226"/>
        <v>12/31/2016</v>
      </c>
      <c r="T2063" s="9">
        <f t="shared" si="227"/>
        <v>12</v>
      </c>
      <c r="U2063">
        <f t="shared" si="228"/>
        <v>2016</v>
      </c>
      <c r="V2063" s="9">
        <f t="shared" si="229"/>
        <v>12</v>
      </c>
      <c r="W2063">
        <f t="shared" si="230"/>
        <v>2016</v>
      </c>
    </row>
    <row r="2064" spans="1:23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3">
        <v>42453.341412037036</v>
      </c>
      <c r="J2064" s="13">
        <v>42423.3830787037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 s="3">
        <f>ROUND(E2064/D2064*100,0)</f>
        <v>115</v>
      </c>
      <c r="Q2064">
        <f t="shared" si="224"/>
        <v>566.39</v>
      </c>
      <c r="R2064" s="14" t="str">
        <f t="shared" si="225"/>
        <v>2/23/2016</v>
      </c>
      <c r="S2064" s="14" t="str">
        <f t="shared" si="226"/>
        <v>3/24/2016</v>
      </c>
      <c r="T2064" s="9">
        <f t="shared" si="227"/>
        <v>2</v>
      </c>
      <c r="U2064">
        <f t="shared" si="228"/>
        <v>2016</v>
      </c>
      <c r="V2064" s="9">
        <f t="shared" si="229"/>
        <v>3</v>
      </c>
      <c r="W2064">
        <f t="shared" si="230"/>
        <v>2016</v>
      </c>
    </row>
    <row r="2065" spans="1:23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3">
        <v>42505.73265046296</v>
      </c>
      <c r="J2065" s="13">
        <v>42472.73265046296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 s="3">
        <f>ROUND(E2065/D2065*100,0)</f>
        <v>148</v>
      </c>
      <c r="Q2065">
        <f t="shared" si="224"/>
        <v>120.86</v>
      </c>
      <c r="R2065" s="14" t="str">
        <f t="shared" si="225"/>
        <v>4/12/2016</v>
      </c>
      <c r="S2065" s="14" t="str">
        <f t="shared" si="226"/>
        <v>5/15/2016</v>
      </c>
      <c r="T2065" s="9">
        <f t="shared" si="227"/>
        <v>4</v>
      </c>
      <c r="U2065">
        <f t="shared" si="228"/>
        <v>2016</v>
      </c>
      <c r="V2065" s="9">
        <f t="shared" si="229"/>
        <v>5</v>
      </c>
      <c r="W2065">
        <f t="shared" si="230"/>
        <v>2016</v>
      </c>
    </row>
    <row r="2066" spans="1:23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3">
        <v>41425.5</v>
      </c>
      <c r="J2066" s="13">
        <v>41389.364849537036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 s="3">
        <f>ROUND(E2066/D2066*100,0)</f>
        <v>191</v>
      </c>
      <c r="Q2066">
        <f t="shared" si="224"/>
        <v>86.16</v>
      </c>
      <c r="R2066" s="14" t="str">
        <f t="shared" si="225"/>
        <v>4/25/2013</v>
      </c>
      <c r="S2066" s="14" t="str">
        <f t="shared" si="226"/>
        <v>5/31/2013</v>
      </c>
      <c r="T2066" s="9">
        <f t="shared" si="227"/>
        <v>4</v>
      </c>
      <c r="U2066">
        <f t="shared" si="228"/>
        <v>2013</v>
      </c>
      <c r="V2066" s="9">
        <f t="shared" si="229"/>
        <v>5</v>
      </c>
      <c r="W2066">
        <f t="shared" si="230"/>
        <v>2013</v>
      </c>
    </row>
    <row r="2067" spans="1:23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3">
        <v>41633.333668981482</v>
      </c>
      <c r="J2067" s="13">
        <v>41603.333668981482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 s="3">
        <f>ROUND(E2067/D2067*100,0)</f>
        <v>199</v>
      </c>
      <c r="Q2067">
        <f t="shared" si="224"/>
        <v>51.21</v>
      </c>
      <c r="R2067" s="14" t="str">
        <f t="shared" si="225"/>
        <v>11/25/2013</v>
      </c>
      <c r="S2067" s="14" t="str">
        <f t="shared" si="226"/>
        <v>12/25/2013</v>
      </c>
      <c r="T2067" s="9">
        <f t="shared" si="227"/>
        <v>11</v>
      </c>
      <c r="U2067">
        <f t="shared" si="228"/>
        <v>2013</v>
      </c>
      <c r="V2067" s="9">
        <f t="shared" si="229"/>
        <v>12</v>
      </c>
      <c r="W2067">
        <f t="shared" si="230"/>
        <v>2013</v>
      </c>
    </row>
    <row r="2068" spans="1:23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3">
        <v>41874.771793981483</v>
      </c>
      <c r="J2068" s="13">
        <v>41844.771793981483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 s="3">
        <f>ROUND(E2068/D2068*100,0)</f>
        <v>219</v>
      </c>
      <c r="Q2068">
        <f t="shared" si="224"/>
        <v>67.260000000000005</v>
      </c>
      <c r="R2068" s="14" t="str">
        <f t="shared" si="225"/>
        <v>7/24/2014</v>
      </c>
      <c r="S2068" s="14" t="str">
        <f t="shared" si="226"/>
        <v>8/23/2014</v>
      </c>
      <c r="T2068" s="9">
        <f t="shared" si="227"/>
        <v>7</v>
      </c>
      <c r="U2068">
        <f t="shared" si="228"/>
        <v>2014</v>
      </c>
      <c r="V2068" s="9">
        <f t="shared" si="229"/>
        <v>8</v>
      </c>
      <c r="W2068">
        <f t="shared" si="230"/>
        <v>2014</v>
      </c>
    </row>
    <row r="2069" spans="1:23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3">
        <v>42148.853888888887</v>
      </c>
      <c r="J2069" s="13">
        <v>42115.853888888887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 s="3">
        <f>ROUND(E2069/D2069*100,0)</f>
        <v>127</v>
      </c>
      <c r="Q2069">
        <f t="shared" si="224"/>
        <v>62.8</v>
      </c>
      <c r="R2069" s="14" t="str">
        <f t="shared" si="225"/>
        <v>4/21/2015</v>
      </c>
      <c r="S2069" s="14" t="str">
        <f t="shared" si="226"/>
        <v>5/24/2015</v>
      </c>
      <c r="T2069" s="9">
        <f t="shared" si="227"/>
        <v>4</v>
      </c>
      <c r="U2069">
        <f t="shared" si="228"/>
        <v>2015</v>
      </c>
      <c r="V2069" s="9">
        <f t="shared" si="229"/>
        <v>5</v>
      </c>
      <c r="W2069">
        <f t="shared" si="230"/>
        <v>2015</v>
      </c>
    </row>
    <row r="2070" spans="1:23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3">
        <v>42663.841608796298</v>
      </c>
      <c r="J2070" s="13">
        <v>42633.841608796298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 s="3">
        <f>ROUND(E2070/D2070*100,0)</f>
        <v>105</v>
      </c>
      <c r="Q2070">
        <f t="shared" si="224"/>
        <v>346.13</v>
      </c>
      <c r="R2070" s="14" t="str">
        <f t="shared" si="225"/>
        <v>9/20/2016</v>
      </c>
      <c r="S2070" s="14" t="str">
        <f t="shared" si="226"/>
        <v>10/20/2016</v>
      </c>
      <c r="T2070" s="9">
        <f t="shared" si="227"/>
        <v>9</v>
      </c>
      <c r="U2070">
        <f t="shared" si="228"/>
        <v>2016</v>
      </c>
      <c r="V2070" s="9">
        <f t="shared" si="229"/>
        <v>10</v>
      </c>
      <c r="W2070">
        <f t="shared" si="230"/>
        <v>2016</v>
      </c>
    </row>
    <row r="2071" spans="1:23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3">
        <v>42371.972118055557</v>
      </c>
      <c r="J2071" s="13">
        <v>42340.972118055557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 s="3">
        <f>ROUND(E2071/D2071*100,0)</f>
        <v>128</v>
      </c>
      <c r="Q2071">
        <f t="shared" si="224"/>
        <v>244.12</v>
      </c>
      <c r="R2071" s="14" t="str">
        <f t="shared" si="225"/>
        <v>12/2/2015</v>
      </c>
      <c r="S2071" s="14" t="str">
        <f t="shared" si="226"/>
        <v>1/2/2016</v>
      </c>
      <c r="T2071" s="9">
        <f t="shared" si="227"/>
        <v>12</v>
      </c>
      <c r="U2071">
        <f t="shared" si="228"/>
        <v>2015</v>
      </c>
      <c r="V2071" s="9">
        <f t="shared" si="229"/>
        <v>1</v>
      </c>
      <c r="W2071">
        <f t="shared" si="230"/>
        <v>2016</v>
      </c>
    </row>
    <row r="2072" spans="1:23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3">
        <v>42549.6565162037</v>
      </c>
      <c r="J2072" s="13">
        <v>42519.6565162037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 s="3">
        <f>ROUND(E2072/D2072*100,0)</f>
        <v>317</v>
      </c>
      <c r="Q2072">
        <f t="shared" si="224"/>
        <v>259.25</v>
      </c>
      <c r="R2072" s="14" t="str">
        <f t="shared" si="225"/>
        <v>5/29/2016</v>
      </c>
      <c r="S2072" s="14" t="str">
        <f t="shared" si="226"/>
        <v>6/28/2016</v>
      </c>
      <c r="T2072" s="9">
        <f t="shared" si="227"/>
        <v>5</v>
      </c>
      <c r="U2072">
        <f t="shared" si="228"/>
        <v>2016</v>
      </c>
      <c r="V2072" s="9">
        <f t="shared" si="229"/>
        <v>6</v>
      </c>
      <c r="W2072">
        <f t="shared" si="230"/>
        <v>2016</v>
      </c>
    </row>
    <row r="2073" spans="1:23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3">
        <v>42645.278749999998</v>
      </c>
      <c r="J2073" s="13">
        <v>42600.278749999998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 s="3">
        <f>ROUND(E2073/D2073*100,0)</f>
        <v>281</v>
      </c>
      <c r="Q2073">
        <f t="shared" si="224"/>
        <v>201.96</v>
      </c>
      <c r="R2073" s="14" t="str">
        <f t="shared" si="225"/>
        <v>8/18/2016</v>
      </c>
      <c r="S2073" s="14" t="str">
        <f t="shared" si="226"/>
        <v>10/2/2016</v>
      </c>
      <c r="T2073" s="9">
        <f t="shared" si="227"/>
        <v>8</v>
      </c>
      <c r="U2073">
        <f t="shared" si="228"/>
        <v>2016</v>
      </c>
      <c r="V2073" s="9">
        <f t="shared" si="229"/>
        <v>10</v>
      </c>
      <c r="W2073">
        <f t="shared" si="230"/>
        <v>2016</v>
      </c>
    </row>
    <row r="2074" spans="1:23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3">
        <v>42497.581388888888</v>
      </c>
      <c r="J2074" s="13">
        <v>42467.581388888888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 s="3">
        <f>ROUND(E2074/D2074*100,0)</f>
        <v>111</v>
      </c>
      <c r="Q2074">
        <f t="shared" si="224"/>
        <v>226.21</v>
      </c>
      <c r="R2074" s="14" t="str">
        <f t="shared" si="225"/>
        <v>4/7/2016</v>
      </c>
      <c r="S2074" s="14" t="str">
        <f t="shared" si="226"/>
        <v>5/7/2016</v>
      </c>
      <c r="T2074" s="9">
        <f t="shared" si="227"/>
        <v>4</v>
      </c>
      <c r="U2074">
        <f t="shared" si="228"/>
        <v>2016</v>
      </c>
      <c r="V2074" s="9">
        <f t="shared" si="229"/>
        <v>5</v>
      </c>
      <c r="W2074">
        <f t="shared" si="230"/>
        <v>2016</v>
      </c>
    </row>
    <row r="2075" spans="1:23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3">
        <v>42132.668032407404</v>
      </c>
      <c r="J2075" s="13">
        <v>42087.668032407404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 s="3">
        <f>ROUND(E2075/D2075*100,0)</f>
        <v>153</v>
      </c>
      <c r="Q2075">
        <f t="shared" si="224"/>
        <v>324.69</v>
      </c>
      <c r="R2075" s="14" t="str">
        <f t="shared" si="225"/>
        <v>3/24/2015</v>
      </c>
      <c r="S2075" s="14" t="str">
        <f t="shared" si="226"/>
        <v>5/8/2015</v>
      </c>
      <c r="T2075" s="9">
        <f t="shared" si="227"/>
        <v>3</v>
      </c>
      <c r="U2075">
        <f t="shared" si="228"/>
        <v>2015</v>
      </c>
      <c r="V2075" s="9">
        <f t="shared" si="229"/>
        <v>5</v>
      </c>
      <c r="W2075">
        <f t="shared" si="230"/>
        <v>2015</v>
      </c>
    </row>
    <row r="2076" spans="1:23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3">
        <v>42496.826180555552</v>
      </c>
      <c r="J2076" s="13">
        <v>42466.826180555552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 s="3">
        <f>ROUND(E2076/D2076*100,0)</f>
        <v>103</v>
      </c>
      <c r="Q2076">
        <f t="shared" si="224"/>
        <v>205</v>
      </c>
      <c r="R2076" s="14" t="str">
        <f t="shared" si="225"/>
        <v>4/6/2016</v>
      </c>
      <c r="S2076" s="14" t="str">
        <f t="shared" si="226"/>
        <v>5/6/2016</v>
      </c>
      <c r="T2076" s="9">
        <f t="shared" si="227"/>
        <v>4</v>
      </c>
      <c r="U2076">
        <f t="shared" si="228"/>
        <v>2016</v>
      </c>
      <c r="V2076" s="9">
        <f t="shared" si="229"/>
        <v>5</v>
      </c>
      <c r="W2076">
        <f t="shared" si="230"/>
        <v>2016</v>
      </c>
    </row>
    <row r="2077" spans="1:23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3">
        <v>41480.681574074071</v>
      </c>
      <c r="J2077" s="13">
        <v>41450.681574074071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 s="3">
        <f>ROUND(E2077/D2077*100,0)</f>
        <v>1678</v>
      </c>
      <c r="Q2077">
        <f t="shared" si="224"/>
        <v>20.47</v>
      </c>
      <c r="R2077" s="14" t="str">
        <f t="shared" si="225"/>
        <v>6/25/2013</v>
      </c>
      <c r="S2077" s="14" t="str">
        <f t="shared" si="226"/>
        <v>7/25/2013</v>
      </c>
      <c r="T2077" s="9">
        <f t="shared" si="227"/>
        <v>6</v>
      </c>
      <c r="U2077">
        <f t="shared" si="228"/>
        <v>2013</v>
      </c>
      <c r="V2077" s="9">
        <f t="shared" si="229"/>
        <v>7</v>
      </c>
      <c r="W2077">
        <f t="shared" si="230"/>
        <v>2013</v>
      </c>
    </row>
    <row r="2078" spans="1:23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3">
        <v>41843.880659722221</v>
      </c>
      <c r="J2078" s="13">
        <v>41803.880659722221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 s="3">
        <f>ROUND(E2078/D2078*100,0)</f>
        <v>543</v>
      </c>
      <c r="Q2078">
        <f t="shared" si="224"/>
        <v>116.35</v>
      </c>
      <c r="R2078" s="14" t="str">
        <f t="shared" si="225"/>
        <v>6/13/2014</v>
      </c>
      <c r="S2078" s="14" t="str">
        <f t="shared" si="226"/>
        <v>7/23/2014</v>
      </c>
      <c r="T2078" s="9">
        <f t="shared" si="227"/>
        <v>6</v>
      </c>
      <c r="U2078">
        <f t="shared" si="228"/>
        <v>2014</v>
      </c>
      <c r="V2078" s="9">
        <f t="shared" si="229"/>
        <v>7</v>
      </c>
      <c r="W2078">
        <f t="shared" si="230"/>
        <v>2014</v>
      </c>
    </row>
    <row r="2079" spans="1:23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3">
        <v>42160.875</v>
      </c>
      <c r="J2079" s="13">
        <v>42103.042546296296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 s="3">
        <f>ROUND(E2079/D2079*100,0)</f>
        <v>116</v>
      </c>
      <c r="Q2079">
        <f t="shared" si="224"/>
        <v>307.2</v>
      </c>
      <c r="R2079" s="14" t="str">
        <f t="shared" si="225"/>
        <v>4/9/2015</v>
      </c>
      <c r="S2079" s="14" t="str">
        <f t="shared" si="226"/>
        <v>6/5/2015</v>
      </c>
      <c r="T2079" s="9">
        <f t="shared" si="227"/>
        <v>4</v>
      </c>
      <c r="U2079">
        <f t="shared" si="228"/>
        <v>2015</v>
      </c>
      <c r="V2079" s="9">
        <f t="shared" si="229"/>
        <v>6</v>
      </c>
      <c r="W2079">
        <f t="shared" si="230"/>
        <v>2015</v>
      </c>
    </row>
    <row r="2080" spans="1:23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3">
        <v>42722.771493055552</v>
      </c>
      <c r="J2080" s="13">
        <v>42692.771493055552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 s="3">
        <f>ROUND(E2080/D2080*100,0)</f>
        <v>131</v>
      </c>
      <c r="Q2080">
        <f t="shared" si="224"/>
        <v>546.69000000000005</v>
      </c>
      <c r="R2080" s="14" t="str">
        <f t="shared" si="225"/>
        <v>11/18/2016</v>
      </c>
      <c r="S2080" s="14" t="str">
        <f t="shared" si="226"/>
        <v>12/18/2016</v>
      </c>
      <c r="T2080" s="9">
        <f t="shared" si="227"/>
        <v>11</v>
      </c>
      <c r="U2080">
        <f t="shared" si="228"/>
        <v>2016</v>
      </c>
      <c r="V2080" s="9">
        <f t="shared" si="229"/>
        <v>12</v>
      </c>
      <c r="W2080">
        <f t="shared" si="230"/>
        <v>2016</v>
      </c>
    </row>
    <row r="2081" spans="1:23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3">
        <v>42180.791666666664</v>
      </c>
      <c r="J2081" s="13">
        <v>42150.71056712963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 s="3">
        <f>ROUND(E2081/D2081*100,0)</f>
        <v>288</v>
      </c>
      <c r="Q2081">
        <f t="shared" si="224"/>
        <v>47.47</v>
      </c>
      <c r="R2081" s="14" t="str">
        <f t="shared" si="225"/>
        <v>5/26/2015</v>
      </c>
      <c r="S2081" s="14" t="str">
        <f t="shared" si="226"/>
        <v>6/25/2015</v>
      </c>
      <c r="T2081" s="9">
        <f t="shared" si="227"/>
        <v>5</v>
      </c>
      <c r="U2081">
        <f t="shared" si="228"/>
        <v>2015</v>
      </c>
      <c r="V2081" s="9">
        <f t="shared" si="229"/>
        <v>6</v>
      </c>
      <c r="W2081">
        <f t="shared" si="230"/>
        <v>2015</v>
      </c>
    </row>
    <row r="2082" spans="1:23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3">
        <v>42319.998842592591</v>
      </c>
      <c r="J2082" s="13">
        <v>42289.957175925927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 s="3">
        <f>ROUND(E2082/D2082*100,0)</f>
        <v>508</v>
      </c>
      <c r="Q2082">
        <f t="shared" si="224"/>
        <v>101.56</v>
      </c>
      <c r="R2082" s="14" t="str">
        <f t="shared" si="225"/>
        <v>10/12/2015</v>
      </c>
      <c r="S2082" s="14" t="str">
        <f t="shared" si="226"/>
        <v>11/11/2015</v>
      </c>
      <c r="T2082" s="9">
        <f t="shared" si="227"/>
        <v>10</v>
      </c>
      <c r="U2082">
        <f t="shared" si="228"/>
        <v>2015</v>
      </c>
      <c r="V2082" s="9">
        <f t="shared" si="229"/>
        <v>11</v>
      </c>
      <c r="W2082">
        <f t="shared" si="230"/>
        <v>2015</v>
      </c>
    </row>
    <row r="2083" spans="1:23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3">
        <v>41045.207638888889</v>
      </c>
      <c r="J2083" s="13">
        <v>41004.156886574077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 s="3">
        <f>ROUND(E2083/D2083*100,0)</f>
        <v>115</v>
      </c>
      <c r="Q2083">
        <f t="shared" si="224"/>
        <v>72.91</v>
      </c>
      <c r="R2083" s="14" t="str">
        <f t="shared" si="225"/>
        <v>4/5/2012</v>
      </c>
      <c r="S2083" s="14" t="str">
        <f t="shared" si="226"/>
        <v>5/16/2012</v>
      </c>
      <c r="T2083" s="9">
        <f t="shared" si="227"/>
        <v>4</v>
      </c>
      <c r="U2083">
        <f t="shared" si="228"/>
        <v>2012</v>
      </c>
      <c r="V2083" s="9">
        <f t="shared" si="229"/>
        <v>5</v>
      </c>
      <c r="W2083">
        <f t="shared" si="230"/>
        <v>2012</v>
      </c>
    </row>
    <row r="2084" spans="1:23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3">
        <v>40871.161990740744</v>
      </c>
      <c r="J2084" s="13">
        <v>40811.120324074072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 s="3">
        <f>ROUND(E2084/D2084*100,0)</f>
        <v>111</v>
      </c>
      <c r="Q2084">
        <f t="shared" si="224"/>
        <v>43.71</v>
      </c>
      <c r="R2084" s="14" t="str">
        <f t="shared" si="225"/>
        <v>9/25/2011</v>
      </c>
      <c r="S2084" s="14" t="str">
        <f t="shared" si="226"/>
        <v>11/24/2011</v>
      </c>
      <c r="T2084" s="9">
        <f t="shared" si="227"/>
        <v>9</v>
      </c>
      <c r="U2084">
        <f t="shared" si="228"/>
        <v>2011</v>
      </c>
      <c r="V2084" s="9">
        <f t="shared" si="229"/>
        <v>11</v>
      </c>
      <c r="W2084">
        <f t="shared" si="230"/>
        <v>2011</v>
      </c>
    </row>
    <row r="2085" spans="1:23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3">
        <v>41064.72216435185</v>
      </c>
      <c r="J2085" s="13">
        <v>41034.72216435185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 s="3">
        <f>ROUND(E2085/D2085*100,0)</f>
        <v>113</v>
      </c>
      <c r="Q2085">
        <f t="shared" si="224"/>
        <v>34</v>
      </c>
      <c r="R2085" s="14" t="str">
        <f t="shared" si="225"/>
        <v>5/5/2012</v>
      </c>
      <c r="S2085" s="14" t="str">
        <f t="shared" si="226"/>
        <v>6/4/2012</v>
      </c>
      <c r="T2085" s="9">
        <f t="shared" si="227"/>
        <v>5</v>
      </c>
      <c r="U2085">
        <f t="shared" si="228"/>
        <v>2012</v>
      </c>
      <c r="V2085" s="9">
        <f t="shared" si="229"/>
        <v>6</v>
      </c>
      <c r="W2085">
        <f t="shared" si="230"/>
        <v>2012</v>
      </c>
    </row>
    <row r="2086" spans="1:23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3">
        <v>41763.290972222225</v>
      </c>
      <c r="J2086" s="13">
        <v>41731.833124999997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 s="3">
        <f>ROUND(E2086/D2086*100,0)</f>
        <v>108</v>
      </c>
      <c r="Q2086">
        <f t="shared" si="224"/>
        <v>70.650000000000006</v>
      </c>
      <c r="R2086" s="14" t="str">
        <f t="shared" si="225"/>
        <v>4/2/2014</v>
      </c>
      <c r="S2086" s="14" t="str">
        <f t="shared" si="226"/>
        <v>5/4/2014</v>
      </c>
      <c r="T2086" s="9">
        <f t="shared" si="227"/>
        <v>4</v>
      </c>
      <c r="U2086">
        <f t="shared" si="228"/>
        <v>2014</v>
      </c>
      <c r="V2086" s="9">
        <f t="shared" si="229"/>
        <v>5</v>
      </c>
      <c r="W2086">
        <f t="shared" si="230"/>
        <v>2014</v>
      </c>
    </row>
    <row r="2087" spans="1:23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3">
        <v>41105.835497685184</v>
      </c>
      <c r="J2087" s="13">
        <v>41075.835497685184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 s="3">
        <f>ROUND(E2087/D2087*100,0)</f>
        <v>124</v>
      </c>
      <c r="Q2087">
        <f t="shared" si="224"/>
        <v>89.3</v>
      </c>
      <c r="R2087" s="14" t="str">
        <f t="shared" si="225"/>
        <v>6/15/2012</v>
      </c>
      <c r="S2087" s="14" t="str">
        <f t="shared" si="226"/>
        <v>7/15/2012</v>
      </c>
      <c r="T2087" s="9">
        <f t="shared" si="227"/>
        <v>6</v>
      </c>
      <c r="U2087">
        <f t="shared" si="228"/>
        <v>2012</v>
      </c>
      <c r="V2087" s="9">
        <f t="shared" si="229"/>
        <v>7</v>
      </c>
      <c r="W2087">
        <f t="shared" si="230"/>
        <v>2012</v>
      </c>
    </row>
    <row r="2088" spans="1:23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3">
        <v>40891.207638888889</v>
      </c>
      <c r="J2088" s="13">
        <v>40860.67050925926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 s="3">
        <f>ROUND(E2088/D2088*100,0)</f>
        <v>101</v>
      </c>
      <c r="Q2088">
        <f t="shared" si="224"/>
        <v>115.09</v>
      </c>
      <c r="R2088" s="14" t="str">
        <f t="shared" si="225"/>
        <v>11/13/2011</v>
      </c>
      <c r="S2088" s="14" t="str">
        <f t="shared" si="226"/>
        <v>12/14/2011</v>
      </c>
      <c r="T2088" s="9">
        <f t="shared" si="227"/>
        <v>11</v>
      </c>
      <c r="U2088">
        <f t="shared" si="228"/>
        <v>2011</v>
      </c>
      <c r="V2088" s="9">
        <f t="shared" si="229"/>
        <v>12</v>
      </c>
      <c r="W2088">
        <f t="shared" si="230"/>
        <v>2011</v>
      </c>
    </row>
    <row r="2089" spans="1:23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3">
        <v>40794.204375000001</v>
      </c>
      <c r="J2089" s="13">
        <v>40764.204375000001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 s="3">
        <f>ROUND(E2089/D2089*100,0)</f>
        <v>104</v>
      </c>
      <c r="Q2089">
        <f t="shared" si="224"/>
        <v>62.12</v>
      </c>
      <c r="R2089" s="14" t="str">
        <f t="shared" si="225"/>
        <v>8/9/2011</v>
      </c>
      <c r="S2089" s="14" t="str">
        <f t="shared" si="226"/>
        <v>9/8/2011</v>
      </c>
      <c r="T2089" s="9">
        <f t="shared" si="227"/>
        <v>8</v>
      </c>
      <c r="U2089">
        <f t="shared" si="228"/>
        <v>2011</v>
      </c>
      <c r="V2089" s="9">
        <f t="shared" si="229"/>
        <v>9</v>
      </c>
      <c r="W2089">
        <f t="shared" si="230"/>
        <v>2011</v>
      </c>
    </row>
    <row r="2090" spans="1:23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3">
        <v>40432.165972222225</v>
      </c>
      <c r="J2090" s="13">
        <v>40395.714722222219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 s="3">
        <f>ROUND(E2090/D2090*100,0)</f>
        <v>116</v>
      </c>
      <c r="Q2090">
        <f t="shared" si="224"/>
        <v>46.2</v>
      </c>
      <c r="R2090" s="14" t="str">
        <f t="shared" si="225"/>
        <v>8/5/2010</v>
      </c>
      <c r="S2090" s="14" t="str">
        <f t="shared" si="226"/>
        <v>9/11/2010</v>
      </c>
      <c r="T2090" s="9">
        <f t="shared" si="227"/>
        <v>8</v>
      </c>
      <c r="U2090">
        <f t="shared" si="228"/>
        <v>2010</v>
      </c>
      <c r="V2090" s="9">
        <f t="shared" si="229"/>
        <v>9</v>
      </c>
      <c r="W2090">
        <f t="shared" si="230"/>
        <v>2010</v>
      </c>
    </row>
    <row r="2091" spans="1:23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3">
        <v>41488.076319444444</v>
      </c>
      <c r="J2091" s="13">
        <v>41453.076319444444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 s="3">
        <f>ROUND(E2091/D2091*100,0)</f>
        <v>120</v>
      </c>
      <c r="Q2091">
        <f t="shared" si="224"/>
        <v>48.55</v>
      </c>
      <c r="R2091" s="14" t="str">
        <f t="shared" si="225"/>
        <v>6/28/2013</v>
      </c>
      <c r="S2091" s="14" t="str">
        <f t="shared" si="226"/>
        <v>8/2/2013</v>
      </c>
      <c r="T2091" s="9">
        <f t="shared" si="227"/>
        <v>6</v>
      </c>
      <c r="U2091">
        <f t="shared" si="228"/>
        <v>2013</v>
      </c>
      <c r="V2091" s="9">
        <f t="shared" si="229"/>
        <v>8</v>
      </c>
      <c r="W2091">
        <f t="shared" si="230"/>
        <v>2013</v>
      </c>
    </row>
    <row r="2092" spans="1:23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3">
        <v>41329.381423611114</v>
      </c>
      <c r="J2092" s="13">
        <v>41299.381423611114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 s="3">
        <f>ROUND(E2092/D2092*100,0)</f>
        <v>115</v>
      </c>
      <c r="Q2092">
        <f t="shared" si="224"/>
        <v>57.52</v>
      </c>
      <c r="R2092" s="14" t="str">
        <f t="shared" si="225"/>
        <v>1/25/2013</v>
      </c>
      <c r="S2092" s="14" t="str">
        <f t="shared" si="226"/>
        <v>2/24/2013</v>
      </c>
      <c r="T2092" s="9">
        <f t="shared" si="227"/>
        <v>1</v>
      </c>
      <c r="U2092">
        <f t="shared" si="228"/>
        <v>2013</v>
      </c>
      <c r="V2092" s="9">
        <f t="shared" si="229"/>
        <v>2</v>
      </c>
      <c r="W2092">
        <f t="shared" si="230"/>
        <v>2013</v>
      </c>
    </row>
    <row r="2093" spans="1:23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3">
        <v>40603.833333333336</v>
      </c>
      <c r="J2093" s="13">
        <v>40555.322662037041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 s="3">
        <f>ROUND(E2093/D2093*100,0)</f>
        <v>120</v>
      </c>
      <c r="Q2093">
        <f t="shared" si="224"/>
        <v>88.15</v>
      </c>
      <c r="R2093" s="14" t="str">
        <f t="shared" si="225"/>
        <v>1/12/2011</v>
      </c>
      <c r="S2093" s="14" t="str">
        <f t="shared" si="226"/>
        <v>3/1/2011</v>
      </c>
      <c r="T2093" s="9">
        <f t="shared" si="227"/>
        <v>1</v>
      </c>
      <c r="U2093">
        <f t="shared" si="228"/>
        <v>2011</v>
      </c>
      <c r="V2093" s="9">
        <f t="shared" si="229"/>
        <v>3</v>
      </c>
      <c r="W2093">
        <f t="shared" si="230"/>
        <v>2011</v>
      </c>
    </row>
    <row r="2094" spans="1:23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3">
        <v>40823.707546296297</v>
      </c>
      <c r="J2094" s="13">
        <v>40763.707546296297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 s="3">
        <f>ROUND(E2094/D2094*100,0)</f>
        <v>101</v>
      </c>
      <c r="Q2094">
        <f t="shared" si="224"/>
        <v>110.49</v>
      </c>
      <c r="R2094" s="14" t="str">
        <f t="shared" si="225"/>
        <v>8/8/2011</v>
      </c>
      <c r="S2094" s="14" t="str">
        <f t="shared" si="226"/>
        <v>10/7/2011</v>
      </c>
      <c r="T2094" s="9">
        <f t="shared" si="227"/>
        <v>8</v>
      </c>
      <c r="U2094">
        <f t="shared" si="228"/>
        <v>2011</v>
      </c>
      <c r="V2094" s="9">
        <f t="shared" si="229"/>
        <v>10</v>
      </c>
      <c r="W2094">
        <f t="shared" si="230"/>
        <v>2011</v>
      </c>
    </row>
    <row r="2095" spans="1:23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3">
        <v>41265.896203703705</v>
      </c>
      <c r="J2095" s="13">
        <v>41205.854537037034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 s="3">
        <f>ROUND(E2095/D2095*100,0)</f>
        <v>102</v>
      </c>
      <c r="Q2095">
        <f t="shared" si="224"/>
        <v>66.83</v>
      </c>
      <c r="R2095" s="14" t="str">
        <f t="shared" si="225"/>
        <v>10/23/2012</v>
      </c>
      <c r="S2095" s="14" t="str">
        <f t="shared" si="226"/>
        <v>12/22/2012</v>
      </c>
      <c r="T2095" s="9">
        <f t="shared" si="227"/>
        <v>10</v>
      </c>
      <c r="U2095">
        <f t="shared" si="228"/>
        <v>2012</v>
      </c>
      <c r="V2095" s="9">
        <f t="shared" si="229"/>
        <v>12</v>
      </c>
      <c r="W2095">
        <f t="shared" si="230"/>
        <v>2012</v>
      </c>
    </row>
    <row r="2096" spans="1:23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3">
        <v>40973.125</v>
      </c>
      <c r="J2096" s="13">
        <v>40939.02002314815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 s="3">
        <f>ROUND(E2096/D2096*100,0)</f>
        <v>121</v>
      </c>
      <c r="Q2096">
        <f t="shared" si="224"/>
        <v>58.6</v>
      </c>
      <c r="R2096" s="14" t="str">
        <f t="shared" si="225"/>
        <v>1/31/2012</v>
      </c>
      <c r="S2096" s="14" t="str">
        <f t="shared" si="226"/>
        <v>3/5/2012</v>
      </c>
      <c r="T2096" s="9">
        <f t="shared" si="227"/>
        <v>1</v>
      </c>
      <c r="U2096">
        <f t="shared" si="228"/>
        <v>2012</v>
      </c>
      <c r="V2096" s="9">
        <f t="shared" si="229"/>
        <v>3</v>
      </c>
      <c r="W2096">
        <f t="shared" si="230"/>
        <v>2012</v>
      </c>
    </row>
    <row r="2097" spans="1:23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3">
        <v>40818.733483796299</v>
      </c>
      <c r="J2097" s="13">
        <v>40758.733483796299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 s="3">
        <f>ROUND(E2097/D2097*100,0)</f>
        <v>100</v>
      </c>
      <c r="Q2097">
        <f t="shared" si="224"/>
        <v>113.64</v>
      </c>
      <c r="R2097" s="14" t="str">
        <f t="shared" si="225"/>
        <v>8/3/2011</v>
      </c>
      <c r="S2097" s="14" t="str">
        <f t="shared" si="226"/>
        <v>10/2/2011</v>
      </c>
      <c r="T2097" s="9">
        <f t="shared" si="227"/>
        <v>8</v>
      </c>
      <c r="U2097">
        <f t="shared" si="228"/>
        <v>2011</v>
      </c>
      <c r="V2097" s="9">
        <f t="shared" si="229"/>
        <v>10</v>
      </c>
      <c r="W2097">
        <f t="shared" si="230"/>
        <v>2011</v>
      </c>
    </row>
    <row r="2098" spans="1:23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3">
        <v>41208.165972222225</v>
      </c>
      <c r="J2098" s="13">
        <v>41192.758506944447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 s="3">
        <f>ROUND(E2098/D2098*100,0)</f>
        <v>102</v>
      </c>
      <c r="Q2098">
        <f t="shared" si="224"/>
        <v>43.57</v>
      </c>
      <c r="R2098" s="14" t="str">
        <f t="shared" si="225"/>
        <v>10/10/2012</v>
      </c>
      <c r="S2098" s="14" t="str">
        <f t="shared" si="226"/>
        <v>10/26/2012</v>
      </c>
      <c r="T2098" s="9">
        <f t="shared" si="227"/>
        <v>10</v>
      </c>
      <c r="U2098">
        <f t="shared" si="228"/>
        <v>2012</v>
      </c>
      <c r="V2098" s="9">
        <f t="shared" si="229"/>
        <v>10</v>
      </c>
      <c r="W2098">
        <f t="shared" si="230"/>
        <v>2012</v>
      </c>
    </row>
    <row r="2099" spans="1:23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3">
        <v>40878.626562500001</v>
      </c>
      <c r="J2099" s="13">
        <v>40818.58489583333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 s="3">
        <f>ROUND(E2099/D2099*100,0)</f>
        <v>100</v>
      </c>
      <c r="Q2099">
        <f t="shared" si="224"/>
        <v>78.95</v>
      </c>
      <c r="R2099" s="14" t="str">
        <f t="shared" si="225"/>
        <v>10/2/2011</v>
      </c>
      <c r="S2099" s="14" t="str">
        <f t="shared" si="226"/>
        <v>12/1/2011</v>
      </c>
      <c r="T2099" s="9">
        <f t="shared" si="227"/>
        <v>10</v>
      </c>
      <c r="U2099">
        <f t="shared" si="228"/>
        <v>2011</v>
      </c>
      <c r="V2099" s="9">
        <f t="shared" si="229"/>
        <v>12</v>
      </c>
      <c r="W2099">
        <f t="shared" si="230"/>
        <v>2011</v>
      </c>
    </row>
    <row r="2100" spans="1:23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3">
        <v>40976.11383101852</v>
      </c>
      <c r="J2100" s="13">
        <v>40946.11383101852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 s="3">
        <f>ROUND(E2100/D2100*100,0)</f>
        <v>100</v>
      </c>
      <c r="Q2100">
        <f t="shared" si="224"/>
        <v>188.13</v>
      </c>
      <c r="R2100" s="14" t="str">
        <f t="shared" si="225"/>
        <v>2/7/2012</v>
      </c>
      <c r="S2100" s="14" t="str">
        <f t="shared" si="226"/>
        <v>3/8/2012</v>
      </c>
      <c r="T2100" s="9">
        <f t="shared" si="227"/>
        <v>2</v>
      </c>
      <c r="U2100">
        <f t="shared" si="228"/>
        <v>2012</v>
      </c>
      <c r="V2100" s="9">
        <f t="shared" si="229"/>
        <v>3</v>
      </c>
      <c r="W2100">
        <f t="shared" si="230"/>
        <v>2012</v>
      </c>
    </row>
    <row r="2101" spans="1:23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3">
        <v>42187.152777777781</v>
      </c>
      <c r="J2101" s="13">
        <v>42173.746342592596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 s="3">
        <f>ROUND(E2101/D2101*100,0)</f>
        <v>132</v>
      </c>
      <c r="Q2101">
        <f t="shared" si="224"/>
        <v>63.03</v>
      </c>
      <c r="R2101" s="14" t="str">
        <f t="shared" si="225"/>
        <v>6/18/2015</v>
      </c>
      <c r="S2101" s="14" t="str">
        <f t="shared" si="226"/>
        <v>7/2/2015</v>
      </c>
      <c r="T2101" s="9">
        <f t="shared" si="227"/>
        <v>6</v>
      </c>
      <c r="U2101">
        <f t="shared" si="228"/>
        <v>2015</v>
      </c>
      <c r="V2101" s="9">
        <f t="shared" si="229"/>
        <v>7</v>
      </c>
      <c r="W2101">
        <f t="shared" si="230"/>
        <v>2015</v>
      </c>
    </row>
    <row r="2102" spans="1:23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3">
        <v>41090.165972222225</v>
      </c>
      <c r="J2102" s="13">
        <v>41074.834965277776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 s="3">
        <f>ROUND(E2102/D2102*100,0)</f>
        <v>137</v>
      </c>
      <c r="Q2102">
        <f t="shared" si="224"/>
        <v>30.37</v>
      </c>
      <c r="R2102" s="14" t="str">
        <f t="shared" si="225"/>
        <v>6/14/2012</v>
      </c>
      <c r="S2102" s="14" t="str">
        <f t="shared" si="226"/>
        <v>6/30/2012</v>
      </c>
      <c r="T2102" s="9">
        <f t="shared" si="227"/>
        <v>6</v>
      </c>
      <c r="U2102">
        <f t="shared" si="228"/>
        <v>2012</v>
      </c>
      <c r="V2102" s="9">
        <f t="shared" si="229"/>
        <v>6</v>
      </c>
      <c r="W2102">
        <f t="shared" si="230"/>
        <v>2012</v>
      </c>
    </row>
    <row r="2103" spans="1:23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3">
        <v>40952.149467592593</v>
      </c>
      <c r="J2103" s="13">
        <v>40892.149467592593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 s="3">
        <f>ROUND(E2103/D2103*100,0)</f>
        <v>113</v>
      </c>
      <c r="Q2103">
        <f t="shared" si="224"/>
        <v>51.48</v>
      </c>
      <c r="R2103" s="14" t="str">
        <f t="shared" si="225"/>
        <v>12/15/2011</v>
      </c>
      <c r="S2103" s="14" t="str">
        <f t="shared" si="226"/>
        <v>2/13/2012</v>
      </c>
      <c r="T2103" s="9">
        <f t="shared" si="227"/>
        <v>12</v>
      </c>
      <c r="U2103">
        <f t="shared" si="228"/>
        <v>2011</v>
      </c>
      <c r="V2103" s="9">
        <f t="shared" si="229"/>
        <v>2</v>
      </c>
      <c r="W2103">
        <f t="shared" si="230"/>
        <v>2012</v>
      </c>
    </row>
    <row r="2104" spans="1:23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3">
        <v>40668.868611111109</v>
      </c>
      <c r="J2104" s="13">
        <v>40638.868611111109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 s="3">
        <f>ROUND(E2104/D2104*100,0)</f>
        <v>136</v>
      </c>
      <c r="Q2104">
        <f t="shared" si="224"/>
        <v>35.79</v>
      </c>
      <c r="R2104" s="14" t="str">
        <f t="shared" si="225"/>
        <v>4/5/2011</v>
      </c>
      <c r="S2104" s="14" t="str">
        <f t="shared" si="226"/>
        <v>5/5/2011</v>
      </c>
      <c r="T2104" s="9">
        <f t="shared" si="227"/>
        <v>4</v>
      </c>
      <c r="U2104">
        <f t="shared" si="228"/>
        <v>2011</v>
      </c>
      <c r="V2104" s="9">
        <f t="shared" si="229"/>
        <v>5</v>
      </c>
      <c r="W2104">
        <f t="shared" si="230"/>
        <v>2011</v>
      </c>
    </row>
    <row r="2105" spans="1:23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3">
        <v>41222.7966087963</v>
      </c>
      <c r="J2105" s="13">
        <v>41192.754942129628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 s="3">
        <f>ROUND(E2105/D2105*100,0)</f>
        <v>146</v>
      </c>
      <c r="Q2105">
        <f t="shared" si="224"/>
        <v>98.82</v>
      </c>
      <c r="R2105" s="14" t="str">
        <f t="shared" si="225"/>
        <v>10/10/2012</v>
      </c>
      <c r="S2105" s="14" t="str">
        <f t="shared" si="226"/>
        <v>11/9/2012</v>
      </c>
      <c r="T2105" s="9">
        <f t="shared" si="227"/>
        <v>10</v>
      </c>
      <c r="U2105">
        <f t="shared" si="228"/>
        <v>2012</v>
      </c>
      <c r="V2105" s="9">
        <f t="shared" si="229"/>
        <v>11</v>
      </c>
      <c r="W2105">
        <f t="shared" si="230"/>
        <v>2012</v>
      </c>
    </row>
    <row r="2106" spans="1:23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3">
        <v>41425</v>
      </c>
      <c r="J2106" s="13">
        <v>41394.074467592596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 s="3">
        <f>ROUND(E2106/D2106*100,0)</f>
        <v>130</v>
      </c>
      <c r="Q2106">
        <f t="shared" si="224"/>
        <v>28</v>
      </c>
      <c r="R2106" s="14" t="str">
        <f t="shared" si="225"/>
        <v>4/30/2013</v>
      </c>
      <c r="S2106" s="14" t="str">
        <f t="shared" si="226"/>
        <v>5/31/2013</v>
      </c>
      <c r="T2106" s="9">
        <f t="shared" si="227"/>
        <v>4</v>
      </c>
      <c r="U2106">
        <f t="shared" si="228"/>
        <v>2013</v>
      </c>
      <c r="V2106" s="9">
        <f t="shared" si="229"/>
        <v>5</v>
      </c>
      <c r="W2106">
        <f t="shared" si="230"/>
        <v>2013</v>
      </c>
    </row>
    <row r="2107" spans="1:23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3">
        <v>41964.166666666664</v>
      </c>
      <c r="J2107" s="13">
        <v>41951.788807870369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 s="3">
        <f>ROUND(E2107/D2107*100,0)</f>
        <v>254</v>
      </c>
      <c r="Q2107">
        <f t="shared" si="224"/>
        <v>51.31</v>
      </c>
      <c r="R2107" s="14" t="str">
        <f t="shared" si="225"/>
        <v>11/8/2014</v>
      </c>
      <c r="S2107" s="14" t="str">
        <f t="shared" si="226"/>
        <v>11/21/2014</v>
      </c>
      <c r="T2107" s="9">
        <f t="shared" si="227"/>
        <v>11</v>
      </c>
      <c r="U2107">
        <f t="shared" si="228"/>
        <v>2014</v>
      </c>
      <c r="V2107" s="9">
        <f t="shared" si="229"/>
        <v>11</v>
      </c>
      <c r="W2107">
        <f t="shared" si="230"/>
        <v>2014</v>
      </c>
    </row>
    <row r="2108" spans="1:23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3">
        <v>41300.21497685185</v>
      </c>
      <c r="J2108" s="13">
        <v>41270.21497685185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 s="3">
        <f>ROUND(E2108/D2108*100,0)</f>
        <v>107</v>
      </c>
      <c r="Q2108">
        <f t="shared" si="224"/>
        <v>53.52</v>
      </c>
      <c r="R2108" s="14" t="str">
        <f t="shared" si="225"/>
        <v>12/27/2012</v>
      </c>
      <c r="S2108" s="14" t="str">
        <f t="shared" si="226"/>
        <v>1/26/2013</v>
      </c>
      <c r="T2108" s="9">
        <f t="shared" si="227"/>
        <v>12</v>
      </c>
      <c r="U2108">
        <f t="shared" si="228"/>
        <v>2012</v>
      </c>
      <c r="V2108" s="9">
        <f t="shared" si="229"/>
        <v>1</v>
      </c>
      <c r="W2108">
        <f t="shared" si="230"/>
        <v>2013</v>
      </c>
    </row>
    <row r="2109" spans="1:23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3">
        <v>41955.752233796295</v>
      </c>
      <c r="J2109" s="13">
        <v>41934.71056712963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 s="3">
        <f>ROUND(E2109/D2109*100,0)</f>
        <v>108</v>
      </c>
      <c r="Q2109">
        <f t="shared" si="224"/>
        <v>37.15</v>
      </c>
      <c r="R2109" s="14" t="str">
        <f t="shared" si="225"/>
        <v>10/22/2014</v>
      </c>
      <c r="S2109" s="14" t="str">
        <f t="shared" si="226"/>
        <v>11/12/2014</v>
      </c>
      <c r="T2109" s="9">
        <f t="shared" si="227"/>
        <v>10</v>
      </c>
      <c r="U2109">
        <f t="shared" si="228"/>
        <v>2014</v>
      </c>
      <c r="V2109" s="9">
        <f t="shared" si="229"/>
        <v>11</v>
      </c>
      <c r="W2109">
        <f t="shared" si="230"/>
        <v>2014</v>
      </c>
    </row>
    <row r="2110" spans="1:23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3">
        <v>41162.163194444445</v>
      </c>
      <c r="J2110" s="13">
        <v>41135.175694444442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 s="3">
        <f>ROUND(E2110/D2110*100,0)</f>
        <v>107</v>
      </c>
      <c r="Q2110">
        <f t="shared" si="224"/>
        <v>89.9</v>
      </c>
      <c r="R2110" s="14" t="str">
        <f t="shared" si="225"/>
        <v>8/14/2012</v>
      </c>
      <c r="S2110" s="14" t="str">
        <f t="shared" si="226"/>
        <v>9/10/2012</v>
      </c>
      <c r="T2110" s="9">
        <f t="shared" si="227"/>
        <v>8</v>
      </c>
      <c r="U2110">
        <f t="shared" si="228"/>
        <v>2012</v>
      </c>
      <c r="V2110" s="9">
        <f t="shared" si="229"/>
        <v>9</v>
      </c>
      <c r="W2110">
        <f t="shared" si="230"/>
        <v>2012</v>
      </c>
    </row>
    <row r="2111" spans="1:23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3">
        <v>42190.70853009259</v>
      </c>
      <c r="J2111" s="13">
        <v>42160.70853009259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 s="3">
        <f>ROUND(E2111/D2111*100,0)</f>
        <v>107</v>
      </c>
      <c r="Q2111">
        <f t="shared" si="224"/>
        <v>106.53</v>
      </c>
      <c r="R2111" s="14" t="str">
        <f t="shared" si="225"/>
        <v>6/5/2015</v>
      </c>
      <c r="S2111" s="14" t="str">
        <f t="shared" si="226"/>
        <v>7/5/2015</v>
      </c>
      <c r="T2111" s="9">
        <f t="shared" si="227"/>
        <v>6</v>
      </c>
      <c r="U2111">
        <f t="shared" si="228"/>
        <v>2015</v>
      </c>
      <c r="V2111" s="9">
        <f t="shared" si="229"/>
        <v>7</v>
      </c>
      <c r="W2111">
        <f t="shared" si="230"/>
        <v>2015</v>
      </c>
    </row>
    <row r="2112" spans="1:23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3">
        <v>41787.207638888889</v>
      </c>
      <c r="J2112" s="13">
        <v>41759.670937499999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 s="3">
        <f>ROUND(E2112/D2112*100,0)</f>
        <v>100</v>
      </c>
      <c r="Q2112">
        <f t="shared" si="224"/>
        <v>52.82</v>
      </c>
      <c r="R2112" s="14" t="str">
        <f t="shared" si="225"/>
        <v>4/30/2014</v>
      </c>
      <c r="S2112" s="14" t="str">
        <f t="shared" si="226"/>
        <v>5/28/2014</v>
      </c>
      <c r="T2112" s="9">
        <f t="shared" si="227"/>
        <v>4</v>
      </c>
      <c r="U2112">
        <f t="shared" si="228"/>
        <v>2014</v>
      </c>
      <c r="V2112" s="9">
        <f t="shared" si="229"/>
        <v>5</v>
      </c>
      <c r="W2112">
        <f t="shared" si="230"/>
        <v>2014</v>
      </c>
    </row>
    <row r="2113" spans="1:23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3">
        <v>40770.041666666664</v>
      </c>
      <c r="J2113" s="13">
        <v>40703.197048611109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 s="3">
        <f>ROUND(E2113/D2113*100,0)</f>
        <v>107</v>
      </c>
      <c r="Q2113">
        <f t="shared" si="224"/>
        <v>54.62</v>
      </c>
      <c r="R2113" s="14" t="str">
        <f t="shared" si="225"/>
        <v>6/9/2011</v>
      </c>
      <c r="S2113" s="14" t="str">
        <f t="shared" si="226"/>
        <v>8/15/2011</v>
      </c>
      <c r="T2113" s="9">
        <f t="shared" si="227"/>
        <v>6</v>
      </c>
      <c r="U2113">
        <f t="shared" si="228"/>
        <v>2011</v>
      </c>
      <c r="V2113" s="9">
        <f t="shared" si="229"/>
        <v>8</v>
      </c>
      <c r="W2113">
        <f t="shared" si="230"/>
        <v>2011</v>
      </c>
    </row>
    <row r="2114" spans="1:23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3">
        <v>41379.928159722222</v>
      </c>
      <c r="J2114" s="13">
        <v>41365.928159722222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 s="3">
        <f>ROUND(E2114/D2114*100,0)</f>
        <v>100</v>
      </c>
      <c r="Q2114">
        <f t="shared" si="224"/>
        <v>27.27</v>
      </c>
      <c r="R2114" s="14" t="str">
        <f t="shared" si="225"/>
        <v>4/1/2013</v>
      </c>
      <c r="S2114" s="14" t="str">
        <f t="shared" si="226"/>
        <v>4/15/2013</v>
      </c>
      <c r="T2114" s="9">
        <f t="shared" si="227"/>
        <v>4</v>
      </c>
      <c r="U2114">
        <f t="shared" si="228"/>
        <v>2013</v>
      </c>
      <c r="V2114" s="9">
        <f t="shared" si="229"/>
        <v>4</v>
      </c>
      <c r="W2114">
        <f t="shared" si="230"/>
        <v>2013</v>
      </c>
    </row>
    <row r="2115" spans="1:23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3">
        <v>41905.86546296296</v>
      </c>
      <c r="J2115" s="13">
        <v>41870.86546296296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 s="3">
        <f>ROUND(E2115/D2115*100,0)</f>
        <v>105</v>
      </c>
      <c r="Q2115">
        <f t="shared" ref="Q2115:Q2178" si="231">IFERROR(ROUND(E2115/L2115,2),0)</f>
        <v>68.599999999999994</v>
      </c>
      <c r="R2115" s="14" t="str">
        <f t="shared" ref="R2115:R2178" si="232">_xlfn.CONCAT(MONTH(J2115),"/",DAY(J2115),"/",YEAR(J2115))</f>
        <v>8/19/2014</v>
      </c>
      <c r="S2115" s="14" t="str">
        <f t="shared" ref="S2115:S2178" si="233">_xlfn.CONCAT(MONTH(I2115),"/",DAY(I2115),"/",YEAR(I2115))</f>
        <v>9/23/2014</v>
      </c>
      <c r="T2115" s="9">
        <f t="shared" ref="T2115:T2178" si="234">MONTH(R2115)</f>
        <v>8</v>
      </c>
      <c r="U2115">
        <f t="shared" ref="U2115:U2178" si="235">YEAR(R2115)</f>
        <v>2014</v>
      </c>
      <c r="V2115" s="9">
        <f t="shared" ref="V2115:V2178" si="236">MONTH(S2115)</f>
        <v>9</v>
      </c>
      <c r="W2115">
        <f t="shared" ref="W2115:W2178" si="237">YEAR(S2115)</f>
        <v>2014</v>
      </c>
    </row>
    <row r="2116" spans="1:23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3">
        <v>40521.207638888889</v>
      </c>
      <c r="J2116" s="13">
        <v>40458.815625000003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 s="3">
        <f>ROUND(E2116/D2116*100,0)</f>
        <v>105</v>
      </c>
      <c r="Q2116">
        <f t="shared" si="231"/>
        <v>35.61</v>
      </c>
      <c r="R2116" s="14" t="str">
        <f t="shared" si="232"/>
        <v>10/7/2010</v>
      </c>
      <c r="S2116" s="14" t="str">
        <f t="shared" si="233"/>
        <v>12/9/2010</v>
      </c>
      <c r="T2116" s="9">
        <f t="shared" si="234"/>
        <v>10</v>
      </c>
      <c r="U2116">
        <f t="shared" si="235"/>
        <v>2010</v>
      </c>
      <c r="V2116" s="9">
        <f t="shared" si="236"/>
        <v>12</v>
      </c>
      <c r="W2116">
        <f t="shared" si="237"/>
        <v>2010</v>
      </c>
    </row>
    <row r="2117" spans="1:23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3">
        <v>40594.081030092595</v>
      </c>
      <c r="J2117" s="13">
        <v>40564.081030092595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 s="3">
        <f>ROUND(E2117/D2117*100,0)</f>
        <v>226</v>
      </c>
      <c r="Q2117">
        <f t="shared" si="231"/>
        <v>94.03</v>
      </c>
      <c r="R2117" s="14" t="str">
        <f t="shared" si="232"/>
        <v>1/21/2011</v>
      </c>
      <c r="S2117" s="14" t="str">
        <f t="shared" si="233"/>
        <v>2/20/2011</v>
      </c>
      <c r="T2117" s="9">
        <f t="shared" si="234"/>
        <v>1</v>
      </c>
      <c r="U2117">
        <f t="shared" si="235"/>
        <v>2011</v>
      </c>
      <c r="V2117" s="9">
        <f t="shared" si="236"/>
        <v>2</v>
      </c>
      <c r="W2117">
        <f t="shared" si="237"/>
        <v>2011</v>
      </c>
    </row>
    <row r="2118" spans="1:23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3">
        <v>41184.777812499997</v>
      </c>
      <c r="J2118" s="13">
        <v>41136.777812499997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 s="3">
        <f>ROUND(E2118/D2118*100,0)</f>
        <v>101</v>
      </c>
      <c r="Q2118">
        <f t="shared" si="231"/>
        <v>526.46</v>
      </c>
      <c r="R2118" s="14" t="str">
        <f t="shared" si="232"/>
        <v>8/15/2012</v>
      </c>
      <c r="S2118" s="14" t="str">
        <f t="shared" si="233"/>
        <v>10/2/2012</v>
      </c>
      <c r="T2118" s="9">
        <f t="shared" si="234"/>
        <v>8</v>
      </c>
      <c r="U2118">
        <f t="shared" si="235"/>
        <v>2012</v>
      </c>
      <c r="V2118" s="9">
        <f t="shared" si="236"/>
        <v>10</v>
      </c>
      <c r="W2118">
        <f t="shared" si="237"/>
        <v>2012</v>
      </c>
    </row>
    <row r="2119" spans="1:23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3">
        <v>42304.207638888889</v>
      </c>
      <c r="J2119" s="13">
        <v>42290.059594907405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 s="3">
        <f>ROUND(E2119/D2119*100,0)</f>
        <v>148</v>
      </c>
      <c r="Q2119">
        <f t="shared" si="231"/>
        <v>50.66</v>
      </c>
      <c r="R2119" s="14" t="str">
        <f t="shared" si="232"/>
        <v>10/13/2015</v>
      </c>
      <c r="S2119" s="14" t="str">
        <f t="shared" si="233"/>
        <v>10/27/2015</v>
      </c>
      <c r="T2119" s="9">
        <f t="shared" si="234"/>
        <v>10</v>
      </c>
      <c r="U2119">
        <f t="shared" si="235"/>
        <v>2015</v>
      </c>
      <c r="V2119" s="9">
        <f t="shared" si="236"/>
        <v>10</v>
      </c>
      <c r="W2119">
        <f t="shared" si="237"/>
        <v>2015</v>
      </c>
    </row>
    <row r="2120" spans="1:23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3">
        <v>40748.839537037034</v>
      </c>
      <c r="J2120" s="13">
        <v>40718.839537037034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 s="3">
        <f>ROUND(E2120/D2120*100,0)</f>
        <v>135</v>
      </c>
      <c r="Q2120">
        <f t="shared" si="231"/>
        <v>79.180000000000007</v>
      </c>
      <c r="R2120" s="14" t="str">
        <f t="shared" si="232"/>
        <v>6/24/2011</v>
      </c>
      <c r="S2120" s="14" t="str">
        <f t="shared" si="233"/>
        <v>7/24/2011</v>
      </c>
      <c r="T2120" s="9">
        <f t="shared" si="234"/>
        <v>6</v>
      </c>
      <c r="U2120">
        <f t="shared" si="235"/>
        <v>2011</v>
      </c>
      <c r="V2120" s="9">
        <f t="shared" si="236"/>
        <v>7</v>
      </c>
      <c r="W2120">
        <f t="shared" si="237"/>
        <v>2011</v>
      </c>
    </row>
    <row r="2121" spans="1:23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3">
        <v>41137.130150462966</v>
      </c>
      <c r="J2121" s="13">
        <v>41107.130150462966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 s="3">
        <f>ROUND(E2121/D2121*100,0)</f>
        <v>101</v>
      </c>
      <c r="Q2121">
        <f t="shared" si="231"/>
        <v>91.59</v>
      </c>
      <c r="R2121" s="14" t="str">
        <f t="shared" si="232"/>
        <v>7/17/2012</v>
      </c>
      <c r="S2121" s="14" t="str">
        <f t="shared" si="233"/>
        <v>8/16/2012</v>
      </c>
      <c r="T2121" s="9">
        <f t="shared" si="234"/>
        <v>7</v>
      </c>
      <c r="U2121">
        <f t="shared" si="235"/>
        <v>2012</v>
      </c>
      <c r="V2121" s="9">
        <f t="shared" si="236"/>
        <v>8</v>
      </c>
      <c r="W2121">
        <f t="shared" si="237"/>
        <v>2012</v>
      </c>
    </row>
    <row r="2122" spans="1:23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3">
        <v>41640.964537037034</v>
      </c>
      <c r="J2122" s="13">
        <v>41591.964537037034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 s="3">
        <f>ROUND(E2122/D2122*100,0)</f>
        <v>101</v>
      </c>
      <c r="Q2122">
        <f t="shared" si="231"/>
        <v>116.96</v>
      </c>
      <c r="R2122" s="14" t="str">
        <f t="shared" si="232"/>
        <v>11/13/2013</v>
      </c>
      <c r="S2122" s="14" t="str">
        <f t="shared" si="233"/>
        <v>1/1/2014</v>
      </c>
      <c r="T2122" s="9">
        <f t="shared" si="234"/>
        <v>11</v>
      </c>
      <c r="U2122">
        <f t="shared" si="235"/>
        <v>2013</v>
      </c>
      <c r="V2122" s="9">
        <f t="shared" si="236"/>
        <v>1</v>
      </c>
      <c r="W2122">
        <f t="shared" si="237"/>
        <v>2014</v>
      </c>
    </row>
    <row r="2123" spans="1:23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3">
        <v>42746.7424537037</v>
      </c>
      <c r="J2123" s="13">
        <v>42716.7424537037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 s="3">
        <f>ROUND(E2123/D2123*100,0)</f>
        <v>1</v>
      </c>
      <c r="Q2123">
        <f t="shared" si="231"/>
        <v>28.4</v>
      </c>
      <c r="R2123" s="14" t="str">
        <f t="shared" si="232"/>
        <v>12/12/2016</v>
      </c>
      <c r="S2123" s="14" t="str">
        <f t="shared" si="233"/>
        <v>1/11/2017</v>
      </c>
      <c r="T2123" s="9">
        <f t="shared" si="234"/>
        <v>12</v>
      </c>
      <c r="U2123">
        <f t="shared" si="235"/>
        <v>2016</v>
      </c>
      <c r="V2123" s="9">
        <f t="shared" si="236"/>
        <v>1</v>
      </c>
      <c r="W2123">
        <f t="shared" si="237"/>
        <v>2017</v>
      </c>
    </row>
    <row r="2124" spans="1:23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3">
        <v>42742.300567129627</v>
      </c>
      <c r="J2124" s="13">
        <v>42712.300567129627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 s="3">
        <f>ROUND(E2124/D2124*100,0)</f>
        <v>0</v>
      </c>
      <c r="Q2124">
        <f t="shared" si="231"/>
        <v>103.33</v>
      </c>
      <c r="R2124" s="14" t="str">
        <f t="shared" si="232"/>
        <v>12/8/2016</v>
      </c>
      <c r="S2124" s="14" t="str">
        <f t="shared" si="233"/>
        <v>1/7/2017</v>
      </c>
      <c r="T2124" s="9">
        <f t="shared" si="234"/>
        <v>12</v>
      </c>
      <c r="U2124">
        <f t="shared" si="235"/>
        <v>2016</v>
      </c>
      <c r="V2124" s="9">
        <f t="shared" si="236"/>
        <v>1</v>
      </c>
      <c r="W2124">
        <f t="shared" si="237"/>
        <v>2017</v>
      </c>
    </row>
    <row r="2125" spans="1:23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3">
        <v>40252.290972222225</v>
      </c>
      <c r="J2125" s="13">
        <v>40198.424849537034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 s="3">
        <f>ROUND(E2125/D2125*100,0)</f>
        <v>10</v>
      </c>
      <c r="Q2125">
        <f t="shared" si="231"/>
        <v>10</v>
      </c>
      <c r="R2125" s="14" t="str">
        <f t="shared" si="232"/>
        <v>1/20/2010</v>
      </c>
      <c r="S2125" s="14" t="str">
        <f t="shared" si="233"/>
        <v>3/15/2010</v>
      </c>
      <c r="T2125" s="9">
        <f t="shared" si="234"/>
        <v>1</v>
      </c>
      <c r="U2125">
        <f t="shared" si="235"/>
        <v>2010</v>
      </c>
      <c r="V2125" s="9">
        <f t="shared" si="236"/>
        <v>3</v>
      </c>
      <c r="W2125">
        <f t="shared" si="237"/>
        <v>2010</v>
      </c>
    </row>
    <row r="2126" spans="1:23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3">
        <v>40512.208333333336</v>
      </c>
      <c r="J2126" s="13">
        <v>40464.028182870374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 s="3">
        <f>ROUND(E2126/D2126*100,0)</f>
        <v>10</v>
      </c>
      <c r="Q2126">
        <f t="shared" si="231"/>
        <v>23</v>
      </c>
      <c r="R2126" s="14" t="str">
        <f t="shared" si="232"/>
        <v>10/13/2010</v>
      </c>
      <c r="S2126" s="14" t="str">
        <f t="shared" si="233"/>
        <v>11/30/2010</v>
      </c>
      <c r="T2126" s="9">
        <f t="shared" si="234"/>
        <v>10</v>
      </c>
      <c r="U2126">
        <f t="shared" si="235"/>
        <v>2010</v>
      </c>
      <c r="V2126" s="9">
        <f t="shared" si="236"/>
        <v>11</v>
      </c>
      <c r="W2126">
        <f t="shared" si="237"/>
        <v>2010</v>
      </c>
    </row>
    <row r="2127" spans="1:23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3">
        <v>42221.023530092592</v>
      </c>
      <c r="J2127" s="13">
        <v>42191.023530092592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 s="3">
        <f>ROUND(E2127/D2127*100,0)</f>
        <v>1</v>
      </c>
      <c r="Q2127">
        <f t="shared" si="231"/>
        <v>31.56</v>
      </c>
      <c r="R2127" s="14" t="str">
        <f t="shared" si="232"/>
        <v>7/6/2015</v>
      </c>
      <c r="S2127" s="14" t="str">
        <f t="shared" si="233"/>
        <v>8/5/2015</v>
      </c>
      <c r="T2127" s="9">
        <f t="shared" si="234"/>
        <v>7</v>
      </c>
      <c r="U2127">
        <f t="shared" si="235"/>
        <v>2015</v>
      </c>
      <c r="V2127" s="9">
        <f t="shared" si="236"/>
        <v>8</v>
      </c>
      <c r="W2127">
        <f t="shared" si="237"/>
        <v>2015</v>
      </c>
    </row>
    <row r="2128" spans="1:23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3">
        <v>41981.973229166666</v>
      </c>
      <c r="J2128" s="13">
        <v>41951.973229166666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 s="3">
        <f>ROUND(E2128/D2128*100,0)</f>
        <v>0</v>
      </c>
      <c r="Q2128">
        <f t="shared" si="231"/>
        <v>5</v>
      </c>
      <c r="R2128" s="14" t="str">
        <f t="shared" si="232"/>
        <v>11/8/2014</v>
      </c>
      <c r="S2128" s="14" t="str">
        <f t="shared" si="233"/>
        <v>12/8/2014</v>
      </c>
      <c r="T2128" s="9">
        <f t="shared" si="234"/>
        <v>11</v>
      </c>
      <c r="U2128">
        <f t="shared" si="235"/>
        <v>2014</v>
      </c>
      <c r="V2128" s="9">
        <f t="shared" si="236"/>
        <v>12</v>
      </c>
      <c r="W2128">
        <f t="shared" si="237"/>
        <v>2014</v>
      </c>
    </row>
    <row r="2129" spans="1:23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3">
        <v>42075.463692129626</v>
      </c>
      <c r="J2129" s="13">
        <v>42045.505358796298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 s="3">
        <f>ROUND(E2129/D2129*100,0)</f>
        <v>29</v>
      </c>
      <c r="Q2129">
        <f t="shared" si="231"/>
        <v>34.22</v>
      </c>
      <c r="R2129" s="14" t="str">
        <f t="shared" si="232"/>
        <v>2/10/2015</v>
      </c>
      <c r="S2129" s="14" t="str">
        <f t="shared" si="233"/>
        <v>3/12/2015</v>
      </c>
      <c r="T2129" s="9">
        <f t="shared" si="234"/>
        <v>2</v>
      </c>
      <c r="U2129">
        <f t="shared" si="235"/>
        <v>2015</v>
      </c>
      <c r="V2129" s="9">
        <f t="shared" si="236"/>
        <v>3</v>
      </c>
      <c r="W2129">
        <f t="shared" si="237"/>
        <v>2015</v>
      </c>
    </row>
    <row r="2130" spans="1:23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3">
        <v>41903.772789351853</v>
      </c>
      <c r="J2130" s="13">
        <v>41843.772789351853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 s="3">
        <f>ROUND(E2130/D2130*100,0)</f>
        <v>0</v>
      </c>
      <c r="Q2130">
        <f t="shared" si="231"/>
        <v>25</v>
      </c>
      <c r="R2130" s="14" t="str">
        <f t="shared" si="232"/>
        <v>7/23/2014</v>
      </c>
      <c r="S2130" s="14" t="str">
        <f t="shared" si="233"/>
        <v>9/21/2014</v>
      </c>
      <c r="T2130" s="9">
        <f t="shared" si="234"/>
        <v>7</v>
      </c>
      <c r="U2130">
        <f t="shared" si="235"/>
        <v>2014</v>
      </c>
      <c r="V2130" s="9">
        <f t="shared" si="236"/>
        <v>9</v>
      </c>
      <c r="W2130">
        <f t="shared" si="237"/>
        <v>2014</v>
      </c>
    </row>
    <row r="2131" spans="1:23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3">
        <v>42439.024305555555</v>
      </c>
      <c r="J2131" s="13">
        <v>42409.024305555555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 s="3">
        <f>ROUND(E2131/D2131*100,0)</f>
        <v>12</v>
      </c>
      <c r="Q2131">
        <f t="shared" si="231"/>
        <v>19.670000000000002</v>
      </c>
      <c r="R2131" s="14" t="str">
        <f t="shared" si="232"/>
        <v>2/9/2016</v>
      </c>
      <c r="S2131" s="14" t="str">
        <f t="shared" si="233"/>
        <v>3/10/2016</v>
      </c>
      <c r="T2131" s="9">
        <f t="shared" si="234"/>
        <v>2</v>
      </c>
      <c r="U2131">
        <f t="shared" si="235"/>
        <v>2016</v>
      </c>
      <c r="V2131" s="9">
        <f t="shared" si="236"/>
        <v>3</v>
      </c>
      <c r="W2131">
        <f t="shared" si="237"/>
        <v>2016</v>
      </c>
    </row>
    <row r="2132" spans="1:23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3">
        <v>41867.086377314816</v>
      </c>
      <c r="J2132" s="13">
        <v>41832.086377314816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 s="3">
        <f>ROUND(E2132/D2132*100,0)</f>
        <v>0</v>
      </c>
      <c r="Q2132">
        <f t="shared" si="231"/>
        <v>21.25</v>
      </c>
      <c r="R2132" s="14" t="str">
        <f t="shared" si="232"/>
        <v>7/12/2014</v>
      </c>
      <c r="S2132" s="14" t="str">
        <f t="shared" si="233"/>
        <v>8/16/2014</v>
      </c>
      <c r="T2132" s="9">
        <f t="shared" si="234"/>
        <v>7</v>
      </c>
      <c r="U2132">
        <f t="shared" si="235"/>
        <v>2014</v>
      </c>
      <c r="V2132" s="9">
        <f t="shared" si="236"/>
        <v>8</v>
      </c>
      <c r="W2132">
        <f t="shared" si="237"/>
        <v>2014</v>
      </c>
    </row>
    <row r="2133" spans="1:23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3">
        <v>42197.207071759258</v>
      </c>
      <c r="J2133" s="13">
        <v>42167.207071759258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 s="3">
        <f>ROUND(E2133/D2133*100,0)</f>
        <v>5</v>
      </c>
      <c r="Q2133">
        <f t="shared" si="231"/>
        <v>8.33</v>
      </c>
      <c r="R2133" s="14" t="str">
        <f t="shared" si="232"/>
        <v>6/12/2015</v>
      </c>
      <c r="S2133" s="14" t="str">
        <f t="shared" si="233"/>
        <v>7/12/2015</v>
      </c>
      <c r="T2133" s="9">
        <f t="shared" si="234"/>
        <v>6</v>
      </c>
      <c r="U2133">
        <f t="shared" si="235"/>
        <v>2015</v>
      </c>
      <c r="V2133" s="9">
        <f t="shared" si="236"/>
        <v>7</v>
      </c>
      <c r="W2133">
        <f t="shared" si="237"/>
        <v>2015</v>
      </c>
    </row>
    <row r="2134" spans="1:23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3">
        <v>41673.487175925926</v>
      </c>
      <c r="J2134" s="13">
        <v>41643.487175925926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 s="3">
        <f>ROUND(E2134/D2134*100,0)</f>
        <v>2</v>
      </c>
      <c r="Q2134">
        <f t="shared" si="231"/>
        <v>21.34</v>
      </c>
      <c r="R2134" s="14" t="str">
        <f t="shared" si="232"/>
        <v>1/4/2014</v>
      </c>
      <c r="S2134" s="14" t="str">
        <f t="shared" si="233"/>
        <v>2/3/2014</v>
      </c>
      <c r="T2134" s="9">
        <f t="shared" si="234"/>
        <v>1</v>
      </c>
      <c r="U2134">
        <f t="shared" si="235"/>
        <v>2014</v>
      </c>
      <c r="V2134" s="9">
        <f t="shared" si="236"/>
        <v>2</v>
      </c>
      <c r="W2134">
        <f t="shared" si="237"/>
        <v>2014</v>
      </c>
    </row>
    <row r="2135" spans="1:23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3">
        <v>40657.290972222225</v>
      </c>
      <c r="J2135" s="13">
        <v>40619.097210648149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 s="3">
        <f>ROUND(E2135/D2135*100,0)</f>
        <v>2</v>
      </c>
      <c r="Q2135">
        <f t="shared" si="231"/>
        <v>5.33</v>
      </c>
      <c r="R2135" s="14" t="str">
        <f t="shared" si="232"/>
        <v>3/17/2011</v>
      </c>
      <c r="S2135" s="14" t="str">
        <f t="shared" si="233"/>
        <v>4/24/2011</v>
      </c>
      <c r="T2135" s="9">
        <f t="shared" si="234"/>
        <v>3</v>
      </c>
      <c r="U2135">
        <f t="shared" si="235"/>
        <v>2011</v>
      </c>
      <c r="V2135" s="9">
        <f t="shared" si="236"/>
        <v>4</v>
      </c>
      <c r="W2135">
        <f t="shared" si="237"/>
        <v>2011</v>
      </c>
    </row>
    <row r="2136" spans="1:23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3">
        <v>41391.886469907404</v>
      </c>
      <c r="J2136" s="13">
        <v>41361.886469907404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 s="3">
        <f>ROUND(E2136/D2136*100,0)</f>
        <v>2</v>
      </c>
      <c r="Q2136">
        <f t="shared" si="231"/>
        <v>34.67</v>
      </c>
      <c r="R2136" s="14" t="str">
        <f t="shared" si="232"/>
        <v>3/28/2013</v>
      </c>
      <c r="S2136" s="14" t="str">
        <f t="shared" si="233"/>
        <v>4/27/2013</v>
      </c>
      <c r="T2136" s="9">
        <f t="shared" si="234"/>
        <v>3</v>
      </c>
      <c r="U2136">
        <f t="shared" si="235"/>
        <v>2013</v>
      </c>
      <c r="V2136" s="9">
        <f t="shared" si="236"/>
        <v>4</v>
      </c>
      <c r="W2136">
        <f t="shared" si="237"/>
        <v>2013</v>
      </c>
    </row>
    <row r="2137" spans="1:23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3">
        <v>41186.96334490741</v>
      </c>
      <c r="J2137" s="13">
        <v>41156.96334490741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 s="3">
        <f>ROUND(E2137/D2137*100,0)</f>
        <v>10</v>
      </c>
      <c r="Q2137">
        <f t="shared" si="231"/>
        <v>21.73</v>
      </c>
      <c r="R2137" s="14" t="str">
        <f t="shared" si="232"/>
        <v>9/4/2012</v>
      </c>
      <c r="S2137" s="14" t="str">
        <f t="shared" si="233"/>
        <v>10/4/2012</v>
      </c>
      <c r="T2137" s="9">
        <f t="shared" si="234"/>
        <v>9</v>
      </c>
      <c r="U2137">
        <f t="shared" si="235"/>
        <v>2012</v>
      </c>
      <c r="V2137" s="9">
        <f t="shared" si="236"/>
        <v>10</v>
      </c>
      <c r="W2137">
        <f t="shared" si="237"/>
        <v>2012</v>
      </c>
    </row>
    <row r="2138" spans="1:23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3">
        <v>41566.509097222224</v>
      </c>
      <c r="J2138" s="13">
        <v>41536.509097222224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 s="3">
        <f>ROUND(E2138/D2138*100,0)</f>
        <v>0</v>
      </c>
      <c r="Q2138">
        <f t="shared" si="231"/>
        <v>11.92</v>
      </c>
      <c r="R2138" s="14" t="str">
        <f t="shared" si="232"/>
        <v>9/19/2013</v>
      </c>
      <c r="S2138" s="14" t="str">
        <f t="shared" si="233"/>
        <v>10/19/2013</v>
      </c>
      <c r="T2138" s="9">
        <f t="shared" si="234"/>
        <v>9</v>
      </c>
      <c r="U2138">
        <f t="shared" si="235"/>
        <v>2013</v>
      </c>
      <c r="V2138" s="9">
        <f t="shared" si="236"/>
        <v>10</v>
      </c>
      <c r="W2138">
        <f t="shared" si="237"/>
        <v>2013</v>
      </c>
    </row>
    <row r="2139" spans="1:23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3">
        <v>41978.771168981482</v>
      </c>
      <c r="J2139" s="13">
        <v>41948.771168981482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 s="3">
        <f>ROUND(E2139/D2139*100,0)</f>
        <v>28</v>
      </c>
      <c r="Q2139">
        <f t="shared" si="231"/>
        <v>26.6</v>
      </c>
      <c r="R2139" s="14" t="str">
        <f t="shared" si="232"/>
        <v>11/5/2014</v>
      </c>
      <c r="S2139" s="14" t="str">
        <f t="shared" si="233"/>
        <v>12/5/2014</v>
      </c>
      <c r="T2139" s="9">
        <f t="shared" si="234"/>
        <v>11</v>
      </c>
      <c r="U2139">
        <f t="shared" si="235"/>
        <v>2014</v>
      </c>
      <c r="V2139" s="9">
        <f t="shared" si="236"/>
        <v>12</v>
      </c>
      <c r="W2139">
        <f t="shared" si="237"/>
        <v>2014</v>
      </c>
    </row>
    <row r="2140" spans="1:23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3">
        <v>41587.054849537039</v>
      </c>
      <c r="J2140" s="13">
        <v>41557.013182870367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 s="3">
        <f>ROUND(E2140/D2140*100,0)</f>
        <v>13</v>
      </c>
      <c r="Q2140">
        <f t="shared" si="231"/>
        <v>10.67</v>
      </c>
      <c r="R2140" s="14" t="str">
        <f t="shared" si="232"/>
        <v>10/10/2013</v>
      </c>
      <c r="S2140" s="14" t="str">
        <f t="shared" si="233"/>
        <v>11/9/2013</v>
      </c>
      <c r="T2140" s="9">
        <f t="shared" si="234"/>
        <v>10</v>
      </c>
      <c r="U2140">
        <f t="shared" si="235"/>
        <v>2013</v>
      </c>
      <c r="V2140" s="9">
        <f t="shared" si="236"/>
        <v>11</v>
      </c>
      <c r="W2140">
        <f t="shared" si="237"/>
        <v>2013</v>
      </c>
    </row>
    <row r="2141" spans="1:23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3">
        <v>42677.750092592592</v>
      </c>
      <c r="J2141" s="13">
        <v>42647.750092592592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 s="3">
        <f>ROUND(E2141/D2141*100,0)</f>
        <v>5</v>
      </c>
      <c r="Q2141">
        <f t="shared" si="231"/>
        <v>29.04</v>
      </c>
      <c r="R2141" s="14" t="str">
        <f t="shared" si="232"/>
        <v>10/4/2016</v>
      </c>
      <c r="S2141" s="14" t="str">
        <f t="shared" si="233"/>
        <v>11/3/2016</v>
      </c>
      <c r="T2141" s="9">
        <f t="shared" si="234"/>
        <v>10</v>
      </c>
      <c r="U2141">
        <f t="shared" si="235"/>
        <v>2016</v>
      </c>
      <c r="V2141" s="9">
        <f t="shared" si="236"/>
        <v>11</v>
      </c>
      <c r="W2141">
        <f t="shared" si="237"/>
        <v>2016</v>
      </c>
    </row>
    <row r="2142" spans="1:23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3">
        <v>41285.833611111113</v>
      </c>
      <c r="J2142" s="13">
        <v>41255.833611111113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 s="3">
        <f>ROUND(E2142/D2142*100,0)</f>
        <v>0</v>
      </c>
      <c r="Q2142">
        <f t="shared" si="231"/>
        <v>50.91</v>
      </c>
      <c r="R2142" s="14" t="str">
        <f t="shared" si="232"/>
        <v>12/12/2012</v>
      </c>
      <c r="S2142" s="14" t="str">
        <f t="shared" si="233"/>
        <v>1/11/2013</v>
      </c>
      <c r="T2142" s="9">
        <f t="shared" si="234"/>
        <v>12</v>
      </c>
      <c r="U2142">
        <f t="shared" si="235"/>
        <v>2012</v>
      </c>
      <c r="V2142" s="9">
        <f t="shared" si="236"/>
        <v>1</v>
      </c>
      <c r="W2142">
        <f t="shared" si="237"/>
        <v>2013</v>
      </c>
    </row>
    <row r="2143" spans="1:23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3">
        <v>41957.277303240742</v>
      </c>
      <c r="J2143" s="13">
        <v>41927.235636574071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 s="3">
        <f>ROUND(E2143/D2143*100,0)</f>
        <v>0</v>
      </c>
      <c r="Q2143">
        <f t="shared" si="231"/>
        <v>0</v>
      </c>
      <c r="R2143" s="14" t="str">
        <f t="shared" si="232"/>
        <v>10/15/2014</v>
      </c>
      <c r="S2143" s="14" t="str">
        <f t="shared" si="233"/>
        <v>11/14/2014</v>
      </c>
      <c r="T2143" s="9">
        <f t="shared" si="234"/>
        <v>10</v>
      </c>
      <c r="U2143">
        <f t="shared" si="235"/>
        <v>2014</v>
      </c>
      <c r="V2143" s="9">
        <f t="shared" si="236"/>
        <v>11</v>
      </c>
      <c r="W2143">
        <f t="shared" si="237"/>
        <v>2014</v>
      </c>
    </row>
    <row r="2144" spans="1:23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3">
        <v>42368.701504629629</v>
      </c>
      <c r="J2144" s="13">
        <v>42340.701504629629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 s="3">
        <f>ROUND(E2144/D2144*100,0)</f>
        <v>6</v>
      </c>
      <c r="Q2144">
        <f t="shared" si="231"/>
        <v>50.08</v>
      </c>
      <c r="R2144" s="14" t="str">
        <f t="shared" si="232"/>
        <v>12/2/2015</v>
      </c>
      <c r="S2144" s="14" t="str">
        <f t="shared" si="233"/>
        <v>12/30/2015</v>
      </c>
      <c r="T2144" s="9">
        <f t="shared" si="234"/>
        <v>12</v>
      </c>
      <c r="U2144">
        <f t="shared" si="235"/>
        <v>2015</v>
      </c>
      <c r="V2144" s="9">
        <f t="shared" si="236"/>
        <v>12</v>
      </c>
      <c r="W2144">
        <f t="shared" si="237"/>
        <v>2015</v>
      </c>
    </row>
    <row r="2145" spans="1:23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3">
        <v>40380.791666666664</v>
      </c>
      <c r="J2145" s="13">
        <v>40332.886712962965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 s="3">
        <f>ROUND(E2145/D2145*100,0)</f>
        <v>11</v>
      </c>
      <c r="Q2145">
        <f t="shared" si="231"/>
        <v>45</v>
      </c>
      <c r="R2145" s="14" t="str">
        <f t="shared" si="232"/>
        <v>6/3/2010</v>
      </c>
      <c r="S2145" s="14" t="str">
        <f t="shared" si="233"/>
        <v>7/21/2010</v>
      </c>
      <c r="T2145" s="9">
        <f t="shared" si="234"/>
        <v>6</v>
      </c>
      <c r="U2145">
        <f t="shared" si="235"/>
        <v>2010</v>
      </c>
      <c r="V2145" s="9">
        <f t="shared" si="236"/>
        <v>7</v>
      </c>
      <c r="W2145">
        <f t="shared" si="237"/>
        <v>2010</v>
      </c>
    </row>
    <row r="2146" spans="1:23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3">
        <v>41531.546759259261</v>
      </c>
      <c r="J2146" s="13">
        <v>41499.546759259261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 s="3">
        <f>ROUND(E2146/D2146*100,0)</f>
        <v>2</v>
      </c>
      <c r="Q2146">
        <f t="shared" si="231"/>
        <v>25.29</v>
      </c>
      <c r="R2146" s="14" t="str">
        <f t="shared" si="232"/>
        <v>8/13/2013</v>
      </c>
      <c r="S2146" s="14" t="str">
        <f t="shared" si="233"/>
        <v>9/14/2013</v>
      </c>
      <c r="T2146" s="9">
        <f t="shared" si="234"/>
        <v>8</v>
      </c>
      <c r="U2146">
        <f t="shared" si="235"/>
        <v>2013</v>
      </c>
      <c r="V2146" s="9">
        <f t="shared" si="236"/>
        <v>9</v>
      </c>
      <c r="W2146">
        <f t="shared" si="237"/>
        <v>2013</v>
      </c>
    </row>
    <row r="2147" spans="1:23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3">
        <v>41605.279097222221</v>
      </c>
      <c r="J2147" s="13">
        <v>41575.237430555557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 s="3">
        <f>ROUND(E2147/D2147*100,0)</f>
        <v>30</v>
      </c>
      <c r="Q2147">
        <f t="shared" si="231"/>
        <v>51.29</v>
      </c>
      <c r="R2147" s="14" t="str">
        <f t="shared" si="232"/>
        <v>10/28/2013</v>
      </c>
      <c r="S2147" s="14" t="str">
        <f t="shared" si="233"/>
        <v>11/27/2013</v>
      </c>
      <c r="T2147" s="9">
        <f t="shared" si="234"/>
        <v>10</v>
      </c>
      <c r="U2147">
        <f t="shared" si="235"/>
        <v>2013</v>
      </c>
      <c r="V2147" s="9">
        <f t="shared" si="236"/>
        <v>11</v>
      </c>
      <c r="W2147">
        <f t="shared" si="237"/>
        <v>2013</v>
      </c>
    </row>
    <row r="2148" spans="1:23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3">
        <v>42411.679513888892</v>
      </c>
      <c r="J2148" s="13">
        <v>42397.679513888892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 s="3">
        <f>ROUND(E2148/D2148*100,0)</f>
        <v>0</v>
      </c>
      <c r="Q2148">
        <f t="shared" si="231"/>
        <v>1</v>
      </c>
      <c r="R2148" s="14" t="str">
        <f t="shared" si="232"/>
        <v>1/28/2016</v>
      </c>
      <c r="S2148" s="14" t="str">
        <f t="shared" si="233"/>
        <v>2/11/2016</v>
      </c>
      <c r="T2148" s="9">
        <f t="shared" si="234"/>
        <v>1</v>
      </c>
      <c r="U2148">
        <f t="shared" si="235"/>
        <v>2016</v>
      </c>
      <c r="V2148" s="9">
        <f t="shared" si="236"/>
        <v>2</v>
      </c>
      <c r="W2148">
        <f t="shared" si="237"/>
        <v>2016</v>
      </c>
    </row>
    <row r="2149" spans="1:23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3">
        <v>41959.337361111109</v>
      </c>
      <c r="J2149" s="13">
        <v>41927.295694444445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 s="3">
        <f>ROUND(E2149/D2149*100,0)</f>
        <v>1</v>
      </c>
      <c r="Q2149">
        <f t="shared" si="231"/>
        <v>49.38</v>
      </c>
      <c r="R2149" s="14" t="str">
        <f t="shared" si="232"/>
        <v>10/15/2014</v>
      </c>
      <c r="S2149" s="14" t="str">
        <f t="shared" si="233"/>
        <v>11/16/2014</v>
      </c>
      <c r="T2149" s="9">
        <f t="shared" si="234"/>
        <v>10</v>
      </c>
      <c r="U2149">
        <f t="shared" si="235"/>
        <v>2014</v>
      </c>
      <c r="V2149" s="9">
        <f t="shared" si="236"/>
        <v>11</v>
      </c>
      <c r="W2149">
        <f t="shared" si="237"/>
        <v>2014</v>
      </c>
    </row>
    <row r="2150" spans="1:23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3">
        <v>42096.691921296297</v>
      </c>
      <c r="J2150" s="13">
        <v>42066.733587962961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 s="3">
        <f>ROUND(E2150/D2150*100,0)</f>
        <v>2</v>
      </c>
      <c r="Q2150">
        <f t="shared" si="231"/>
        <v>1</v>
      </c>
      <c r="R2150" s="14" t="str">
        <f t="shared" si="232"/>
        <v>3/3/2015</v>
      </c>
      <c r="S2150" s="14" t="str">
        <f t="shared" si="233"/>
        <v>4/2/2015</v>
      </c>
      <c r="T2150" s="9">
        <f t="shared" si="234"/>
        <v>3</v>
      </c>
      <c r="U2150">
        <f t="shared" si="235"/>
        <v>2015</v>
      </c>
      <c r="V2150" s="9">
        <f t="shared" si="236"/>
        <v>4</v>
      </c>
      <c r="W2150">
        <f t="shared" si="237"/>
        <v>2015</v>
      </c>
    </row>
    <row r="2151" spans="1:23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3">
        <v>40390</v>
      </c>
      <c r="J2151" s="13">
        <v>40355.024953703702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 s="3">
        <f>ROUND(E2151/D2151*100,0)</f>
        <v>0</v>
      </c>
      <c r="Q2151">
        <f t="shared" si="231"/>
        <v>0</v>
      </c>
      <c r="R2151" s="14" t="str">
        <f t="shared" si="232"/>
        <v>6/26/2010</v>
      </c>
      <c r="S2151" s="14" t="str">
        <f t="shared" si="233"/>
        <v>7/31/2010</v>
      </c>
      <c r="T2151" s="9">
        <f t="shared" si="234"/>
        <v>6</v>
      </c>
      <c r="U2151">
        <f t="shared" si="235"/>
        <v>2010</v>
      </c>
      <c r="V2151" s="9">
        <f t="shared" si="236"/>
        <v>7</v>
      </c>
      <c r="W2151">
        <f t="shared" si="237"/>
        <v>2010</v>
      </c>
    </row>
    <row r="2152" spans="1:23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3">
        <v>42564.284710648149</v>
      </c>
      <c r="J2152" s="13">
        <v>42534.284710648149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 s="3">
        <f>ROUND(E2152/D2152*100,0)</f>
        <v>1</v>
      </c>
      <c r="Q2152">
        <f t="shared" si="231"/>
        <v>101.25</v>
      </c>
      <c r="R2152" s="14" t="str">
        <f t="shared" si="232"/>
        <v>6/13/2016</v>
      </c>
      <c r="S2152" s="14" t="str">
        <f t="shared" si="233"/>
        <v>7/13/2016</v>
      </c>
      <c r="T2152" s="9">
        <f t="shared" si="234"/>
        <v>6</v>
      </c>
      <c r="U2152">
        <f t="shared" si="235"/>
        <v>2016</v>
      </c>
      <c r="V2152" s="9">
        <f t="shared" si="236"/>
        <v>7</v>
      </c>
      <c r="W2152">
        <f t="shared" si="237"/>
        <v>2016</v>
      </c>
    </row>
    <row r="2153" spans="1:23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3">
        <v>42550.847384259258</v>
      </c>
      <c r="J2153" s="13">
        <v>42520.847384259258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 s="3">
        <f>ROUND(E2153/D2153*100,0)</f>
        <v>0</v>
      </c>
      <c r="Q2153">
        <f t="shared" si="231"/>
        <v>19.670000000000002</v>
      </c>
      <c r="R2153" s="14" t="str">
        <f t="shared" si="232"/>
        <v>5/30/2016</v>
      </c>
      <c r="S2153" s="14" t="str">
        <f t="shared" si="233"/>
        <v>6/29/2016</v>
      </c>
      <c r="T2153" s="9">
        <f t="shared" si="234"/>
        <v>5</v>
      </c>
      <c r="U2153">
        <f t="shared" si="235"/>
        <v>2016</v>
      </c>
      <c r="V2153" s="9">
        <f t="shared" si="236"/>
        <v>6</v>
      </c>
      <c r="W2153">
        <f t="shared" si="237"/>
        <v>2016</v>
      </c>
    </row>
    <row r="2154" spans="1:23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3">
        <v>41713.790613425925</v>
      </c>
      <c r="J2154" s="13">
        <v>41683.832280092596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 s="3">
        <f>ROUND(E2154/D2154*100,0)</f>
        <v>0</v>
      </c>
      <c r="Q2154">
        <f t="shared" si="231"/>
        <v>12.5</v>
      </c>
      <c r="R2154" s="14" t="str">
        <f t="shared" si="232"/>
        <v>2/13/2014</v>
      </c>
      <c r="S2154" s="14" t="str">
        <f t="shared" si="233"/>
        <v>3/15/2014</v>
      </c>
      <c r="T2154" s="9">
        <f t="shared" si="234"/>
        <v>2</v>
      </c>
      <c r="U2154">
        <f t="shared" si="235"/>
        <v>2014</v>
      </c>
      <c r="V2154" s="9">
        <f t="shared" si="236"/>
        <v>3</v>
      </c>
      <c r="W2154">
        <f t="shared" si="237"/>
        <v>2014</v>
      </c>
    </row>
    <row r="2155" spans="1:23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3">
        <v>42014.332638888889</v>
      </c>
      <c r="J2155" s="13">
        <v>41974.911087962966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 s="3">
        <f>ROUND(E2155/D2155*100,0)</f>
        <v>0</v>
      </c>
      <c r="Q2155">
        <f t="shared" si="231"/>
        <v>8.5</v>
      </c>
      <c r="R2155" s="14" t="str">
        <f t="shared" si="232"/>
        <v>12/1/2014</v>
      </c>
      <c r="S2155" s="14" t="str">
        <f t="shared" si="233"/>
        <v>1/10/2015</v>
      </c>
      <c r="T2155" s="9">
        <f t="shared" si="234"/>
        <v>12</v>
      </c>
      <c r="U2155">
        <f t="shared" si="235"/>
        <v>2014</v>
      </c>
      <c r="V2155" s="9">
        <f t="shared" si="236"/>
        <v>1</v>
      </c>
      <c r="W2155">
        <f t="shared" si="237"/>
        <v>2015</v>
      </c>
    </row>
    <row r="2156" spans="1:23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3">
        <v>41667.632256944446</v>
      </c>
      <c r="J2156" s="13">
        <v>41647.632256944446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 s="3">
        <f>ROUND(E2156/D2156*100,0)</f>
        <v>1</v>
      </c>
      <c r="Q2156">
        <f t="shared" si="231"/>
        <v>1</v>
      </c>
      <c r="R2156" s="14" t="str">
        <f t="shared" si="232"/>
        <v>1/8/2014</v>
      </c>
      <c r="S2156" s="14" t="str">
        <f t="shared" si="233"/>
        <v>1/28/2014</v>
      </c>
      <c r="T2156" s="9">
        <f t="shared" si="234"/>
        <v>1</v>
      </c>
      <c r="U2156">
        <f t="shared" si="235"/>
        <v>2014</v>
      </c>
      <c r="V2156" s="9">
        <f t="shared" si="236"/>
        <v>1</v>
      </c>
      <c r="W2156">
        <f t="shared" si="237"/>
        <v>2014</v>
      </c>
    </row>
    <row r="2157" spans="1:23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3">
        <v>42460.70584490741</v>
      </c>
      <c r="J2157" s="13">
        <v>42430.747511574074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 s="3">
        <f>ROUND(E2157/D2157*100,0)</f>
        <v>2</v>
      </c>
      <c r="Q2157">
        <f t="shared" si="231"/>
        <v>23</v>
      </c>
      <c r="R2157" s="14" t="str">
        <f t="shared" si="232"/>
        <v>3/1/2016</v>
      </c>
      <c r="S2157" s="14" t="str">
        <f t="shared" si="233"/>
        <v>3/31/2016</v>
      </c>
      <c r="T2157" s="9">
        <f t="shared" si="234"/>
        <v>3</v>
      </c>
      <c r="U2157">
        <f t="shared" si="235"/>
        <v>2016</v>
      </c>
      <c r="V2157" s="9">
        <f t="shared" si="236"/>
        <v>3</v>
      </c>
      <c r="W2157">
        <f t="shared" si="237"/>
        <v>2016</v>
      </c>
    </row>
    <row r="2158" spans="1:23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3">
        <v>41533.85423611111</v>
      </c>
      <c r="J2158" s="13">
        <v>41488.85423611111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 s="3">
        <f>ROUND(E2158/D2158*100,0)</f>
        <v>3</v>
      </c>
      <c r="Q2158">
        <f t="shared" si="231"/>
        <v>17.989999999999998</v>
      </c>
      <c r="R2158" s="14" t="str">
        <f t="shared" si="232"/>
        <v>8/2/2013</v>
      </c>
      <c r="S2158" s="14" t="str">
        <f t="shared" si="233"/>
        <v>9/16/2013</v>
      </c>
      <c r="T2158" s="9">
        <f t="shared" si="234"/>
        <v>8</v>
      </c>
      <c r="U2158">
        <f t="shared" si="235"/>
        <v>2013</v>
      </c>
      <c r="V2158" s="9">
        <f t="shared" si="236"/>
        <v>9</v>
      </c>
      <c r="W2158">
        <f t="shared" si="237"/>
        <v>2013</v>
      </c>
    </row>
    <row r="2159" spans="1:23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3">
        <v>42727.332638888889</v>
      </c>
      <c r="J2159" s="13">
        <v>42694.98128472222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 s="3">
        <f>ROUND(E2159/D2159*100,0)</f>
        <v>28</v>
      </c>
      <c r="Q2159">
        <f t="shared" si="231"/>
        <v>370.95</v>
      </c>
      <c r="R2159" s="14" t="str">
        <f t="shared" si="232"/>
        <v>11/20/2016</v>
      </c>
      <c r="S2159" s="14" t="str">
        <f t="shared" si="233"/>
        <v>12/23/2016</v>
      </c>
      <c r="T2159" s="9">
        <f t="shared" si="234"/>
        <v>11</v>
      </c>
      <c r="U2159">
        <f t="shared" si="235"/>
        <v>2016</v>
      </c>
      <c r="V2159" s="9">
        <f t="shared" si="236"/>
        <v>12</v>
      </c>
      <c r="W2159">
        <f t="shared" si="237"/>
        <v>2016</v>
      </c>
    </row>
    <row r="2160" spans="1:23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3">
        <v>41309.853865740741</v>
      </c>
      <c r="J2160" s="13">
        <v>41264.853865740741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 s="3">
        <f>ROUND(E2160/D2160*100,0)</f>
        <v>7</v>
      </c>
      <c r="Q2160">
        <f t="shared" si="231"/>
        <v>63.57</v>
      </c>
      <c r="R2160" s="14" t="str">
        <f t="shared" si="232"/>
        <v>12/21/2012</v>
      </c>
      <c r="S2160" s="14" t="str">
        <f t="shared" si="233"/>
        <v>2/4/2013</v>
      </c>
      <c r="T2160" s="9">
        <f t="shared" si="234"/>
        <v>12</v>
      </c>
      <c r="U2160">
        <f t="shared" si="235"/>
        <v>2012</v>
      </c>
      <c r="V2160" s="9">
        <f t="shared" si="236"/>
        <v>2</v>
      </c>
      <c r="W2160">
        <f t="shared" si="237"/>
        <v>2013</v>
      </c>
    </row>
    <row r="2161" spans="1:23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3">
        <v>40740.731180555558</v>
      </c>
      <c r="J2161" s="13">
        <v>40710.731180555558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 s="3">
        <f>ROUND(E2161/D2161*100,0)</f>
        <v>1</v>
      </c>
      <c r="Q2161">
        <f t="shared" si="231"/>
        <v>13</v>
      </c>
      <c r="R2161" s="14" t="str">
        <f t="shared" si="232"/>
        <v>6/16/2011</v>
      </c>
      <c r="S2161" s="14" t="str">
        <f t="shared" si="233"/>
        <v>7/16/2011</v>
      </c>
      <c r="T2161" s="9">
        <f t="shared" si="234"/>
        <v>6</v>
      </c>
      <c r="U2161">
        <f t="shared" si="235"/>
        <v>2011</v>
      </c>
      <c r="V2161" s="9">
        <f t="shared" si="236"/>
        <v>7</v>
      </c>
      <c r="W2161">
        <f t="shared" si="237"/>
        <v>2011</v>
      </c>
    </row>
    <row r="2162" spans="1:23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3">
        <v>41048.711863425924</v>
      </c>
      <c r="J2162" s="13">
        <v>41018.711863425924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 s="3">
        <f>ROUND(E2162/D2162*100,0)</f>
        <v>1</v>
      </c>
      <c r="Q2162">
        <f t="shared" si="231"/>
        <v>5.31</v>
      </c>
      <c r="R2162" s="14" t="str">
        <f t="shared" si="232"/>
        <v>4/19/2012</v>
      </c>
      <c r="S2162" s="14" t="str">
        <f t="shared" si="233"/>
        <v>5/19/2012</v>
      </c>
      <c r="T2162" s="9">
        <f t="shared" si="234"/>
        <v>4</v>
      </c>
      <c r="U2162">
        <f t="shared" si="235"/>
        <v>2012</v>
      </c>
      <c r="V2162" s="9">
        <f t="shared" si="236"/>
        <v>5</v>
      </c>
      <c r="W2162">
        <f t="shared" si="237"/>
        <v>2012</v>
      </c>
    </row>
    <row r="2163" spans="1:23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3">
        <v>42270.852534722224</v>
      </c>
      <c r="J2163" s="13">
        <v>42240.852534722224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 s="3">
        <f>ROUND(E2163/D2163*100,0)</f>
        <v>116</v>
      </c>
      <c r="Q2163">
        <f t="shared" si="231"/>
        <v>35.619999999999997</v>
      </c>
      <c r="R2163" s="14" t="str">
        <f t="shared" si="232"/>
        <v>8/24/2015</v>
      </c>
      <c r="S2163" s="14" t="str">
        <f t="shared" si="233"/>
        <v>9/23/2015</v>
      </c>
      <c r="T2163" s="9">
        <f t="shared" si="234"/>
        <v>8</v>
      </c>
      <c r="U2163">
        <f t="shared" si="235"/>
        <v>2015</v>
      </c>
      <c r="V2163" s="9">
        <f t="shared" si="236"/>
        <v>9</v>
      </c>
      <c r="W2163">
        <f t="shared" si="237"/>
        <v>2015</v>
      </c>
    </row>
    <row r="2164" spans="1:23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3">
        <v>41844.766099537039</v>
      </c>
      <c r="J2164" s="13">
        <v>41813.766099537039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 s="3">
        <f>ROUND(E2164/D2164*100,0)</f>
        <v>112</v>
      </c>
      <c r="Q2164">
        <f t="shared" si="231"/>
        <v>87.1</v>
      </c>
      <c r="R2164" s="14" t="str">
        <f t="shared" si="232"/>
        <v>6/23/2014</v>
      </c>
      <c r="S2164" s="14" t="str">
        <f t="shared" si="233"/>
        <v>7/24/2014</v>
      </c>
      <c r="T2164" s="9">
        <f t="shared" si="234"/>
        <v>6</v>
      </c>
      <c r="U2164">
        <f t="shared" si="235"/>
        <v>2014</v>
      </c>
      <c r="V2164" s="9">
        <f t="shared" si="236"/>
        <v>7</v>
      </c>
      <c r="W2164">
        <f t="shared" si="237"/>
        <v>2014</v>
      </c>
    </row>
    <row r="2165" spans="1:23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3">
        <v>42163.159722222219</v>
      </c>
      <c r="J2165" s="13">
        <v>42111.899537037039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 s="3">
        <f>ROUND(E2165/D2165*100,0)</f>
        <v>132</v>
      </c>
      <c r="Q2165">
        <f t="shared" si="231"/>
        <v>75.11</v>
      </c>
      <c r="R2165" s="14" t="str">
        <f t="shared" si="232"/>
        <v>4/17/2015</v>
      </c>
      <c r="S2165" s="14" t="str">
        <f t="shared" si="233"/>
        <v>6/8/2015</v>
      </c>
      <c r="T2165" s="9">
        <f t="shared" si="234"/>
        <v>4</v>
      </c>
      <c r="U2165">
        <f t="shared" si="235"/>
        <v>2015</v>
      </c>
      <c r="V2165" s="9">
        <f t="shared" si="236"/>
        <v>6</v>
      </c>
      <c r="W2165">
        <f t="shared" si="237"/>
        <v>2015</v>
      </c>
    </row>
    <row r="2166" spans="1:23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3">
        <v>42546.165972222225</v>
      </c>
      <c r="J2166" s="13">
        <v>42515.71775462963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 s="3">
        <f>ROUND(E2166/D2166*100,0)</f>
        <v>103</v>
      </c>
      <c r="Q2166">
        <f t="shared" si="231"/>
        <v>68.010000000000005</v>
      </c>
      <c r="R2166" s="14" t="str">
        <f t="shared" si="232"/>
        <v>5/25/2016</v>
      </c>
      <c r="S2166" s="14" t="str">
        <f t="shared" si="233"/>
        <v>6/25/2016</v>
      </c>
      <c r="T2166" s="9">
        <f t="shared" si="234"/>
        <v>5</v>
      </c>
      <c r="U2166">
        <f t="shared" si="235"/>
        <v>2016</v>
      </c>
      <c r="V2166" s="9">
        <f t="shared" si="236"/>
        <v>6</v>
      </c>
      <c r="W2166">
        <f t="shared" si="237"/>
        <v>2016</v>
      </c>
    </row>
    <row r="2167" spans="1:23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3">
        <v>42468.625405092593</v>
      </c>
      <c r="J2167" s="13">
        <v>42438.667071759257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 s="3">
        <f>ROUND(E2167/D2167*100,0)</f>
        <v>139</v>
      </c>
      <c r="Q2167">
        <f t="shared" si="231"/>
        <v>29.62</v>
      </c>
      <c r="R2167" s="14" t="str">
        <f t="shared" si="232"/>
        <v>3/9/2016</v>
      </c>
      <c r="S2167" s="14" t="str">
        <f t="shared" si="233"/>
        <v>4/8/2016</v>
      </c>
      <c r="T2167" s="9">
        <f t="shared" si="234"/>
        <v>3</v>
      </c>
      <c r="U2167">
        <f t="shared" si="235"/>
        <v>2016</v>
      </c>
      <c r="V2167" s="9">
        <f t="shared" si="236"/>
        <v>4</v>
      </c>
      <c r="W2167">
        <f t="shared" si="237"/>
        <v>2016</v>
      </c>
    </row>
    <row r="2168" spans="1:23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3">
        <v>41978.879837962966</v>
      </c>
      <c r="J2168" s="13">
        <v>41933.838171296295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 s="3">
        <f>ROUND(E2168/D2168*100,0)</f>
        <v>147</v>
      </c>
      <c r="Q2168">
        <f t="shared" si="231"/>
        <v>91.63</v>
      </c>
      <c r="R2168" s="14" t="str">
        <f t="shared" si="232"/>
        <v>10/21/2014</v>
      </c>
      <c r="S2168" s="14" t="str">
        <f t="shared" si="233"/>
        <v>12/5/2014</v>
      </c>
      <c r="T2168" s="9">
        <f t="shared" si="234"/>
        <v>10</v>
      </c>
      <c r="U2168">
        <f t="shared" si="235"/>
        <v>2014</v>
      </c>
      <c r="V2168" s="9">
        <f t="shared" si="236"/>
        <v>12</v>
      </c>
      <c r="W2168">
        <f t="shared" si="237"/>
        <v>2014</v>
      </c>
    </row>
    <row r="2169" spans="1:23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3">
        <v>41167.066400462965</v>
      </c>
      <c r="J2169" s="13">
        <v>41153.066400462965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 s="3">
        <f>ROUND(E2169/D2169*100,0)</f>
        <v>120</v>
      </c>
      <c r="Q2169">
        <f t="shared" si="231"/>
        <v>22.5</v>
      </c>
      <c r="R2169" s="14" t="str">
        <f t="shared" si="232"/>
        <v>9/1/2012</v>
      </c>
      <c r="S2169" s="14" t="str">
        <f t="shared" si="233"/>
        <v>9/15/2012</v>
      </c>
      <c r="T2169" s="9">
        <f t="shared" si="234"/>
        <v>9</v>
      </c>
      <c r="U2169">
        <f t="shared" si="235"/>
        <v>2012</v>
      </c>
      <c r="V2169" s="9">
        <f t="shared" si="236"/>
        <v>9</v>
      </c>
      <c r="W2169">
        <f t="shared" si="237"/>
        <v>2012</v>
      </c>
    </row>
    <row r="2170" spans="1:23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3">
        <v>42776.208333333336</v>
      </c>
      <c r="J2170" s="13">
        <v>42745.600243055553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 s="3">
        <f>ROUND(E2170/D2170*100,0)</f>
        <v>122</v>
      </c>
      <c r="Q2170">
        <f t="shared" si="231"/>
        <v>64.37</v>
      </c>
      <c r="R2170" s="14" t="str">
        <f t="shared" si="232"/>
        <v>1/10/2017</v>
      </c>
      <c r="S2170" s="14" t="str">
        <f t="shared" si="233"/>
        <v>2/10/2017</v>
      </c>
      <c r="T2170" s="9">
        <f t="shared" si="234"/>
        <v>1</v>
      </c>
      <c r="U2170">
        <f t="shared" si="235"/>
        <v>2017</v>
      </c>
      <c r="V2170" s="9">
        <f t="shared" si="236"/>
        <v>2</v>
      </c>
      <c r="W2170">
        <f t="shared" si="237"/>
        <v>2017</v>
      </c>
    </row>
    <row r="2171" spans="1:23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3">
        <v>42796.700821759259</v>
      </c>
      <c r="J2171" s="13">
        <v>42793.700821759259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 s="3">
        <f>ROUND(E2171/D2171*100,0)</f>
        <v>100</v>
      </c>
      <c r="Q2171">
        <f t="shared" si="231"/>
        <v>21.86</v>
      </c>
      <c r="R2171" s="14" t="str">
        <f t="shared" si="232"/>
        <v>2/27/2017</v>
      </c>
      <c r="S2171" s="14" t="str">
        <f t="shared" si="233"/>
        <v>3/2/2017</v>
      </c>
      <c r="T2171" s="9">
        <f t="shared" si="234"/>
        <v>2</v>
      </c>
      <c r="U2171">
        <f t="shared" si="235"/>
        <v>2017</v>
      </c>
      <c r="V2171" s="9">
        <f t="shared" si="236"/>
        <v>3</v>
      </c>
      <c r="W2171">
        <f t="shared" si="237"/>
        <v>2017</v>
      </c>
    </row>
    <row r="2172" spans="1:23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3">
        <v>42238.750254629631</v>
      </c>
      <c r="J2172" s="13">
        <v>42198.750254629631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 s="3">
        <f>ROUND(E2172/D2172*100,0)</f>
        <v>181</v>
      </c>
      <c r="Q2172">
        <f t="shared" si="231"/>
        <v>33.32</v>
      </c>
      <c r="R2172" s="14" t="str">
        <f t="shared" si="232"/>
        <v>7/13/2015</v>
      </c>
      <c r="S2172" s="14" t="str">
        <f t="shared" si="233"/>
        <v>8/22/2015</v>
      </c>
      <c r="T2172" s="9">
        <f t="shared" si="234"/>
        <v>7</v>
      </c>
      <c r="U2172">
        <f t="shared" si="235"/>
        <v>2015</v>
      </c>
      <c r="V2172" s="9">
        <f t="shared" si="236"/>
        <v>8</v>
      </c>
      <c r="W2172">
        <f t="shared" si="237"/>
        <v>2015</v>
      </c>
    </row>
    <row r="2173" spans="1:23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3">
        <v>42177.208333333336</v>
      </c>
      <c r="J2173" s="13">
        <v>42141.957118055558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 s="3">
        <f>ROUND(E2173/D2173*100,0)</f>
        <v>106</v>
      </c>
      <c r="Q2173">
        <f t="shared" si="231"/>
        <v>90.28</v>
      </c>
      <c r="R2173" s="14" t="str">
        <f t="shared" si="232"/>
        <v>5/17/2015</v>
      </c>
      <c r="S2173" s="14" t="str">
        <f t="shared" si="233"/>
        <v>6/22/2015</v>
      </c>
      <c r="T2173" s="9">
        <f t="shared" si="234"/>
        <v>5</v>
      </c>
      <c r="U2173">
        <f t="shared" si="235"/>
        <v>2015</v>
      </c>
      <c r="V2173" s="9">
        <f t="shared" si="236"/>
        <v>6</v>
      </c>
      <c r="W2173">
        <f t="shared" si="237"/>
        <v>2015</v>
      </c>
    </row>
    <row r="2174" spans="1:23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3">
        <v>42112.580092592594</v>
      </c>
      <c r="J2174" s="13">
        <v>42082.580092592594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 s="3">
        <f>ROUND(E2174/D2174*100,0)</f>
        <v>100</v>
      </c>
      <c r="Q2174">
        <f t="shared" si="231"/>
        <v>76.92</v>
      </c>
      <c r="R2174" s="14" t="str">
        <f t="shared" si="232"/>
        <v>3/19/2015</v>
      </c>
      <c r="S2174" s="14" t="str">
        <f t="shared" si="233"/>
        <v>4/18/2015</v>
      </c>
      <c r="T2174" s="9">
        <f t="shared" si="234"/>
        <v>3</v>
      </c>
      <c r="U2174">
        <f t="shared" si="235"/>
        <v>2015</v>
      </c>
      <c r="V2174" s="9">
        <f t="shared" si="236"/>
        <v>4</v>
      </c>
      <c r="W2174">
        <f t="shared" si="237"/>
        <v>2015</v>
      </c>
    </row>
    <row r="2175" spans="1:23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3">
        <v>41527.165972222225</v>
      </c>
      <c r="J2175" s="13">
        <v>41495.692627314813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 s="3">
        <f>ROUND(E2175/D2175*100,0)</f>
        <v>127</v>
      </c>
      <c r="Q2175">
        <f t="shared" si="231"/>
        <v>59.23</v>
      </c>
      <c r="R2175" s="14" t="str">
        <f t="shared" si="232"/>
        <v>8/9/2013</v>
      </c>
      <c r="S2175" s="14" t="str">
        <f t="shared" si="233"/>
        <v>9/10/2013</v>
      </c>
      <c r="T2175" s="9">
        <f t="shared" si="234"/>
        <v>8</v>
      </c>
      <c r="U2175">
        <f t="shared" si="235"/>
        <v>2013</v>
      </c>
      <c r="V2175" s="9">
        <f t="shared" si="236"/>
        <v>9</v>
      </c>
      <c r="W2175">
        <f t="shared" si="237"/>
        <v>2013</v>
      </c>
    </row>
    <row r="2176" spans="1:23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3">
        <v>42495.542905092596</v>
      </c>
      <c r="J2176" s="13">
        <v>42465.542905092596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 s="3">
        <f>ROUND(E2176/D2176*100,0)</f>
        <v>103</v>
      </c>
      <c r="Q2176">
        <f t="shared" si="231"/>
        <v>65.38</v>
      </c>
      <c r="R2176" s="14" t="str">
        <f t="shared" si="232"/>
        <v>4/5/2016</v>
      </c>
      <c r="S2176" s="14" t="str">
        <f t="shared" si="233"/>
        <v>5/5/2016</v>
      </c>
      <c r="T2176" s="9">
        <f t="shared" si="234"/>
        <v>4</v>
      </c>
      <c r="U2176">
        <f t="shared" si="235"/>
        <v>2016</v>
      </c>
      <c r="V2176" s="9">
        <f t="shared" si="236"/>
        <v>5</v>
      </c>
      <c r="W2176">
        <f t="shared" si="237"/>
        <v>2016</v>
      </c>
    </row>
    <row r="2177" spans="1:23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3">
        <v>42572.009097222224</v>
      </c>
      <c r="J2177" s="13">
        <v>42565.009097222224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 s="3">
        <f>ROUND(E2177/D2177*100,0)</f>
        <v>250</v>
      </c>
      <c r="Q2177">
        <f t="shared" si="231"/>
        <v>67.31</v>
      </c>
      <c r="R2177" s="14" t="str">
        <f t="shared" si="232"/>
        <v>7/14/2016</v>
      </c>
      <c r="S2177" s="14" t="str">
        <f t="shared" si="233"/>
        <v>7/21/2016</v>
      </c>
      <c r="T2177" s="9">
        <f t="shared" si="234"/>
        <v>7</v>
      </c>
      <c r="U2177">
        <f t="shared" si="235"/>
        <v>2016</v>
      </c>
      <c r="V2177" s="9">
        <f t="shared" si="236"/>
        <v>7</v>
      </c>
      <c r="W2177">
        <f t="shared" si="237"/>
        <v>2016</v>
      </c>
    </row>
    <row r="2178" spans="1:23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3">
        <v>42126.633206018516</v>
      </c>
      <c r="J2178" s="13">
        <v>42096.633206018516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 s="3">
        <f>ROUND(E2178/D2178*100,0)</f>
        <v>126</v>
      </c>
      <c r="Q2178">
        <f t="shared" si="231"/>
        <v>88.75</v>
      </c>
      <c r="R2178" s="14" t="str">
        <f t="shared" si="232"/>
        <v>4/2/2015</v>
      </c>
      <c r="S2178" s="14" t="str">
        <f t="shared" si="233"/>
        <v>5/2/2015</v>
      </c>
      <c r="T2178" s="9">
        <f t="shared" si="234"/>
        <v>4</v>
      </c>
      <c r="U2178">
        <f t="shared" si="235"/>
        <v>2015</v>
      </c>
      <c r="V2178" s="9">
        <f t="shared" si="236"/>
        <v>5</v>
      </c>
      <c r="W2178">
        <f t="shared" si="237"/>
        <v>2015</v>
      </c>
    </row>
    <row r="2179" spans="1:23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3">
        <v>42527.250775462962</v>
      </c>
      <c r="J2179" s="13">
        <v>42502.250775462962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 s="3">
        <f>ROUND(E2179/D2179*100,0)</f>
        <v>100</v>
      </c>
      <c r="Q2179">
        <f t="shared" ref="Q2179:Q2242" si="238">IFERROR(ROUND(E2179/L2179,2),0)</f>
        <v>65.87</v>
      </c>
      <c r="R2179" s="14" t="str">
        <f t="shared" ref="R2179:R2242" si="239">_xlfn.CONCAT(MONTH(J2179),"/",DAY(J2179),"/",YEAR(J2179))</f>
        <v>5/12/2016</v>
      </c>
      <c r="S2179" s="14" t="str">
        <f t="shared" ref="S2179:S2242" si="240">_xlfn.CONCAT(MONTH(I2179),"/",DAY(I2179),"/",YEAR(I2179))</f>
        <v>6/6/2016</v>
      </c>
      <c r="T2179" s="9">
        <f t="shared" ref="T2179:T2242" si="241">MONTH(R2179)</f>
        <v>5</v>
      </c>
      <c r="U2179">
        <f t="shared" ref="U2179:U2242" si="242">YEAR(R2179)</f>
        <v>2016</v>
      </c>
      <c r="V2179" s="9">
        <f t="shared" ref="V2179:V2242" si="243">MONTH(S2179)</f>
        <v>6</v>
      </c>
      <c r="W2179">
        <f t="shared" ref="W2179:W2242" si="244">YEAR(S2179)</f>
        <v>2016</v>
      </c>
    </row>
    <row r="2180" spans="1:23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3">
        <v>42753.63653935185</v>
      </c>
      <c r="J2180" s="13">
        <v>42723.63653935185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 s="3">
        <f>ROUND(E2180/D2180*100,0)</f>
        <v>139</v>
      </c>
      <c r="Q2180">
        <f t="shared" si="238"/>
        <v>40.35</v>
      </c>
      <c r="R2180" s="14" t="str">
        <f t="shared" si="239"/>
        <v>12/19/2016</v>
      </c>
      <c r="S2180" s="14" t="str">
        <f t="shared" si="240"/>
        <v>1/18/2017</v>
      </c>
      <c r="T2180" s="9">
        <f t="shared" si="241"/>
        <v>12</v>
      </c>
      <c r="U2180">
        <f t="shared" si="242"/>
        <v>2016</v>
      </c>
      <c r="V2180" s="9">
        <f t="shared" si="243"/>
        <v>1</v>
      </c>
      <c r="W2180">
        <f t="shared" si="244"/>
        <v>2017</v>
      </c>
    </row>
    <row r="2181" spans="1:23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3">
        <v>42105.171203703707</v>
      </c>
      <c r="J2181" s="13">
        <v>42075.171203703707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 s="3">
        <f>ROUND(E2181/D2181*100,0)</f>
        <v>161</v>
      </c>
      <c r="Q2181">
        <f t="shared" si="238"/>
        <v>76.86</v>
      </c>
      <c r="R2181" s="14" t="str">
        <f t="shared" si="239"/>
        <v>3/12/2015</v>
      </c>
      <c r="S2181" s="14" t="str">
        <f t="shared" si="240"/>
        <v>4/11/2015</v>
      </c>
      <c r="T2181" s="9">
        <f t="shared" si="241"/>
        <v>3</v>
      </c>
      <c r="U2181">
        <f t="shared" si="242"/>
        <v>2015</v>
      </c>
      <c r="V2181" s="9">
        <f t="shared" si="243"/>
        <v>4</v>
      </c>
      <c r="W2181">
        <f t="shared" si="244"/>
        <v>2015</v>
      </c>
    </row>
    <row r="2182" spans="1:23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3">
        <v>42321.711435185185</v>
      </c>
      <c r="J2182" s="13">
        <v>42279.669768518521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 s="3">
        <f>ROUND(E2182/D2182*100,0)</f>
        <v>107</v>
      </c>
      <c r="Q2182">
        <f t="shared" si="238"/>
        <v>68.709999999999994</v>
      </c>
      <c r="R2182" s="14" t="str">
        <f t="shared" si="239"/>
        <v>10/2/2015</v>
      </c>
      <c r="S2182" s="14" t="str">
        <f t="shared" si="240"/>
        <v>11/13/2015</v>
      </c>
      <c r="T2182" s="9">
        <f t="shared" si="241"/>
        <v>10</v>
      </c>
      <c r="U2182">
        <f t="shared" si="242"/>
        <v>2015</v>
      </c>
      <c r="V2182" s="9">
        <f t="shared" si="243"/>
        <v>11</v>
      </c>
      <c r="W2182">
        <f t="shared" si="244"/>
        <v>2015</v>
      </c>
    </row>
    <row r="2183" spans="1:23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3">
        <v>42787.005243055559</v>
      </c>
      <c r="J2183" s="13">
        <v>42773.005243055559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 s="3">
        <f>ROUND(E2183/D2183*100,0)</f>
        <v>153</v>
      </c>
      <c r="Q2183">
        <f t="shared" si="238"/>
        <v>57.77</v>
      </c>
      <c r="R2183" s="14" t="str">
        <f t="shared" si="239"/>
        <v>2/7/2017</v>
      </c>
      <c r="S2183" s="14" t="str">
        <f t="shared" si="240"/>
        <v>2/21/2017</v>
      </c>
      <c r="T2183" s="9">
        <f t="shared" si="241"/>
        <v>2</v>
      </c>
      <c r="U2183">
        <f t="shared" si="242"/>
        <v>2017</v>
      </c>
      <c r="V2183" s="9">
        <f t="shared" si="243"/>
        <v>2</v>
      </c>
      <c r="W2183">
        <f t="shared" si="244"/>
        <v>2017</v>
      </c>
    </row>
    <row r="2184" spans="1:23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3">
        <v>41914.900752314818</v>
      </c>
      <c r="J2184" s="13">
        <v>41879.900752314818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 s="3">
        <f>ROUND(E2184/D2184*100,0)</f>
        <v>524</v>
      </c>
      <c r="Q2184">
        <f t="shared" si="238"/>
        <v>44.17</v>
      </c>
      <c r="R2184" s="14" t="str">
        <f t="shared" si="239"/>
        <v>8/28/2014</v>
      </c>
      <c r="S2184" s="14" t="str">
        <f t="shared" si="240"/>
        <v>10/2/2014</v>
      </c>
      <c r="T2184" s="9">
        <f t="shared" si="241"/>
        <v>8</v>
      </c>
      <c r="U2184">
        <f t="shared" si="242"/>
        <v>2014</v>
      </c>
      <c r="V2184" s="9">
        <f t="shared" si="243"/>
        <v>10</v>
      </c>
      <c r="W2184">
        <f t="shared" si="244"/>
        <v>2014</v>
      </c>
    </row>
    <row r="2185" spans="1:23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3">
        <v>42775.208333333336</v>
      </c>
      <c r="J2185" s="13">
        <v>42745.365474537037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 s="3">
        <f>ROUND(E2185/D2185*100,0)</f>
        <v>489</v>
      </c>
      <c r="Q2185">
        <f t="shared" si="238"/>
        <v>31.57</v>
      </c>
      <c r="R2185" s="14" t="str">
        <f t="shared" si="239"/>
        <v>1/10/2017</v>
      </c>
      <c r="S2185" s="14" t="str">
        <f t="shared" si="240"/>
        <v>2/9/2017</v>
      </c>
      <c r="T2185" s="9">
        <f t="shared" si="241"/>
        <v>1</v>
      </c>
      <c r="U2185">
        <f t="shared" si="242"/>
        <v>2017</v>
      </c>
      <c r="V2185" s="9">
        <f t="shared" si="243"/>
        <v>2</v>
      </c>
      <c r="W2185">
        <f t="shared" si="244"/>
        <v>2017</v>
      </c>
    </row>
    <row r="2186" spans="1:23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3">
        <v>42394.666666666664</v>
      </c>
      <c r="J2186" s="13">
        <v>42380.690289351849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 s="3">
        <f>ROUND(E2186/D2186*100,0)</f>
        <v>285</v>
      </c>
      <c r="Q2186">
        <f t="shared" si="238"/>
        <v>107.05</v>
      </c>
      <c r="R2186" s="14" t="str">
        <f t="shared" si="239"/>
        <v>1/11/2016</v>
      </c>
      <c r="S2186" s="14" t="str">
        <f t="shared" si="240"/>
        <v>1/25/2016</v>
      </c>
      <c r="T2186" s="9">
        <f t="shared" si="241"/>
        <v>1</v>
      </c>
      <c r="U2186">
        <f t="shared" si="242"/>
        <v>2016</v>
      </c>
      <c r="V2186" s="9">
        <f t="shared" si="243"/>
        <v>1</v>
      </c>
      <c r="W2186">
        <f t="shared" si="244"/>
        <v>2016</v>
      </c>
    </row>
    <row r="2187" spans="1:23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3">
        <v>41359.349988425929</v>
      </c>
      <c r="J2187" s="13">
        <v>41319.349988425929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 s="3">
        <f>ROUND(E2187/D2187*100,0)</f>
        <v>1857</v>
      </c>
      <c r="Q2187">
        <f t="shared" si="238"/>
        <v>149.03</v>
      </c>
      <c r="R2187" s="14" t="str">
        <f t="shared" si="239"/>
        <v>2/14/2013</v>
      </c>
      <c r="S2187" s="14" t="str">
        <f t="shared" si="240"/>
        <v>3/26/2013</v>
      </c>
      <c r="T2187" s="9">
        <f t="shared" si="241"/>
        <v>2</v>
      </c>
      <c r="U2187">
        <f t="shared" si="242"/>
        <v>2013</v>
      </c>
      <c r="V2187" s="9">
        <f t="shared" si="243"/>
        <v>3</v>
      </c>
      <c r="W2187">
        <f t="shared" si="244"/>
        <v>2013</v>
      </c>
    </row>
    <row r="2188" spans="1:23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3">
        <v>42620.083333333336</v>
      </c>
      <c r="J2188" s="13">
        <v>42583.615081018521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 s="3">
        <f>ROUND(E2188/D2188*100,0)</f>
        <v>110</v>
      </c>
      <c r="Q2188">
        <f t="shared" si="238"/>
        <v>55.96</v>
      </c>
      <c r="R2188" s="14" t="str">
        <f t="shared" si="239"/>
        <v>8/1/2016</v>
      </c>
      <c r="S2188" s="14" t="str">
        <f t="shared" si="240"/>
        <v>9/7/2016</v>
      </c>
      <c r="T2188" s="9">
        <f t="shared" si="241"/>
        <v>8</v>
      </c>
      <c r="U2188">
        <f t="shared" si="242"/>
        <v>2016</v>
      </c>
      <c r="V2188" s="9">
        <f t="shared" si="243"/>
        <v>9</v>
      </c>
      <c r="W2188">
        <f t="shared" si="244"/>
        <v>2016</v>
      </c>
    </row>
    <row r="2189" spans="1:23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3">
        <v>42097.165972222225</v>
      </c>
      <c r="J2189" s="13">
        <v>42068.209097222221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 s="3">
        <f>ROUND(E2189/D2189*100,0)</f>
        <v>1015</v>
      </c>
      <c r="Q2189">
        <f t="shared" si="238"/>
        <v>56.97</v>
      </c>
      <c r="R2189" s="14" t="str">
        <f t="shared" si="239"/>
        <v>3/5/2015</v>
      </c>
      <c r="S2189" s="14" t="str">
        <f t="shared" si="240"/>
        <v>4/3/2015</v>
      </c>
      <c r="T2189" s="9">
        <f t="shared" si="241"/>
        <v>3</v>
      </c>
      <c r="U2189">
        <f t="shared" si="242"/>
        <v>2015</v>
      </c>
      <c r="V2189" s="9">
        <f t="shared" si="243"/>
        <v>4</v>
      </c>
      <c r="W2189">
        <f t="shared" si="244"/>
        <v>2015</v>
      </c>
    </row>
    <row r="2190" spans="1:23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3">
        <v>42668.708333333336</v>
      </c>
      <c r="J2190" s="13">
        <v>42633.586122685185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 s="3">
        <f>ROUND(E2190/D2190*100,0)</f>
        <v>412</v>
      </c>
      <c r="Q2190">
        <f t="shared" si="238"/>
        <v>44.06</v>
      </c>
      <c r="R2190" s="14" t="str">
        <f t="shared" si="239"/>
        <v>9/20/2016</v>
      </c>
      <c r="S2190" s="14" t="str">
        <f t="shared" si="240"/>
        <v>10/25/2016</v>
      </c>
      <c r="T2190" s="9">
        <f t="shared" si="241"/>
        <v>9</v>
      </c>
      <c r="U2190">
        <f t="shared" si="242"/>
        <v>2016</v>
      </c>
      <c r="V2190" s="9">
        <f t="shared" si="243"/>
        <v>10</v>
      </c>
      <c r="W2190">
        <f t="shared" si="244"/>
        <v>2016</v>
      </c>
    </row>
    <row r="2191" spans="1:23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3">
        <v>42481.916666666664</v>
      </c>
      <c r="J2191" s="13">
        <v>42467.788194444445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 s="3">
        <f>ROUND(E2191/D2191*100,0)</f>
        <v>503</v>
      </c>
      <c r="Q2191">
        <f t="shared" si="238"/>
        <v>68.63</v>
      </c>
      <c r="R2191" s="14" t="str">
        <f t="shared" si="239"/>
        <v>4/7/2016</v>
      </c>
      <c r="S2191" s="14" t="str">
        <f t="shared" si="240"/>
        <v>4/21/2016</v>
      </c>
      <c r="T2191" s="9">
        <f t="shared" si="241"/>
        <v>4</v>
      </c>
      <c r="U2191">
        <f t="shared" si="242"/>
        <v>2016</v>
      </c>
      <c r="V2191" s="9">
        <f t="shared" si="243"/>
        <v>4</v>
      </c>
      <c r="W2191">
        <f t="shared" si="244"/>
        <v>2016</v>
      </c>
    </row>
    <row r="2192" spans="1:23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3">
        <v>42452.290972222225</v>
      </c>
      <c r="J2192" s="13">
        <v>42417.6250462963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 s="3">
        <f>ROUND(E2192/D2192*100,0)</f>
        <v>185</v>
      </c>
      <c r="Q2192">
        <f t="shared" si="238"/>
        <v>65.319999999999993</v>
      </c>
      <c r="R2192" s="14" t="str">
        <f t="shared" si="239"/>
        <v>2/17/2016</v>
      </c>
      <c r="S2192" s="14" t="str">
        <f t="shared" si="240"/>
        <v>3/23/2016</v>
      </c>
      <c r="T2192" s="9">
        <f t="shared" si="241"/>
        <v>2</v>
      </c>
      <c r="U2192">
        <f t="shared" si="242"/>
        <v>2016</v>
      </c>
      <c r="V2192" s="9">
        <f t="shared" si="243"/>
        <v>3</v>
      </c>
      <c r="W2192">
        <f t="shared" si="244"/>
        <v>2016</v>
      </c>
    </row>
    <row r="2193" spans="1:23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3">
        <v>42780.833645833336</v>
      </c>
      <c r="J2193" s="13">
        <v>42768.833645833336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 s="3">
        <f>ROUND(E2193/D2193*100,0)</f>
        <v>120</v>
      </c>
      <c r="Q2193">
        <f t="shared" si="238"/>
        <v>35.92</v>
      </c>
      <c r="R2193" s="14" t="str">
        <f t="shared" si="239"/>
        <v>2/2/2017</v>
      </c>
      <c r="S2193" s="14" t="str">
        <f t="shared" si="240"/>
        <v>2/14/2017</v>
      </c>
      <c r="T2193" s="9">
        <f t="shared" si="241"/>
        <v>2</v>
      </c>
      <c r="U2193">
        <f t="shared" si="242"/>
        <v>2017</v>
      </c>
      <c r="V2193" s="9">
        <f t="shared" si="243"/>
        <v>2</v>
      </c>
      <c r="W2193">
        <f t="shared" si="244"/>
        <v>2017</v>
      </c>
    </row>
    <row r="2194" spans="1:23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3">
        <v>42719.958333333336</v>
      </c>
      <c r="J2194" s="13">
        <v>42691.851203703707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 s="3">
        <f>ROUND(E2194/D2194*100,0)</f>
        <v>1081</v>
      </c>
      <c r="Q2194">
        <f t="shared" si="238"/>
        <v>40.07</v>
      </c>
      <c r="R2194" s="14" t="str">
        <f t="shared" si="239"/>
        <v>11/17/2016</v>
      </c>
      <c r="S2194" s="14" t="str">
        <f t="shared" si="240"/>
        <v>12/15/2016</v>
      </c>
      <c r="T2194" s="9">
        <f t="shared" si="241"/>
        <v>11</v>
      </c>
      <c r="U2194">
        <f t="shared" si="242"/>
        <v>2016</v>
      </c>
      <c r="V2194" s="9">
        <f t="shared" si="243"/>
        <v>12</v>
      </c>
      <c r="W2194">
        <f t="shared" si="244"/>
        <v>2016</v>
      </c>
    </row>
    <row r="2195" spans="1:23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3">
        <v>42695.207638888889</v>
      </c>
      <c r="J2195" s="13">
        <v>42664.405925925923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 s="3">
        <f>ROUND(E2195/D2195*100,0)</f>
        <v>452</v>
      </c>
      <c r="Q2195">
        <f t="shared" si="238"/>
        <v>75.650000000000006</v>
      </c>
      <c r="R2195" s="14" t="str">
        <f t="shared" si="239"/>
        <v>10/21/2016</v>
      </c>
      <c r="S2195" s="14" t="str">
        <f t="shared" si="240"/>
        <v>11/21/2016</v>
      </c>
      <c r="T2195" s="9">
        <f t="shared" si="241"/>
        <v>10</v>
      </c>
      <c r="U2195">
        <f t="shared" si="242"/>
        <v>2016</v>
      </c>
      <c r="V2195" s="9">
        <f t="shared" si="243"/>
        <v>11</v>
      </c>
      <c r="W2195">
        <f t="shared" si="244"/>
        <v>2016</v>
      </c>
    </row>
    <row r="2196" spans="1:23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3">
        <v>42455.716319444444</v>
      </c>
      <c r="J2196" s="13">
        <v>42425.757986111108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 s="3">
        <f>ROUND(E2196/D2196*100,0)</f>
        <v>537</v>
      </c>
      <c r="Q2196">
        <f t="shared" si="238"/>
        <v>61.2</v>
      </c>
      <c r="R2196" s="14" t="str">
        <f t="shared" si="239"/>
        <v>2/25/2016</v>
      </c>
      <c r="S2196" s="14" t="str">
        <f t="shared" si="240"/>
        <v>3/26/2016</v>
      </c>
      <c r="T2196" s="9">
        <f t="shared" si="241"/>
        <v>2</v>
      </c>
      <c r="U2196">
        <f t="shared" si="242"/>
        <v>2016</v>
      </c>
      <c r="V2196" s="9">
        <f t="shared" si="243"/>
        <v>3</v>
      </c>
      <c r="W2196">
        <f t="shared" si="244"/>
        <v>2016</v>
      </c>
    </row>
    <row r="2197" spans="1:23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3">
        <v>42227.771990740737</v>
      </c>
      <c r="J2197" s="13">
        <v>42197.771990740737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 s="3">
        <f>ROUND(E2197/D2197*100,0)</f>
        <v>120</v>
      </c>
      <c r="Q2197">
        <f t="shared" si="238"/>
        <v>48.13</v>
      </c>
      <c r="R2197" s="14" t="str">
        <f t="shared" si="239"/>
        <v>7/12/2015</v>
      </c>
      <c r="S2197" s="14" t="str">
        <f t="shared" si="240"/>
        <v>8/11/2015</v>
      </c>
      <c r="T2197" s="9">
        <f t="shared" si="241"/>
        <v>7</v>
      </c>
      <c r="U2197">
        <f t="shared" si="242"/>
        <v>2015</v>
      </c>
      <c r="V2197" s="9">
        <f t="shared" si="243"/>
        <v>8</v>
      </c>
      <c r="W2197">
        <f t="shared" si="244"/>
        <v>2015</v>
      </c>
    </row>
    <row r="2198" spans="1:23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3">
        <v>42706.291666666664</v>
      </c>
      <c r="J2198" s="13">
        <v>42675.487291666665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 s="3">
        <f>ROUND(E2198/D2198*100,0)</f>
        <v>114</v>
      </c>
      <c r="Q2198">
        <f t="shared" si="238"/>
        <v>68.11</v>
      </c>
      <c r="R2198" s="14" t="str">
        <f t="shared" si="239"/>
        <v>11/1/2016</v>
      </c>
      <c r="S2198" s="14" t="str">
        <f t="shared" si="240"/>
        <v>12/2/2016</v>
      </c>
      <c r="T2198" s="9">
        <f t="shared" si="241"/>
        <v>11</v>
      </c>
      <c r="U2198">
        <f t="shared" si="242"/>
        <v>2016</v>
      </c>
      <c r="V2198" s="9">
        <f t="shared" si="243"/>
        <v>12</v>
      </c>
      <c r="W2198">
        <f t="shared" si="244"/>
        <v>2016</v>
      </c>
    </row>
    <row r="2199" spans="1:23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3">
        <v>42063.584016203706</v>
      </c>
      <c r="J2199" s="13">
        <v>42033.584016203706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 s="3">
        <f>ROUND(E2199/D2199*100,0)</f>
        <v>951</v>
      </c>
      <c r="Q2199">
        <f t="shared" si="238"/>
        <v>65.89</v>
      </c>
      <c r="R2199" s="14" t="str">
        <f t="shared" si="239"/>
        <v>1/29/2015</v>
      </c>
      <c r="S2199" s="14" t="str">
        <f t="shared" si="240"/>
        <v>2/28/2015</v>
      </c>
      <c r="T2199" s="9">
        <f t="shared" si="241"/>
        <v>1</v>
      </c>
      <c r="U2199">
        <f t="shared" si="242"/>
        <v>2015</v>
      </c>
      <c r="V2199" s="9">
        <f t="shared" si="243"/>
        <v>2</v>
      </c>
      <c r="W2199">
        <f t="shared" si="244"/>
        <v>2015</v>
      </c>
    </row>
    <row r="2200" spans="1:23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3">
        <v>42322.555555555555</v>
      </c>
      <c r="J2200" s="13">
        <v>42292.513888888891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 s="3">
        <f>ROUND(E2200/D2200*100,0)</f>
        <v>133</v>
      </c>
      <c r="Q2200">
        <f t="shared" si="238"/>
        <v>81.650000000000006</v>
      </c>
      <c r="R2200" s="14" t="str">
        <f t="shared" si="239"/>
        <v>10/15/2015</v>
      </c>
      <c r="S2200" s="14" t="str">
        <f t="shared" si="240"/>
        <v>11/14/2015</v>
      </c>
      <c r="T2200" s="9">
        <f t="shared" si="241"/>
        <v>10</v>
      </c>
      <c r="U2200">
        <f t="shared" si="242"/>
        <v>2015</v>
      </c>
      <c r="V2200" s="9">
        <f t="shared" si="243"/>
        <v>11</v>
      </c>
      <c r="W2200">
        <f t="shared" si="244"/>
        <v>2015</v>
      </c>
    </row>
    <row r="2201" spans="1:23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3">
        <v>42292.416643518518</v>
      </c>
      <c r="J2201" s="13">
        <v>42262.416643518518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 s="3">
        <f>ROUND(E2201/D2201*100,0)</f>
        <v>147</v>
      </c>
      <c r="Q2201">
        <f t="shared" si="238"/>
        <v>52.7</v>
      </c>
      <c r="R2201" s="14" t="str">
        <f t="shared" si="239"/>
        <v>9/15/2015</v>
      </c>
      <c r="S2201" s="14" t="str">
        <f t="shared" si="240"/>
        <v>10/15/2015</v>
      </c>
      <c r="T2201" s="9">
        <f t="shared" si="241"/>
        <v>9</v>
      </c>
      <c r="U2201">
        <f t="shared" si="242"/>
        <v>2015</v>
      </c>
      <c r="V2201" s="9">
        <f t="shared" si="243"/>
        <v>10</v>
      </c>
      <c r="W2201">
        <f t="shared" si="244"/>
        <v>2015</v>
      </c>
    </row>
    <row r="2202" spans="1:23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3">
        <v>42191.125</v>
      </c>
      <c r="J2202" s="13">
        <v>42163.625787037039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 s="3">
        <f>ROUND(E2202/D2202*100,0)</f>
        <v>542</v>
      </c>
      <c r="Q2202">
        <f t="shared" si="238"/>
        <v>41.23</v>
      </c>
      <c r="R2202" s="14" t="str">
        <f t="shared" si="239"/>
        <v>6/8/2015</v>
      </c>
      <c r="S2202" s="14" t="str">
        <f t="shared" si="240"/>
        <v>7/6/2015</v>
      </c>
      <c r="T2202" s="9">
        <f t="shared" si="241"/>
        <v>6</v>
      </c>
      <c r="U2202">
        <f t="shared" si="242"/>
        <v>2015</v>
      </c>
      <c r="V2202" s="9">
        <f t="shared" si="243"/>
        <v>7</v>
      </c>
      <c r="W2202">
        <f t="shared" si="244"/>
        <v>2015</v>
      </c>
    </row>
    <row r="2203" spans="1:23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3">
        <v>41290.846817129626</v>
      </c>
      <c r="J2203" s="13">
        <v>41276.846817129626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 s="3">
        <f>ROUND(E2203/D2203*100,0)</f>
        <v>383</v>
      </c>
      <c r="Q2203">
        <f t="shared" si="238"/>
        <v>15.04</v>
      </c>
      <c r="R2203" s="14" t="str">
        <f t="shared" si="239"/>
        <v>1/2/2013</v>
      </c>
      <c r="S2203" s="14" t="str">
        <f t="shared" si="240"/>
        <v>1/16/2013</v>
      </c>
      <c r="T2203" s="9">
        <f t="shared" si="241"/>
        <v>1</v>
      </c>
      <c r="U2203">
        <f t="shared" si="242"/>
        <v>2013</v>
      </c>
      <c r="V2203" s="9">
        <f t="shared" si="243"/>
        <v>1</v>
      </c>
      <c r="W2203">
        <f t="shared" si="244"/>
        <v>2013</v>
      </c>
    </row>
    <row r="2204" spans="1:23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3">
        <v>41214.849166666667</v>
      </c>
      <c r="J2204" s="13">
        <v>41184.849166666667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 s="3">
        <f>ROUND(E2204/D2204*100,0)</f>
        <v>704</v>
      </c>
      <c r="Q2204">
        <f t="shared" si="238"/>
        <v>39.07</v>
      </c>
      <c r="R2204" s="14" t="str">
        <f t="shared" si="239"/>
        <v>10/2/2012</v>
      </c>
      <c r="S2204" s="14" t="str">
        <f t="shared" si="240"/>
        <v>11/1/2012</v>
      </c>
      <c r="T2204" s="9">
        <f t="shared" si="241"/>
        <v>10</v>
      </c>
      <c r="U2204">
        <f t="shared" si="242"/>
        <v>2012</v>
      </c>
      <c r="V2204" s="9">
        <f t="shared" si="243"/>
        <v>11</v>
      </c>
      <c r="W2204">
        <f t="shared" si="244"/>
        <v>2012</v>
      </c>
    </row>
    <row r="2205" spans="1:23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3">
        <v>42271.85974537037</v>
      </c>
      <c r="J2205" s="13">
        <v>42241.85974537037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 s="3">
        <f>ROUND(E2205/D2205*100,0)</f>
        <v>110</v>
      </c>
      <c r="Q2205">
        <f t="shared" si="238"/>
        <v>43.82</v>
      </c>
      <c r="R2205" s="14" t="str">
        <f t="shared" si="239"/>
        <v>8/25/2015</v>
      </c>
      <c r="S2205" s="14" t="str">
        <f t="shared" si="240"/>
        <v>9/24/2015</v>
      </c>
      <c r="T2205" s="9">
        <f t="shared" si="241"/>
        <v>8</v>
      </c>
      <c r="U2205">
        <f t="shared" si="242"/>
        <v>2015</v>
      </c>
      <c r="V2205" s="9">
        <f t="shared" si="243"/>
        <v>9</v>
      </c>
      <c r="W2205">
        <f t="shared" si="244"/>
        <v>2015</v>
      </c>
    </row>
    <row r="2206" spans="1:23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3">
        <v>41342.311562499999</v>
      </c>
      <c r="J2206" s="13">
        <v>41312.311562499999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 s="3">
        <f>ROUND(E2206/D2206*100,0)</f>
        <v>133</v>
      </c>
      <c r="Q2206">
        <f t="shared" si="238"/>
        <v>27.3</v>
      </c>
      <c r="R2206" s="14" t="str">
        <f t="shared" si="239"/>
        <v>2/7/2013</v>
      </c>
      <c r="S2206" s="14" t="str">
        <f t="shared" si="240"/>
        <v>3/9/2013</v>
      </c>
      <c r="T2206" s="9">
        <f t="shared" si="241"/>
        <v>2</v>
      </c>
      <c r="U2206">
        <f t="shared" si="242"/>
        <v>2013</v>
      </c>
      <c r="V2206" s="9">
        <f t="shared" si="243"/>
        <v>3</v>
      </c>
      <c r="W2206">
        <f t="shared" si="244"/>
        <v>2013</v>
      </c>
    </row>
    <row r="2207" spans="1:23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3">
        <v>41061.821631944447</v>
      </c>
      <c r="J2207" s="13">
        <v>41031.821631944447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 s="3">
        <f>ROUND(E2207/D2207*100,0)</f>
        <v>152</v>
      </c>
      <c r="Q2207">
        <f t="shared" si="238"/>
        <v>42.22</v>
      </c>
      <c r="R2207" s="14" t="str">
        <f t="shared" si="239"/>
        <v>5/2/2012</v>
      </c>
      <c r="S2207" s="14" t="str">
        <f t="shared" si="240"/>
        <v>6/1/2012</v>
      </c>
      <c r="T2207" s="9">
        <f t="shared" si="241"/>
        <v>5</v>
      </c>
      <c r="U2207">
        <f t="shared" si="242"/>
        <v>2012</v>
      </c>
      <c r="V2207" s="9">
        <f t="shared" si="243"/>
        <v>6</v>
      </c>
      <c r="W2207">
        <f t="shared" si="244"/>
        <v>2012</v>
      </c>
    </row>
    <row r="2208" spans="1:23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3">
        <v>41015.257222222222</v>
      </c>
      <c r="J2208" s="13">
        <v>40997.257222222222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 s="3">
        <f>ROUND(E2208/D2208*100,0)</f>
        <v>103</v>
      </c>
      <c r="Q2208">
        <f t="shared" si="238"/>
        <v>33.24</v>
      </c>
      <c r="R2208" s="14" t="str">
        <f t="shared" si="239"/>
        <v>3/29/2012</v>
      </c>
      <c r="S2208" s="14" t="str">
        <f t="shared" si="240"/>
        <v>4/16/2012</v>
      </c>
      <c r="T2208" s="9">
        <f t="shared" si="241"/>
        <v>3</v>
      </c>
      <c r="U2208">
        <f t="shared" si="242"/>
        <v>2012</v>
      </c>
      <c r="V2208" s="9">
        <f t="shared" si="243"/>
        <v>4</v>
      </c>
      <c r="W2208">
        <f t="shared" si="244"/>
        <v>2012</v>
      </c>
    </row>
    <row r="2209" spans="1:23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3">
        <v>41594.235798611109</v>
      </c>
      <c r="J2209" s="13">
        <v>41564.194131944445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 s="3">
        <f>ROUND(E2209/D2209*100,0)</f>
        <v>100</v>
      </c>
      <c r="Q2209">
        <f t="shared" si="238"/>
        <v>285.70999999999998</v>
      </c>
      <c r="R2209" s="14" t="str">
        <f t="shared" si="239"/>
        <v>10/17/2013</v>
      </c>
      <c r="S2209" s="14" t="str">
        <f t="shared" si="240"/>
        <v>11/16/2013</v>
      </c>
      <c r="T2209" s="9">
        <f t="shared" si="241"/>
        <v>10</v>
      </c>
      <c r="U2209">
        <f t="shared" si="242"/>
        <v>2013</v>
      </c>
      <c r="V2209" s="9">
        <f t="shared" si="243"/>
        <v>11</v>
      </c>
      <c r="W2209">
        <f t="shared" si="244"/>
        <v>2013</v>
      </c>
    </row>
    <row r="2210" spans="1:23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3">
        <v>41006.166666666664</v>
      </c>
      <c r="J2210" s="13">
        <v>40946.882245370369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 s="3">
        <f>ROUND(E2210/D2210*100,0)</f>
        <v>102</v>
      </c>
      <c r="Q2210">
        <f t="shared" si="238"/>
        <v>42.33</v>
      </c>
      <c r="R2210" s="14" t="str">
        <f t="shared" si="239"/>
        <v>2/7/2012</v>
      </c>
      <c r="S2210" s="14" t="str">
        <f t="shared" si="240"/>
        <v>4/7/2012</v>
      </c>
      <c r="T2210" s="9">
        <f t="shared" si="241"/>
        <v>2</v>
      </c>
      <c r="U2210">
        <f t="shared" si="242"/>
        <v>2012</v>
      </c>
      <c r="V2210" s="9">
        <f t="shared" si="243"/>
        <v>4</v>
      </c>
      <c r="W2210">
        <f t="shared" si="244"/>
        <v>2012</v>
      </c>
    </row>
    <row r="2211" spans="1:23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3">
        <v>41743.958333333336</v>
      </c>
      <c r="J2211" s="13">
        <v>41732.479675925926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 s="3">
        <f>ROUND(E2211/D2211*100,0)</f>
        <v>151</v>
      </c>
      <c r="Q2211">
        <f t="shared" si="238"/>
        <v>50.27</v>
      </c>
      <c r="R2211" s="14" t="str">
        <f t="shared" si="239"/>
        <v>4/3/2014</v>
      </c>
      <c r="S2211" s="14" t="str">
        <f t="shared" si="240"/>
        <v>4/14/2014</v>
      </c>
      <c r="T2211" s="9">
        <f t="shared" si="241"/>
        <v>4</v>
      </c>
      <c r="U2211">
        <f t="shared" si="242"/>
        <v>2014</v>
      </c>
      <c r="V2211" s="9">
        <f t="shared" si="243"/>
        <v>4</v>
      </c>
      <c r="W2211">
        <f t="shared" si="244"/>
        <v>2014</v>
      </c>
    </row>
    <row r="2212" spans="1:23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3">
        <v>41013.73333333333</v>
      </c>
      <c r="J2212" s="13">
        <v>40956.066087962965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 s="3">
        <f>ROUND(E2212/D2212*100,0)</f>
        <v>111</v>
      </c>
      <c r="Q2212">
        <f t="shared" si="238"/>
        <v>61.9</v>
      </c>
      <c r="R2212" s="14" t="str">
        <f t="shared" si="239"/>
        <v>2/17/2012</v>
      </c>
      <c r="S2212" s="14" t="str">
        <f t="shared" si="240"/>
        <v>4/14/2012</v>
      </c>
      <c r="T2212" s="9">
        <f t="shared" si="241"/>
        <v>2</v>
      </c>
      <c r="U2212">
        <f t="shared" si="242"/>
        <v>2012</v>
      </c>
      <c r="V2212" s="9">
        <f t="shared" si="243"/>
        <v>4</v>
      </c>
      <c r="W2212">
        <f t="shared" si="244"/>
        <v>2012</v>
      </c>
    </row>
    <row r="2213" spans="1:23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3">
        <v>41739.290972222225</v>
      </c>
      <c r="J2213" s="13">
        <v>41716.785011574073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 s="3">
        <f>ROUND(E2213/D2213*100,0)</f>
        <v>196</v>
      </c>
      <c r="Q2213">
        <f t="shared" si="238"/>
        <v>40.75</v>
      </c>
      <c r="R2213" s="14" t="str">
        <f t="shared" si="239"/>
        <v>3/18/2014</v>
      </c>
      <c r="S2213" s="14" t="str">
        <f t="shared" si="240"/>
        <v>4/10/2014</v>
      </c>
      <c r="T2213" s="9">
        <f t="shared" si="241"/>
        <v>3</v>
      </c>
      <c r="U2213">
        <f t="shared" si="242"/>
        <v>2014</v>
      </c>
      <c r="V2213" s="9">
        <f t="shared" si="243"/>
        <v>4</v>
      </c>
      <c r="W2213">
        <f t="shared" si="244"/>
        <v>2014</v>
      </c>
    </row>
    <row r="2214" spans="1:23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3">
        <v>41582.041666666664</v>
      </c>
      <c r="J2214" s="13">
        <v>41548.747418981482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 s="3">
        <f>ROUND(E2214/D2214*100,0)</f>
        <v>114</v>
      </c>
      <c r="Q2214">
        <f t="shared" si="238"/>
        <v>55.8</v>
      </c>
      <c r="R2214" s="14" t="str">
        <f t="shared" si="239"/>
        <v>10/1/2013</v>
      </c>
      <c r="S2214" s="14" t="str">
        <f t="shared" si="240"/>
        <v>11/4/2013</v>
      </c>
      <c r="T2214" s="9">
        <f t="shared" si="241"/>
        <v>10</v>
      </c>
      <c r="U2214">
        <f t="shared" si="242"/>
        <v>2013</v>
      </c>
      <c r="V2214" s="9">
        <f t="shared" si="243"/>
        <v>11</v>
      </c>
      <c r="W2214">
        <f t="shared" si="244"/>
        <v>2013</v>
      </c>
    </row>
    <row r="2215" spans="1:23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3">
        <v>42139.826145833336</v>
      </c>
      <c r="J2215" s="13">
        <v>42109.826145833336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 s="3">
        <f>ROUND(E2215/D2215*100,0)</f>
        <v>200</v>
      </c>
      <c r="Q2215">
        <f t="shared" si="238"/>
        <v>10</v>
      </c>
      <c r="R2215" s="14" t="str">
        <f t="shared" si="239"/>
        <v>4/15/2015</v>
      </c>
      <c r="S2215" s="14" t="str">
        <f t="shared" si="240"/>
        <v>5/15/2015</v>
      </c>
      <c r="T2215" s="9">
        <f t="shared" si="241"/>
        <v>4</v>
      </c>
      <c r="U2215">
        <f t="shared" si="242"/>
        <v>2015</v>
      </c>
      <c r="V2215" s="9">
        <f t="shared" si="243"/>
        <v>5</v>
      </c>
      <c r="W2215">
        <f t="shared" si="244"/>
        <v>2015</v>
      </c>
    </row>
    <row r="2216" spans="1:23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3">
        <v>41676.792222222219</v>
      </c>
      <c r="J2216" s="13">
        <v>41646.792222222219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 s="3">
        <f>ROUND(E2216/D2216*100,0)</f>
        <v>293</v>
      </c>
      <c r="Q2216">
        <f t="shared" si="238"/>
        <v>73.13</v>
      </c>
      <c r="R2216" s="14" t="str">
        <f t="shared" si="239"/>
        <v>1/7/2014</v>
      </c>
      <c r="S2216" s="14" t="str">
        <f t="shared" si="240"/>
        <v>2/6/2014</v>
      </c>
      <c r="T2216" s="9">
        <f t="shared" si="241"/>
        <v>1</v>
      </c>
      <c r="U2216">
        <f t="shared" si="242"/>
        <v>2014</v>
      </c>
      <c r="V2216" s="9">
        <f t="shared" si="243"/>
        <v>2</v>
      </c>
      <c r="W2216">
        <f t="shared" si="244"/>
        <v>2014</v>
      </c>
    </row>
    <row r="2217" spans="1:23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3">
        <v>40981.290972222225</v>
      </c>
      <c r="J2217" s="13">
        <v>40958.717268518521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 s="3">
        <f>ROUND(E2217/D2217*100,0)</f>
        <v>156</v>
      </c>
      <c r="Q2217">
        <f t="shared" si="238"/>
        <v>26.06</v>
      </c>
      <c r="R2217" s="14" t="str">
        <f t="shared" si="239"/>
        <v>2/19/2012</v>
      </c>
      <c r="S2217" s="14" t="str">
        <f t="shared" si="240"/>
        <v>3/13/2012</v>
      </c>
      <c r="T2217" s="9">
        <f t="shared" si="241"/>
        <v>2</v>
      </c>
      <c r="U2217">
        <f t="shared" si="242"/>
        <v>2012</v>
      </c>
      <c r="V2217" s="9">
        <f t="shared" si="243"/>
        <v>3</v>
      </c>
      <c r="W2217">
        <f t="shared" si="244"/>
        <v>2012</v>
      </c>
    </row>
    <row r="2218" spans="1:23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3">
        <v>42208.75167824074</v>
      </c>
      <c r="J2218" s="13">
        <v>42194.75167824074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 s="3">
        <f>ROUND(E2218/D2218*100,0)</f>
        <v>106</v>
      </c>
      <c r="Q2218">
        <f t="shared" si="238"/>
        <v>22.64</v>
      </c>
      <c r="R2218" s="14" t="str">
        <f t="shared" si="239"/>
        <v>7/9/2015</v>
      </c>
      <c r="S2218" s="14" t="str">
        <f t="shared" si="240"/>
        <v>7/23/2015</v>
      </c>
      <c r="T2218" s="9">
        <f t="shared" si="241"/>
        <v>7</v>
      </c>
      <c r="U2218">
        <f t="shared" si="242"/>
        <v>2015</v>
      </c>
      <c r="V2218" s="9">
        <f t="shared" si="243"/>
        <v>7</v>
      </c>
      <c r="W2218">
        <f t="shared" si="244"/>
        <v>2015</v>
      </c>
    </row>
    <row r="2219" spans="1:23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3">
        <v>42310.333333333336</v>
      </c>
      <c r="J2219" s="13">
        <v>42299.776770833334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 s="3">
        <f>ROUND(E2219/D2219*100,0)</f>
        <v>101</v>
      </c>
      <c r="Q2219">
        <f t="shared" si="238"/>
        <v>47.22</v>
      </c>
      <c r="R2219" s="14" t="str">
        <f t="shared" si="239"/>
        <v>10/22/2015</v>
      </c>
      <c r="S2219" s="14" t="str">
        <f t="shared" si="240"/>
        <v>11/2/2015</v>
      </c>
      <c r="T2219" s="9">
        <f t="shared" si="241"/>
        <v>10</v>
      </c>
      <c r="U2219">
        <f t="shared" si="242"/>
        <v>2015</v>
      </c>
      <c r="V2219" s="9">
        <f t="shared" si="243"/>
        <v>11</v>
      </c>
      <c r="W2219">
        <f t="shared" si="244"/>
        <v>2015</v>
      </c>
    </row>
    <row r="2220" spans="1:23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3">
        <v>41150</v>
      </c>
      <c r="J2220" s="13">
        <v>41127.812303240738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 s="3">
        <f>ROUND(E2220/D2220*100,0)</f>
        <v>123</v>
      </c>
      <c r="Q2220">
        <f t="shared" si="238"/>
        <v>32.32</v>
      </c>
      <c r="R2220" s="14" t="str">
        <f t="shared" si="239"/>
        <v>8/6/2012</v>
      </c>
      <c r="S2220" s="14" t="str">
        <f t="shared" si="240"/>
        <v>8/29/2012</v>
      </c>
      <c r="T2220" s="9">
        <f t="shared" si="241"/>
        <v>8</v>
      </c>
      <c r="U2220">
        <f t="shared" si="242"/>
        <v>2012</v>
      </c>
      <c r="V2220" s="9">
        <f t="shared" si="243"/>
        <v>8</v>
      </c>
      <c r="W2220">
        <f t="shared" si="244"/>
        <v>2012</v>
      </c>
    </row>
    <row r="2221" spans="1:23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3">
        <v>42235.718888888892</v>
      </c>
      <c r="J2221" s="13">
        <v>42205.718888888892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 s="3">
        <f>ROUND(E2221/D2221*100,0)</f>
        <v>102</v>
      </c>
      <c r="Q2221">
        <f t="shared" si="238"/>
        <v>53.42</v>
      </c>
      <c r="R2221" s="14" t="str">
        <f t="shared" si="239"/>
        <v>7/20/2015</v>
      </c>
      <c r="S2221" s="14" t="str">
        <f t="shared" si="240"/>
        <v>8/19/2015</v>
      </c>
      <c r="T2221" s="9">
        <f t="shared" si="241"/>
        <v>7</v>
      </c>
      <c r="U2221">
        <f t="shared" si="242"/>
        <v>2015</v>
      </c>
      <c r="V2221" s="9">
        <f t="shared" si="243"/>
        <v>8</v>
      </c>
      <c r="W2221">
        <f t="shared" si="244"/>
        <v>2015</v>
      </c>
    </row>
    <row r="2222" spans="1:23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3">
        <v>41482.060601851852</v>
      </c>
      <c r="J2222" s="13">
        <v>41452.060601851852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 s="3">
        <f>ROUND(E2222/D2222*100,0)</f>
        <v>101</v>
      </c>
      <c r="Q2222">
        <f t="shared" si="238"/>
        <v>51.3</v>
      </c>
      <c r="R2222" s="14" t="str">
        <f t="shared" si="239"/>
        <v>6/27/2013</v>
      </c>
      <c r="S2222" s="14" t="str">
        <f t="shared" si="240"/>
        <v>7/27/2013</v>
      </c>
      <c r="T2222" s="9">
        <f t="shared" si="241"/>
        <v>6</v>
      </c>
      <c r="U2222">
        <f t="shared" si="242"/>
        <v>2013</v>
      </c>
      <c r="V2222" s="9">
        <f t="shared" si="243"/>
        <v>7</v>
      </c>
      <c r="W2222">
        <f t="shared" si="244"/>
        <v>2013</v>
      </c>
    </row>
    <row r="2223" spans="1:23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3">
        <v>42483</v>
      </c>
      <c r="J2223" s="13">
        <v>42452.666770833333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 s="3">
        <f>ROUND(E2223/D2223*100,0)</f>
        <v>108</v>
      </c>
      <c r="Q2223">
        <f t="shared" si="238"/>
        <v>37.200000000000003</v>
      </c>
      <c r="R2223" s="14" t="str">
        <f t="shared" si="239"/>
        <v>3/23/2016</v>
      </c>
      <c r="S2223" s="14" t="str">
        <f t="shared" si="240"/>
        <v>4/23/2016</v>
      </c>
      <c r="T2223" s="9">
        <f t="shared" si="241"/>
        <v>3</v>
      </c>
      <c r="U2223">
        <f t="shared" si="242"/>
        <v>2016</v>
      </c>
      <c r="V2223" s="9">
        <f t="shared" si="243"/>
        <v>4</v>
      </c>
      <c r="W2223">
        <f t="shared" si="244"/>
        <v>2016</v>
      </c>
    </row>
    <row r="2224" spans="1:23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3">
        <v>40936.787581018521</v>
      </c>
      <c r="J2224" s="13">
        <v>40906.787581018521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 s="3">
        <f>ROUND(E2224/D2224*100,0)</f>
        <v>163</v>
      </c>
      <c r="Q2224">
        <f t="shared" si="238"/>
        <v>27.1</v>
      </c>
      <c r="R2224" s="14" t="str">
        <f t="shared" si="239"/>
        <v>12/29/2011</v>
      </c>
      <c r="S2224" s="14" t="str">
        <f t="shared" si="240"/>
        <v>1/28/2012</v>
      </c>
      <c r="T2224" s="9">
        <f t="shared" si="241"/>
        <v>12</v>
      </c>
      <c r="U2224">
        <f t="shared" si="242"/>
        <v>2011</v>
      </c>
      <c r="V2224" s="9">
        <f t="shared" si="243"/>
        <v>1</v>
      </c>
      <c r="W2224">
        <f t="shared" si="244"/>
        <v>2012</v>
      </c>
    </row>
    <row r="2225" spans="1:23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3">
        <v>42182.640833333331</v>
      </c>
      <c r="J2225" s="13">
        <v>42152.640833333331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 s="3">
        <f>ROUND(E2225/D2225*100,0)</f>
        <v>106</v>
      </c>
      <c r="Q2225">
        <f t="shared" si="238"/>
        <v>206.31</v>
      </c>
      <c r="R2225" s="14" t="str">
        <f t="shared" si="239"/>
        <v>5/28/2015</v>
      </c>
      <c r="S2225" s="14" t="str">
        <f t="shared" si="240"/>
        <v>6/27/2015</v>
      </c>
      <c r="T2225" s="9">
        <f t="shared" si="241"/>
        <v>5</v>
      </c>
      <c r="U2225">
        <f t="shared" si="242"/>
        <v>2015</v>
      </c>
      <c r="V2225" s="9">
        <f t="shared" si="243"/>
        <v>6</v>
      </c>
      <c r="W2225">
        <f t="shared" si="244"/>
        <v>2015</v>
      </c>
    </row>
    <row r="2226" spans="1:23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3">
        <v>42672.791666666664</v>
      </c>
      <c r="J2226" s="13">
        <v>42644.667534722219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 s="3">
        <f>ROUND(E2226/D2226*100,0)</f>
        <v>243</v>
      </c>
      <c r="Q2226">
        <f t="shared" si="238"/>
        <v>82.15</v>
      </c>
      <c r="R2226" s="14" t="str">
        <f t="shared" si="239"/>
        <v>10/1/2016</v>
      </c>
      <c r="S2226" s="14" t="str">
        <f t="shared" si="240"/>
        <v>10/29/2016</v>
      </c>
      <c r="T2226" s="9">
        <f t="shared" si="241"/>
        <v>10</v>
      </c>
      <c r="U2226">
        <f t="shared" si="242"/>
        <v>2016</v>
      </c>
      <c r="V2226" s="9">
        <f t="shared" si="243"/>
        <v>10</v>
      </c>
      <c r="W2226">
        <f t="shared" si="244"/>
        <v>2016</v>
      </c>
    </row>
    <row r="2227" spans="1:23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3">
        <v>41903.79184027778</v>
      </c>
      <c r="J2227" s="13">
        <v>41873.79184027778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 s="3">
        <f>ROUND(E2227/D2227*100,0)</f>
        <v>945</v>
      </c>
      <c r="Q2227">
        <f t="shared" si="238"/>
        <v>164.8</v>
      </c>
      <c r="R2227" s="14" t="str">
        <f t="shared" si="239"/>
        <v>8/22/2014</v>
      </c>
      <c r="S2227" s="14" t="str">
        <f t="shared" si="240"/>
        <v>9/21/2014</v>
      </c>
      <c r="T2227" s="9">
        <f t="shared" si="241"/>
        <v>8</v>
      </c>
      <c r="U2227">
        <f t="shared" si="242"/>
        <v>2014</v>
      </c>
      <c r="V2227" s="9">
        <f t="shared" si="243"/>
        <v>9</v>
      </c>
      <c r="W2227">
        <f t="shared" si="244"/>
        <v>2014</v>
      </c>
    </row>
    <row r="2228" spans="1:23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3">
        <v>42412.207638888889</v>
      </c>
      <c r="J2228" s="13">
        <v>42381.79886574074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 s="3">
        <f>ROUND(E2228/D2228*100,0)</f>
        <v>108</v>
      </c>
      <c r="Q2228">
        <f t="shared" si="238"/>
        <v>60.82</v>
      </c>
      <c r="R2228" s="14" t="str">
        <f t="shared" si="239"/>
        <v>1/12/2016</v>
      </c>
      <c r="S2228" s="14" t="str">
        <f t="shared" si="240"/>
        <v>2/12/2016</v>
      </c>
      <c r="T2228" s="9">
        <f t="shared" si="241"/>
        <v>1</v>
      </c>
      <c r="U2228">
        <f t="shared" si="242"/>
        <v>2016</v>
      </c>
      <c r="V2228" s="9">
        <f t="shared" si="243"/>
        <v>2</v>
      </c>
      <c r="W2228">
        <f t="shared" si="244"/>
        <v>2016</v>
      </c>
    </row>
    <row r="2229" spans="1:23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3">
        <v>41591.849016203705</v>
      </c>
      <c r="J2229" s="13">
        <v>41561.807349537034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 s="3">
        <f>ROUND(E2229/D2229*100,0)</f>
        <v>157</v>
      </c>
      <c r="Q2229">
        <f t="shared" si="238"/>
        <v>67.97</v>
      </c>
      <c r="R2229" s="14" t="str">
        <f t="shared" si="239"/>
        <v>10/14/2013</v>
      </c>
      <c r="S2229" s="14" t="str">
        <f t="shared" si="240"/>
        <v>11/13/2013</v>
      </c>
      <c r="T2229" s="9">
        <f t="shared" si="241"/>
        <v>10</v>
      </c>
      <c r="U2229">
        <f t="shared" si="242"/>
        <v>2013</v>
      </c>
      <c r="V2229" s="9">
        <f t="shared" si="243"/>
        <v>11</v>
      </c>
      <c r="W2229">
        <f t="shared" si="244"/>
        <v>2013</v>
      </c>
    </row>
    <row r="2230" spans="1:23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3">
        <v>42232.278194444443</v>
      </c>
      <c r="J2230" s="13">
        <v>42202.278194444443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 s="3">
        <f>ROUND(E2230/D2230*100,0)</f>
        <v>1174</v>
      </c>
      <c r="Q2230">
        <f t="shared" si="238"/>
        <v>81.56</v>
      </c>
      <c r="R2230" s="14" t="str">
        <f t="shared" si="239"/>
        <v>7/17/2015</v>
      </c>
      <c r="S2230" s="14" t="str">
        <f t="shared" si="240"/>
        <v>8/16/2015</v>
      </c>
      <c r="T2230" s="9">
        <f t="shared" si="241"/>
        <v>7</v>
      </c>
      <c r="U2230">
        <f t="shared" si="242"/>
        <v>2015</v>
      </c>
      <c r="V2230" s="9">
        <f t="shared" si="243"/>
        <v>8</v>
      </c>
      <c r="W2230">
        <f t="shared" si="244"/>
        <v>2015</v>
      </c>
    </row>
    <row r="2231" spans="1:23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3">
        <v>41520.166666666664</v>
      </c>
      <c r="J2231" s="13">
        <v>41484.664247685185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 s="3">
        <f>ROUND(E2231/D2231*100,0)</f>
        <v>171</v>
      </c>
      <c r="Q2231">
        <f t="shared" si="238"/>
        <v>25.43</v>
      </c>
      <c r="R2231" s="14" t="str">
        <f t="shared" si="239"/>
        <v>7/29/2013</v>
      </c>
      <c r="S2231" s="14" t="str">
        <f t="shared" si="240"/>
        <v>9/3/2013</v>
      </c>
      <c r="T2231" s="9">
        <f t="shared" si="241"/>
        <v>7</v>
      </c>
      <c r="U2231">
        <f t="shared" si="242"/>
        <v>2013</v>
      </c>
      <c r="V2231" s="9">
        <f t="shared" si="243"/>
        <v>9</v>
      </c>
      <c r="W2231">
        <f t="shared" si="244"/>
        <v>2013</v>
      </c>
    </row>
    <row r="2232" spans="1:23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3">
        <v>41754.881099537037</v>
      </c>
      <c r="J2232" s="13">
        <v>41724.881099537037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 s="3">
        <f>ROUND(E2232/D2232*100,0)</f>
        <v>126</v>
      </c>
      <c r="Q2232">
        <f t="shared" si="238"/>
        <v>21.5</v>
      </c>
      <c r="R2232" s="14" t="str">
        <f t="shared" si="239"/>
        <v>3/26/2014</v>
      </c>
      <c r="S2232" s="14" t="str">
        <f t="shared" si="240"/>
        <v>4/25/2014</v>
      </c>
      <c r="T2232" s="9">
        <f t="shared" si="241"/>
        <v>3</v>
      </c>
      <c r="U2232">
        <f t="shared" si="242"/>
        <v>2014</v>
      </c>
      <c r="V2232" s="9">
        <f t="shared" si="243"/>
        <v>4</v>
      </c>
      <c r="W2232">
        <f t="shared" si="244"/>
        <v>2014</v>
      </c>
    </row>
    <row r="2233" spans="1:23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3">
        <v>41450.208333333336</v>
      </c>
      <c r="J2233" s="13">
        <v>41423.910891203705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 s="3">
        <f>ROUND(E2233/D2233*100,0)</f>
        <v>1212</v>
      </c>
      <c r="Q2233">
        <f t="shared" si="238"/>
        <v>27.23</v>
      </c>
      <c r="R2233" s="14" t="str">
        <f t="shared" si="239"/>
        <v>5/29/2013</v>
      </c>
      <c r="S2233" s="14" t="str">
        <f t="shared" si="240"/>
        <v>6/25/2013</v>
      </c>
      <c r="T2233" s="9">
        <f t="shared" si="241"/>
        <v>5</v>
      </c>
      <c r="U2233">
        <f t="shared" si="242"/>
        <v>2013</v>
      </c>
      <c r="V2233" s="9">
        <f t="shared" si="243"/>
        <v>6</v>
      </c>
      <c r="W2233">
        <f t="shared" si="244"/>
        <v>2013</v>
      </c>
    </row>
    <row r="2234" spans="1:23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3">
        <v>41839.125</v>
      </c>
      <c r="J2234" s="13">
        <v>41806.794074074074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 s="3">
        <f>ROUND(E2234/D2234*100,0)</f>
        <v>496</v>
      </c>
      <c r="Q2234">
        <f t="shared" si="238"/>
        <v>25.09</v>
      </c>
      <c r="R2234" s="14" t="str">
        <f t="shared" si="239"/>
        <v>6/16/2014</v>
      </c>
      <c r="S2234" s="14" t="str">
        <f t="shared" si="240"/>
        <v>7/19/2014</v>
      </c>
      <c r="T2234" s="9">
        <f t="shared" si="241"/>
        <v>6</v>
      </c>
      <c r="U2234">
        <f t="shared" si="242"/>
        <v>2014</v>
      </c>
      <c r="V2234" s="9">
        <f t="shared" si="243"/>
        <v>7</v>
      </c>
      <c r="W2234">
        <f t="shared" si="244"/>
        <v>2014</v>
      </c>
    </row>
    <row r="2235" spans="1:23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3">
        <v>42352</v>
      </c>
      <c r="J2235" s="13">
        <v>42331.378923611112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 s="3">
        <f>ROUND(E2235/D2235*100,0)</f>
        <v>332</v>
      </c>
      <c r="Q2235">
        <f t="shared" si="238"/>
        <v>21.23</v>
      </c>
      <c r="R2235" s="14" t="str">
        <f t="shared" si="239"/>
        <v>11/23/2015</v>
      </c>
      <c r="S2235" s="14" t="str">
        <f t="shared" si="240"/>
        <v>12/14/2015</v>
      </c>
      <c r="T2235" s="9">
        <f t="shared" si="241"/>
        <v>11</v>
      </c>
      <c r="U2235">
        <f t="shared" si="242"/>
        <v>2015</v>
      </c>
      <c r="V2235" s="9">
        <f t="shared" si="243"/>
        <v>12</v>
      </c>
      <c r="W2235">
        <f t="shared" si="244"/>
        <v>2015</v>
      </c>
    </row>
    <row r="2236" spans="1:23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3">
        <v>42740.824618055558</v>
      </c>
      <c r="J2236" s="13">
        <v>42710.824618055558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 s="3">
        <f>ROUND(E2236/D2236*100,0)</f>
        <v>1165</v>
      </c>
      <c r="Q2236">
        <f t="shared" si="238"/>
        <v>41.61</v>
      </c>
      <c r="R2236" s="14" t="str">
        <f t="shared" si="239"/>
        <v>12/6/2016</v>
      </c>
      <c r="S2236" s="14" t="str">
        <f t="shared" si="240"/>
        <v>1/5/2017</v>
      </c>
      <c r="T2236" s="9">
        <f t="shared" si="241"/>
        <v>12</v>
      </c>
      <c r="U2236">
        <f t="shared" si="242"/>
        <v>2016</v>
      </c>
      <c r="V2236" s="9">
        <f t="shared" si="243"/>
        <v>1</v>
      </c>
      <c r="W2236">
        <f t="shared" si="244"/>
        <v>2017</v>
      </c>
    </row>
    <row r="2237" spans="1:23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3">
        <v>42091.980451388888</v>
      </c>
      <c r="J2237" s="13">
        <v>42062.022118055553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 s="3">
        <f>ROUND(E2237/D2237*100,0)</f>
        <v>153</v>
      </c>
      <c r="Q2237">
        <f t="shared" si="238"/>
        <v>135.59</v>
      </c>
      <c r="R2237" s="14" t="str">
        <f t="shared" si="239"/>
        <v>2/27/2015</v>
      </c>
      <c r="S2237" s="14" t="str">
        <f t="shared" si="240"/>
        <v>3/28/2015</v>
      </c>
      <c r="T2237" s="9">
        <f t="shared" si="241"/>
        <v>2</v>
      </c>
      <c r="U2237">
        <f t="shared" si="242"/>
        <v>2015</v>
      </c>
      <c r="V2237" s="9">
        <f t="shared" si="243"/>
        <v>3</v>
      </c>
      <c r="W2237">
        <f t="shared" si="244"/>
        <v>2015</v>
      </c>
    </row>
    <row r="2238" spans="1:23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3">
        <v>42401.617164351854</v>
      </c>
      <c r="J2238" s="13">
        <v>42371.617164351854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 s="3">
        <f>ROUND(E2238/D2238*100,0)</f>
        <v>537</v>
      </c>
      <c r="Q2238">
        <f t="shared" si="238"/>
        <v>22.12</v>
      </c>
      <c r="R2238" s="14" t="str">
        <f t="shared" si="239"/>
        <v>1/2/2016</v>
      </c>
      <c r="S2238" s="14" t="str">
        <f t="shared" si="240"/>
        <v>2/1/2016</v>
      </c>
      <c r="T2238" s="9">
        <f t="shared" si="241"/>
        <v>1</v>
      </c>
      <c r="U2238">
        <f t="shared" si="242"/>
        <v>2016</v>
      </c>
      <c r="V2238" s="9">
        <f t="shared" si="243"/>
        <v>2</v>
      </c>
      <c r="W2238">
        <f t="shared" si="244"/>
        <v>2016</v>
      </c>
    </row>
    <row r="2239" spans="1:23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3">
        <v>41955.332638888889</v>
      </c>
      <c r="J2239" s="13">
        <v>41915.003275462965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 s="3">
        <f>ROUND(E2239/D2239*100,0)</f>
        <v>353</v>
      </c>
      <c r="Q2239">
        <f t="shared" si="238"/>
        <v>64.63</v>
      </c>
      <c r="R2239" s="14" t="str">
        <f t="shared" si="239"/>
        <v>10/3/2014</v>
      </c>
      <c r="S2239" s="14" t="str">
        <f t="shared" si="240"/>
        <v>11/12/2014</v>
      </c>
      <c r="T2239" s="9">
        <f t="shared" si="241"/>
        <v>10</v>
      </c>
      <c r="U2239">
        <f t="shared" si="242"/>
        <v>2014</v>
      </c>
      <c r="V2239" s="9">
        <f t="shared" si="243"/>
        <v>11</v>
      </c>
      <c r="W2239">
        <f t="shared" si="244"/>
        <v>2014</v>
      </c>
    </row>
    <row r="2240" spans="1:23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3">
        <v>42804.621712962966</v>
      </c>
      <c r="J2240" s="13">
        <v>42774.621712962966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 s="3">
        <f>ROUND(E2240/D2240*100,0)</f>
        <v>137</v>
      </c>
      <c r="Q2240">
        <f t="shared" si="238"/>
        <v>69.569999999999993</v>
      </c>
      <c r="R2240" s="14" t="str">
        <f t="shared" si="239"/>
        <v>2/8/2017</v>
      </c>
      <c r="S2240" s="14" t="str">
        <f t="shared" si="240"/>
        <v>3/10/2017</v>
      </c>
      <c r="T2240" s="9">
        <f t="shared" si="241"/>
        <v>2</v>
      </c>
      <c r="U2240">
        <f t="shared" si="242"/>
        <v>2017</v>
      </c>
      <c r="V2240" s="9">
        <f t="shared" si="243"/>
        <v>3</v>
      </c>
      <c r="W2240">
        <f t="shared" si="244"/>
        <v>2017</v>
      </c>
    </row>
    <row r="2241" spans="1:23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3">
        <v>41609.168055555558</v>
      </c>
      <c r="J2241" s="13">
        <v>41572.958495370367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 s="3">
        <f>ROUND(E2241/D2241*100,0)</f>
        <v>128</v>
      </c>
      <c r="Q2241">
        <f t="shared" si="238"/>
        <v>75.13</v>
      </c>
      <c r="R2241" s="14" t="str">
        <f t="shared" si="239"/>
        <v>10/25/2013</v>
      </c>
      <c r="S2241" s="14" t="str">
        <f t="shared" si="240"/>
        <v>12/1/2013</v>
      </c>
      <c r="T2241" s="9">
        <f t="shared" si="241"/>
        <v>10</v>
      </c>
      <c r="U2241">
        <f t="shared" si="242"/>
        <v>2013</v>
      </c>
      <c r="V2241" s="9">
        <f t="shared" si="243"/>
        <v>12</v>
      </c>
      <c r="W2241">
        <f t="shared" si="244"/>
        <v>2013</v>
      </c>
    </row>
    <row r="2242" spans="1:23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3">
        <v>42482.825740740744</v>
      </c>
      <c r="J2242" s="13">
        <v>42452.825740740744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 s="3">
        <f>ROUND(E2242/D2242*100,0)</f>
        <v>271</v>
      </c>
      <c r="Q2242">
        <f t="shared" si="238"/>
        <v>140.97999999999999</v>
      </c>
      <c r="R2242" s="14" t="str">
        <f t="shared" si="239"/>
        <v>3/23/2016</v>
      </c>
      <c r="S2242" s="14" t="str">
        <f t="shared" si="240"/>
        <v>4/22/2016</v>
      </c>
      <c r="T2242" s="9">
        <f t="shared" si="241"/>
        <v>3</v>
      </c>
      <c r="U2242">
        <f t="shared" si="242"/>
        <v>2016</v>
      </c>
      <c r="V2242" s="9">
        <f t="shared" si="243"/>
        <v>4</v>
      </c>
      <c r="W2242">
        <f t="shared" si="244"/>
        <v>2016</v>
      </c>
    </row>
    <row r="2243" spans="1:23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3">
        <v>42796.827546296299</v>
      </c>
      <c r="J2243" s="13">
        <v>42766.827546296299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 s="3">
        <f>ROUND(E2243/D2243*100,0)</f>
        <v>806</v>
      </c>
      <c r="Q2243">
        <f t="shared" ref="Q2243:Q2306" si="245">IFERROR(ROUND(E2243/L2243,2),0)</f>
        <v>49.47</v>
      </c>
      <c r="R2243" s="14" t="str">
        <f t="shared" ref="R2243:R2306" si="246">_xlfn.CONCAT(MONTH(J2243),"/",DAY(J2243),"/",YEAR(J2243))</f>
        <v>1/31/2017</v>
      </c>
      <c r="S2243" s="14" t="str">
        <f t="shared" ref="S2243:S2306" si="247">_xlfn.CONCAT(MONTH(I2243),"/",DAY(I2243),"/",YEAR(I2243))</f>
        <v>3/2/2017</v>
      </c>
      <c r="T2243" s="9">
        <f t="shared" ref="T2243:T2306" si="248">MONTH(R2243)</f>
        <v>1</v>
      </c>
      <c r="U2243">
        <f t="shared" ref="U2243:U2306" si="249">YEAR(R2243)</f>
        <v>2017</v>
      </c>
      <c r="V2243" s="9">
        <f t="shared" ref="V2243:V2306" si="250">MONTH(S2243)</f>
        <v>3</v>
      </c>
      <c r="W2243">
        <f t="shared" ref="W2243:W2306" si="251">YEAR(S2243)</f>
        <v>2017</v>
      </c>
    </row>
    <row r="2244" spans="1:23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3">
        <v>41605.126388888886</v>
      </c>
      <c r="J2244" s="13">
        <v>41569.575613425928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 s="3">
        <f>ROUND(E2244/D2244*100,0)</f>
        <v>1360</v>
      </c>
      <c r="Q2244">
        <f t="shared" si="245"/>
        <v>53.87</v>
      </c>
      <c r="R2244" s="14" t="str">
        <f t="shared" si="246"/>
        <v>10/22/2013</v>
      </c>
      <c r="S2244" s="14" t="str">
        <f t="shared" si="247"/>
        <v>11/27/2013</v>
      </c>
      <c r="T2244" s="9">
        <f t="shared" si="248"/>
        <v>10</v>
      </c>
      <c r="U2244">
        <f t="shared" si="249"/>
        <v>2013</v>
      </c>
      <c r="V2244" s="9">
        <f t="shared" si="250"/>
        <v>11</v>
      </c>
      <c r="W2244">
        <f t="shared" si="251"/>
        <v>2013</v>
      </c>
    </row>
    <row r="2245" spans="1:23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3">
        <v>42807.125</v>
      </c>
      <c r="J2245" s="13">
        <v>42800.75104166667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 s="3">
        <f>ROUND(E2245/D2245*100,0)</f>
        <v>930250</v>
      </c>
      <c r="Q2245">
        <f t="shared" si="245"/>
        <v>4.57</v>
      </c>
      <c r="R2245" s="14" t="str">
        <f t="shared" si="246"/>
        <v>3/6/2017</v>
      </c>
      <c r="S2245" s="14" t="str">
        <f t="shared" si="247"/>
        <v>3/13/2017</v>
      </c>
      <c r="T2245" s="9">
        <f t="shared" si="248"/>
        <v>3</v>
      </c>
      <c r="U2245">
        <f t="shared" si="249"/>
        <v>2017</v>
      </c>
      <c r="V2245" s="9">
        <f t="shared" si="250"/>
        <v>3</v>
      </c>
      <c r="W2245">
        <f t="shared" si="251"/>
        <v>2017</v>
      </c>
    </row>
    <row r="2246" spans="1:23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3">
        <v>42659.854166666664</v>
      </c>
      <c r="J2246" s="13">
        <v>42647.818819444445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 s="3">
        <f>ROUND(E2246/D2246*100,0)</f>
        <v>377</v>
      </c>
      <c r="Q2246">
        <f t="shared" si="245"/>
        <v>65</v>
      </c>
      <c r="R2246" s="14" t="str">
        <f t="shared" si="246"/>
        <v>10/4/2016</v>
      </c>
      <c r="S2246" s="14" t="str">
        <f t="shared" si="247"/>
        <v>10/16/2016</v>
      </c>
      <c r="T2246" s="9">
        <f t="shared" si="248"/>
        <v>10</v>
      </c>
      <c r="U2246">
        <f t="shared" si="249"/>
        <v>2016</v>
      </c>
      <c r="V2246" s="9">
        <f t="shared" si="250"/>
        <v>10</v>
      </c>
      <c r="W2246">
        <f t="shared" si="251"/>
        <v>2016</v>
      </c>
    </row>
    <row r="2247" spans="1:23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3">
        <v>41691.75</v>
      </c>
      <c r="J2247" s="13">
        <v>41660.70853009259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 s="3">
        <f>ROUND(E2247/D2247*100,0)</f>
        <v>2647</v>
      </c>
      <c r="Q2247">
        <f t="shared" si="245"/>
        <v>53.48</v>
      </c>
      <c r="R2247" s="14" t="str">
        <f t="shared" si="246"/>
        <v>1/21/2014</v>
      </c>
      <c r="S2247" s="14" t="str">
        <f t="shared" si="247"/>
        <v>2/21/2014</v>
      </c>
      <c r="T2247" s="9">
        <f t="shared" si="248"/>
        <v>1</v>
      </c>
      <c r="U2247">
        <f t="shared" si="249"/>
        <v>2014</v>
      </c>
      <c r="V2247" s="9">
        <f t="shared" si="250"/>
        <v>2</v>
      </c>
      <c r="W2247">
        <f t="shared" si="251"/>
        <v>2014</v>
      </c>
    </row>
    <row r="2248" spans="1:23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3">
        <v>42251.79178240741</v>
      </c>
      <c r="J2248" s="13">
        <v>42221.79178240741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 s="3">
        <f>ROUND(E2248/D2248*100,0)</f>
        <v>100</v>
      </c>
      <c r="Q2248">
        <f t="shared" si="245"/>
        <v>43.91</v>
      </c>
      <c r="R2248" s="14" t="str">
        <f t="shared" si="246"/>
        <v>8/5/2015</v>
      </c>
      <c r="S2248" s="14" t="str">
        <f t="shared" si="247"/>
        <v>9/4/2015</v>
      </c>
      <c r="T2248" s="9">
        <f t="shared" si="248"/>
        <v>8</v>
      </c>
      <c r="U2248">
        <f t="shared" si="249"/>
        <v>2015</v>
      </c>
      <c r="V2248" s="9">
        <f t="shared" si="250"/>
        <v>9</v>
      </c>
      <c r="W2248">
        <f t="shared" si="251"/>
        <v>2015</v>
      </c>
    </row>
    <row r="2249" spans="1:23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3">
        <v>42214.666261574072</v>
      </c>
      <c r="J2249" s="13">
        <v>42200.666261574072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 s="3">
        <f>ROUND(E2249/D2249*100,0)</f>
        <v>104</v>
      </c>
      <c r="Q2249">
        <f t="shared" si="245"/>
        <v>50.85</v>
      </c>
      <c r="R2249" s="14" t="str">
        <f t="shared" si="246"/>
        <v>7/15/2015</v>
      </c>
      <c r="S2249" s="14" t="str">
        <f t="shared" si="247"/>
        <v>7/29/2015</v>
      </c>
      <c r="T2249" s="9">
        <f t="shared" si="248"/>
        <v>7</v>
      </c>
      <c r="U2249">
        <f t="shared" si="249"/>
        <v>2015</v>
      </c>
      <c r="V2249" s="9">
        <f t="shared" si="250"/>
        <v>7</v>
      </c>
      <c r="W2249">
        <f t="shared" si="251"/>
        <v>2015</v>
      </c>
    </row>
    <row r="2250" spans="1:23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3">
        <v>42718.875902777778</v>
      </c>
      <c r="J2250" s="13">
        <v>42688.875902777778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 s="3">
        <f>ROUND(E2250/D2250*100,0)</f>
        <v>107</v>
      </c>
      <c r="Q2250">
        <f t="shared" si="245"/>
        <v>58.63</v>
      </c>
      <c r="R2250" s="14" t="str">
        <f t="shared" si="246"/>
        <v>11/14/2016</v>
      </c>
      <c r="S2250" s="14" t="str">
        <f t="shared" si="247"/>
        <v>12/14/2016</v>
      </c>
      <c r="T2250" s="9">
        <f t="shared" si="248"/>
        <v>11</v>
      </c>
      <c r="U2250">
        <f t="shared" si="249"/>
        <v>2016</v>
      </c>
      <c r="V2250" s="9">
        <f t="shared" si="250"/>
        <v>12</v>
      </c>
      <c r="W2250">
        <f t="shared" si="251"/>
        <v>2016</v>
      </c>
    </row>
    <row r="2251" spans="1:23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3">
        <v>41366.661631944444</v>
      </c>
      <c r="J2251" s="13">
        <v>41336.703298611108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 s="3">
        <f>ROUND(E2251/D2251*100,0)</f>
        <v>169</v>
      </c>
      <c r="Q2251">
        <f t="shared" si="245"/>
        <v>32.82</v>
      </c>
      <c r="R2251" s="14" t="str">
        <f t="shared" si="246"/>
        <v>3/3/2013</v>
      </c>
      <c r="S2251" s="14" t="str">
        <f t="shared" si="247"/>
        <v>4/2/2013</v>
      </c>
      <c r="T2251" s="9">
        <f t="shared" si="248"/>
        <v>3</v>
      </c>
      <c r="U2251">
        <f t="shared" si="249"/>
        <v>2013</v>
      </c>
      <c r="V2251" s="9">
        <f t="shared" si="250"/>
        <v>4</v>
      </c>
      <c r="W2251">
        <f t="shared" si="251"/>
        <v>2013</v>
      </c>
    </row>
    <row r="2252" spans="1:23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3">
        <v>42707.0471412037</v>
      </c>
      <c r="J2252" s="13">
        <v>42677.005474537036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 s="3">
        <f>ROUND(E2252/D2252*100,0)</f>
        <v>975</v>
      </c>
      <c r="Q2252">
        <f t="shared" si="245"/>
        <v>426.93</v>
      </c>
      <c r="R2252" s="14" t="str">
        <f t="shared" si="246"/>
        <v>11/3/2016</v>
      </c>
      <c r="S2252" s="14" t="str">
        <f t="shared" si="247"/>
        <v>12/3/2016</v>
      </c>
      <c r="T2252" s="9">
        <f t="shared" si="248"/>
        <v>11</v>
      </c>
      <c r="U2252">
        <f t="shared" si="249"/>
        <v>2016</v>
      </c>
      <c r="V2252" s="9">
        <f t="shared" si="250"/>
        <v>12</v>
      </c>
      <c r="W2252">
        <f t="shared" si="251"/>
        <v>2016</v>
      </c>
    </row>
    <row r="2253" spans="1:23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3">
        <v>41867.34579861111</v>
      </c>
      <c r="J2253" s="13">
        <v>41846.34579861111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 s="3">
        <f>ROUND(E2253/D2253*100,0)</f>
        <v>134</v>
      </c>
      <c r="Q2253">
        <f t="shared" si="245"/>
        <v>23.81</v>
      </c>
      <c r="R2253" s="14" t="str">
        <f t="shared" si="246"/>
        <v>7/26/2014</v>
      </c>
      <c r="S2253" s="14" t="str">
        <f t="shared" si="247"/>
        <v>8/16/2014</v>
      </c>
      <c r="T2253" s="9">
        <f t="shared" si="248"/>
        <v>7</v>
      </c>
      <c r="U2253">
        <f t="shared" si="249"/>
        <v>2014</v>
      </c>
      <c r="V2253" s="9">
        <f t="shared" si="250"/>
        <v>8</v>
      </c>
      <c r="W2253">
        <f t="shared" si="251"/>
        <v>2014</v>
      </c>
    </row>
    <row r="2254" spans="1:23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3">
        <v>42588.327986111108</v>
      </c>
      <c r="J2254" s="13">
        <v>42573.327986111108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 s="3">
        <f>ROUND(E2254/D2254*100,0)</f>
        <v>272</v>
      </c>
      <c r="Q2254">
        <f t="shared" si="245"/>
        <v>98.41</v>
      </c>
      <c r="R2254" s="14" t="str">
        <f t="shared" si="246"/>
        <v>7/22/2016</v>
      </c>
      <c r="S2254" s="14" t="str">
        <f t="shared" si="247"/>
        <v>8/6/2016</v>
      </c>
      <c r="T2254" s="9">
        <f t="shared" si="248"/>
        <v>7</v>
      </c>
      <c r="U2254">
        <f t="shared" si="249"/>
        <v>2016</v>
      </c>
      <c r="V2254" s="9">
        <f t="shared" si="250"/>
        <v>8</v>
      </c>
      <c r="W2254">
        <f t="shared" si="251"/>
        <v>2016</v>
      </c>
    </row>
    <row r="2255" spans="1:23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3">
        <v>42326.672997685186</v>
      </c>
      <c r="J2255" s="13">
        <v>42296.631331018521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 s="3">
        <f>ROUND(E2255/D2255*100,0)</f>
        <v>113</v>
      </c>
      <c r="Q2255">
        <f t="shared" si="245"/>
        <v>107.32</v>
      </c>
      <c r="R2255" s="14" t="str">
        <f t="shared" si="246"/>
        <v>10/19/2015</v>
      </c>
      <c r="S2255" s="14" t="str">
        <f t="shared" si="247"/>
        <v>11/18/2015</v>
      </c>
      <c r="T2255" s="9">
        <f t="shared" si="248"/>
        <v>10</v>
      </c>
      <c r="U2255">
        <f t="shared" si="249"/>
        <v>2015</v>
      </c>
      <c r="V2255" s="9">
        <f t="shared" si="250"/>
        <v>11</v>
      </c>
      <c r="W2255">
        <f t="shared" si="251"/>
        <v>2015</v>
      </c>
    </row>
    <row r="2256" spans="1:23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3">
        <v>42759.647777777776</v>
      </c>
      <c r="J2256" s="13">
        <v>42752.647777777776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 s="3">
        <f>ROUND(E2256/D2256*100,0)</f>
        <v>460</v>
      </c>
      <c r="Q2256">
        <f t="shared" si="245"/>
        <v>11.67</v>
      </c>
      <c r="R2256" s="14" t="str">
        <f t="shared" si="246"/>
        <v>1/17/2017</v>
      </c>
      <c r="S2256" s="14" t="str">
        <f t="shared" si="247"/>
        <v>1/24/2017</v>
      </c>
      <c r="T2256" s="9">
        <f t="shared" si="248"/>
        <v>1</v>
      </c>
      <c r="U2256">
        <f t="shared" si="249"/>
        <v>2017</v>
      </c>
      <c r="V2256" s="9">
        <f t="shared" si="250"/>
        <v>1</v>
      </c>
      <c r="W2256">
        <f t="shared" si="251"/>
        <v>2017</v>
      </c>
    </row>
    <row r="2257" spans="1:23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3">
        <v>42497.951979166668</v>
      </c>
      <c r="J2257" s="13">
        <v>42467.951979166668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 s="3">
        <f>ROUND(E2257/D2257*100,0)</f>
        <v>287</v>
      </c>
      <c r="Q2257">
        <f t="shared" si="245"/>
        <v>41.78</v>
      </c>
      <c r="R2257" s="14" t="str">
        <f t="shared" si="246"/>
        <v>4/7/2016</v>
      </c>
      <c r="S2257" s="14" t="str">
        <f t="shared" si="247"/>
        <v>5/7/2016</v>
      </c>
      <c r="T2257" s="9">
        <f t="shared" si="248"/>
        <v>4</v>
      </c>
      <c r="U2257">
        <f t="shared" si="249"/>
        <v>2016</v>
      </c>
      <c r="V2257" s="9">
        <f t="shared" si="250"/>
        <v>5</v>
      </c>
      <c r="W2257">
        <f t="shared" si="251"/>
        <v>2016</v>
      </c>
    </row>
    <row r="2258" spans="1:23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3">
        <v>42696.451921296299</v>
      </c>
      <c r="J2258" s="13">
        <v>42682.451921296299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 s="3">
        <f>ROUND(E2258/D2258*100,0)</f>
        <v>223</v>
      </c>
      <c r="Q2258">
        <f t="shared" si="245"/>
        <v>21.38</v>
      </c>
      <c r="R2258" s="14" t="str">
        <f t="shared" si="246"/>
        <v>11/8/2016</v>
      </c>
      <c r="S2258" s="14" t="str">
        <f t="shared" si="247"/>
        <v>11/22/2016</v>
      </c>
      <c r="T2258" s="9">
        <f t="shared" si="248"/>
        <v>11</v>
      </c>
      <c r="U2258">
        <f t="shared" si="249"/>
        <v>2016</v>
      </c>
      <c r="V2258" s="9">
        <f t="shared" si="250"/>
        <v>11</v>
      </c>
      <c r="W2258">
        <f t="shared" si="251"/>
        <v>2016</v>
      </c>
    </row>
    <row r="2259" spans="1:23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3">
        <v>42540.958333333336</v>
      </c>
      <c r="J2259" s="13">
        <v>42505.936678240738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 s="3">
        <f>ROUND(E2259/D2259*100,0)</f>
        <v>636</v>
      </c>
      <c r="Q2259">
        <f t="shared" si="245"/>
        <v>94.1</v>
      </c>
      <c r="R2259" s="14" t="str">
        <f t="shared" si="246"/>
        <v>5/15/2016</v>
      </c>
      <c r="S2259" s="14" t="str">
        <f t="shared" si="247"/>
        <v>6/19/2016</v>
      </c>
      <c r="T2259" s="9">
        <f t="shared" si="248"/>
        <v>5</v>
      </c>
      <c r="U2259">
        <f t="shared" si="249"/>
        <v>2016</v>
      </c>
      <c r="V2259" s="9">
        <f t="shared" si="250"/>
        <v>6</v>
      </c>
      <c r="W2259">
        <f t="shared" si="251"/>
        <v>2016</v>
      </c>
    </row>
    <row r="2260" spans="1:23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3">
        <v>42166.751006944447</v>
      </c>
      <c r="J2260" s="13">
        <v>42136.751006944447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 s="3">
        <f>ROUND(E2260/D2260*100,0)</f>
        <v>147</v>
      </c>
      <c r="Q2260">
        <f t="shared" si="245"/>
        <v>15.72</v>
      </c>
      <c r="R2260" s="14" t="str">
        <f t="shared" si="246"/>
        <v>5/12/2015</v>
      </c>
      <c r="S2260" s="14" t="str">
        <f t="shared" si="247"/>
        <v>6/11/2015</v>
      </c>
      <c r="T2260" s="9">
        <f t="shared" si="248"/>
        <v>5</v>
      </c>
      <c r="U2260">
        <f t="shared" si="249"/>
        <v>2015</v>
      </c>
      <c r="V2260" s="9">
        <f t="shared" si="250"/>
        <v>6</v>
      </c>
      <c r="W2260">
        <f t="shared" si="251"/>
        <v>2015</v>
      </c>
    </row>
    <row r="2261" spans="1:23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3">
        <v>42712.804814814815</v>
      </c>
      <c r="J2261" s="13">
        <v>42702.804814814815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 s="3">
        <f>ROUND(E2261/D2261*100,0)</f>
        <v>1867</v>
      </c>
      <c r="Q2261">
        <f t="shared" si="245"/>
        <v>90.64</v>
      </c>
      <c r="R2261" s="14" t="str">
        <f t="shared" si="246"/>
        <v>11/28/2016</v>
      </c>
      <c r="S2261" s="14" t="str">
        <f t="shared" si="247"/>
        <v>12/8/2016</v>
      </c>
      <c r="T2261" s="9">
        <f t="shared" si="248"/>
        <v>11</v>
      </c>
      <c r="U2261">
        <f t="shared" si="249"/>
        <v>2016</v>
      </c>
      <c r="V2261" s="9">
        <f t="shared" si="250"/>
        <v>12</v>
      </c>
      <c r="W2261">
        <f t="shared" si="251"/>
        <v>2016</v>
      </c>
    </row>
    <row r="2262" spans="1:23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3">
        <v>41724.975115740737</v>
      </c>
      <c r="J2262" s="13">
        <v>41695.016782407409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 s="3">
        <f>ROUND(E2262/D2262*100,0)</f>
        <v>327</v>
      </c>
      <c r="Q2262">
        <f t="shared" si="245"/>
        <v>97.3</v>
      </c>
      <c r="R2262" s="14" t="str">
        <f t="shared" si="246"/>
        <v>2/25/2014</v>
      </c>
      <c r="S2262" s="14" t="str">
        <f t="shared" si="247"/>
        <v>3/26/2014</v>
      </c>
      <c r="T2262" s="9">
        <f t="shared" si="248"/>
        <v>2</v>
      </c>
      <c r="U2262">
        <f t="shared" si="249"/>
        <v>2014</v>
      </c>
      <c r="V2262" s="9">
        <f t="shared" si="250"/>
        <v>3</v>
      </c>
      <c r="W2262">
        <f t="shared" si="251"/>
        <v>2014</v>
      </c>
    </row>
    <row r="2263" spans="1:23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3">
        <v>42780.724768518521</v>
      </c>
      <c r="J2263" s="13">
        <v>42759.724768518521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 s="3">
        <f>ROUND(E2263/D2263*100,0)</f>
        <v>780</v>
      </c>
      <c r="Q2263">
        <f t="shared" si="245"/>
        <v>37.119999999999997</v>
      </c>
      <c r="R2263" s="14" t="str">
        <f t="shared" si="246"/>
        <v>1/24/2017</v>
      </c>
      <c r="S2263" s="14" t="str">
        <f t="shared" si="247"/>
        <v>2/14/2017</v>
      </c>
      <c r="T2263" s="9">
        <f t="shared" si="248"/>
        <v>1</v>
      </c>
      <c r="U2263">
        <f t="shared" si="249"/>
        <v>2017</v>
      </c>
      <c r="V2263" s="9">
        <f t="shared" si="250"/>
        <v>2</v>
      </c>
      <c r="W2263">
        <f t="shared" si="251"/>
        <v>2017</v>
      </c>
    </row>
    <row r="2264" spans="1:23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3">
        <v>41961</v>
      </c>
      <c r="J2264" s="13">
        <v>41926.585162037038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 s="3">
        <f>ROUND(E2264/D2264*100,0)</f>
        <v>154</v>
      </c>
      <c r="Q2264">
        <f t="shared" si="245"/>
        <v>28.1</v>
      </c>
      <c r="R2264" s="14" t="str">
        <f t="shared" si="246"/>
        <v>10/14/2014</v>
      </c>
      <c r="S2264" s="14" t="str">
        <f t="shared" si="247"/>
        <v>11/18/2014</v>
      </c>
      <c r="T2264" s="9">
        <f t="shared" si="248"/>
        <v>10</v>
      </c>
      <c r="U2264">
        <f t="shared" si="249"/>
        <v>2014</v>
      </c>
      <c r="V2264" s="9">
        <f t="shared" si="250"/>
        <v>11</v>
      </c>
      <c r="W2264">
        <f t="shared" si="251"/>
        <v>2014</v>
      </c>
    </row>
    <row r="2265" spans="1:23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3">
        <v>42035.832326388889</v>
      </c>
      <c r="J2265" s="13">
        <v>42014.832326388889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 s="3">
        <f>ROUND(E2265/D2265*100,0)</f>
        <v>116</v>
      </c>
      <c r="Q2265">
        <f t="shared" si="245"/>
        <v>144.43</v>
      </c>
      <c r="R2265" s="14" t="str">
        <f t="shared" si="246"/>
        <v>1/10/2015</v>
      </c>
      <c r="S2265" s="14" t="str">
        <f t="shared" si="247"/>
        <v>1/31/2015</v>
      </c>
      <c r="T2265" s="9">
        <f t="shared" si="248"/>
        <v>1</v>
      </c>
      <c r="U2265">
        <f t="shared" si="249"/>
        <v>2015</v>
      </c>
      <c r="V2265" s="9">
        <f t="shared" si="250"/>
        <v>1</v>
      </c>
      <c r="W2265">
        <f t="shared" si="251"/>
        <v>2015</v>
      </c>
    </row>
    <row r="2266" spans="1:23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3">
        <v>42513.125</v>
      </c>
      <c r="J2266" s="13">
        <v>42496.582337962966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 s="3">
        <f>ROUND(E2266/D2266*100,0)</f>
        <v>180</v>
      </c>
      <c r="Q2266">
        <f t="shared" si="245"/>
        <v>24.27</v>
      </c>
      <c r="R2266" s="14" t="str">
        <f t="shared" si="246"/>
        <v>5/6/2016</v>
      </c>
      <c r="S2266" s="14" t="str">
        <f t="shared" si="247"/>
        <v>5/23/2016</v>
      </c>
      <c r="T2266" s="9">
        <f t="shared" si="248"/>
        <v>5</v>
      </c>
      <c r="U2266">
        <f t="shared" si="249"/>
        <v>2016</v>
      </c>
      <c r="V2266" s="9">
        <f t="shared" si="250"/>
        <v>5</v>
      </c>
      <c r="W2266">
        <f t="shared" si="251"/>
        <v>2016</v>
      </c>
    </row>
    <row r="2267" spans="1:23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3">
        <v>42696.853090277778</v>
      </c>
      <c r="J2267" s="13">
        <v>42689.853090277778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 s="3">
        <f>ROUND(E2267/D2267*100,0)</f>
        <v>299</v>
      </c>
      <c r="Q2267">
        <f t="shared" si="245"/>
        <v>35.119999999999997</v>
      </c>
      <c r="R2267" s="14" t="str">
        <f t="shared" si="246"/>
        <v>11/15/2016</v>
      </c>
      <c r="S2267" s="14" t="str">
        <f t="shared" si="247"/>
        <v>11/22/2016</v>
      </c>
      <c r="T2267" s="9">
        <f t="shared" si="248"/>
        <v>11</v>
      </c>
      <c r="U2267">
        <f t="shared" si="249"/>
        <v>2016</v>
      </c>
      <c r="V2267" s="9">
        <f t="shared" si="250"/>
        <v>11</v>
      </c>
      <c r="W2267">
        <f t="shared" si="251"/>
        <v>2016</v>
      </c>
    </row>
    <row r="2268" spans="1:23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3">
        <v>42487.083333333336</v>
      </c>
      <c r="J2268" s="13">
        <v>42469.874907407408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 s="3">
        <f>ROUND(E2268/D2268*100,0)</f>
        <v>320</v>
      </c>
      <c r="Q2268">
        <f t="shared" si="245"/>
        <v>24.76</v>
      </c>
      <c r="R2268" s="14" t="str">
        <f t="shared" si="246"/>
        <v>4/9/2016</v>
      </c>
      <c r="S2268" s="14" t="str">
        <f t="shared" si="247"/>
        <v>4/27/2016</v>
      </c>
      <c r="T2268" s="9">
        <f t="shared" si="248"/>
        <v>4</v>
      </c>
      <c r="U2268">
        <f t="shared" si="249"/>
        <v>2016</v>
      </c>
      <c r="V2268" s="9">
        <f t="shared" si="250"/>
        <v>4</v>
      </c>
      <c r="W2268">
        <f t="shared" si="251"/>
        <v>2016</v>
      </c>
    </row>
    <row r="2269" spans="1:23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3">
        <v>41994.041666666664</v>
      </c>
      <c r="J2269" s="13">
        <v>41968.829826388886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 s="3">
        <f>ROUND(E2269/D2269*100,0)</f>
        <v>381</v>
      </c>
      <c r="Q2269">
        <f t="shared" si="245"/>
        <v>188.38</v>
      </c>
      <c r="R2269" s="14" t="str">
        <f t="shared" si="246"/>
        <v>11/25/2014</v>
      </c>
      <c r="S2269" s="14" t="str">
        <f t="shared" si="247"/>
        <v>12/21/2014</v>
      </c>
      <c r="T2269" s="9">
        <f t="shared" si="248"/>
        <v>11</v>
      </c>
      <c r="U2269">
        <f t="shared" si="249"/>
        <v>2014</v>
      </c>
      <c r="V2269" s="9">
        <f t="shared" si="250"/>
        <v>12</v>
      </c>
      <c r="W2269">
        <f t="shared" si="251"/>
        <v>2014</v>
      </c>
    </row>
    <row r="2270" spans="1:23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3">
        <v>42806.082349537035</v>
      </c>
      <c r="J2270" s="13">
        <v>42776.082349537035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 s="3">
        <f>ROUND(E2270/D2270*100,0)</f>
        <v>103</v>
      </c>
      <c r="Q2270">
        <f t="shared" si="245"/>
        <v>148.08000000000001</v>
      </c>
      <c r="R2270" s="14" t="str">
        <f t="shared" si="246"/>
        <v>2/10/2017</v>
      </c>
      <c r="S2270" s="14" t="str">
        <f t="shared" si="247"/>
        <v>3/12/2017</v>
      </c>
      <c r="T2270" s="9">
        <f t="shared" si="248"/>
        <v>2</v>
      </c>
      <c r="U2270">
        <f t="shared" si="249"/>
        <v>2017</v>
      </c>
      <c r="V2270" s="9">
        <f t="shared" si="250"/>
        <v>3</v>
      </c>
      <c r="W2270">
        <f t="shared" si="251"/>
        <v>2017</v>
      </c>
    </row>
    <row r="2271" spans="1:23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3">
        <v>42801.208333333336</v>
      </c>
      <c r="J2271" s="13">
        <v>42776.704432870371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 s="3">
        <f>ROUND(E2271/D2271*100,0)</f>
        <v>1802</v>
      </c>
      <c r="Q2271">
        <f t="shared" si="245"/>
        <v>49.93</v>
      </c>
      <c r="R2271" s="14" t="str">
        <f t="shared" si="246"/>
        <v>2/10/2017</v>
      </c>
      <c r="S2271" s="14" t="str">
        <f t="shared" si="247"/>
        <v>3/7/2017</v>
      </c>
      <c r="T2271" s="9">
        <f t="shared" si="248"/>
        <v>2</v>
      </c>
      <c r="U2271">
        <f t="shared" si="249"/>
        <v>2017</v>
      </c>
      <c r="V2271" s="9">
        <f t="shared" si="250"/>
        <v>3</v>
      </c>
      <c r="W2271">
        <f t="shared" si="251"/>
        <v>2017</v>
      </c>
    </row>
    <row r="2272" spans="1:23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3">
        <v>42745.915972222225</v>
      </c>
      <c r="J2272" s="13">
        <v>42725.869363425925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 s="3">
        <f>ROUND(E2272/D2272*100,0)</f>
        <v>720</v>
      </c>
      <c r="Q2272">
        <f t="shared" si="245"/>
        <v>107.82</v>
      </c>
      <c r="R2272" s="14" t="str">
        <f t="shared" si="246"/>
        <v>12/21/2016</v>
      </c>
      <c r="S2272" s="14" t="str">
        <f t="shared" si="247"/>
        <v>1/10/2017</v>
      </c>
      <c r="T2272" s="9">
        <f t="shared" si="248"/>
        <v>12</v>
      </c>
      <c r="U2272">
        <f t="shared" si="249"/>
        <v>2016</v>
      </c>
      <c r="V2272" s="9">
        <f t="shared" si="250"/>
        <v>1</v>
      </c>
      <c r="W2272">
        <f t="shared" si="251"/>
        <v>2017</v>
      </c>
    </row>
    <row r="2273" spans="1:23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3">
        <v>42714.0000462963</v>
      </c>
      <c r="J2273" s="13">
        <v>42684.0000462963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 s="3">
        <f>ROUND(E2273/D2273*100,0)</f>
        <v>283</v>
      </c>
      <c r="Q2273">
        <f t="shared" si="245"/>
        <v>42.63</v>
      </c>
      <c r="R2273" s="14" t="str">
        <f t="shared" si="246"/>
        <v>11/10/2016</v>
      </c>
      <c r="S2273" s="14" t="str">
        <f t="shared" si="247"/>
        <v>12/10/2016</v>
      </c>
      <c r="T2273" s="9">
        <f t="shared" si="248"/>
        <v>11</v>
      </c>
      <c r="U2273">
        <f t="shared" si="249"/>
        <v>2016</v>
      </c>
      <c r="V2273" s="9">
        <f t="shared" si="250"/>
        <v>12</v>
      </c>
      <c r="W2273">
        <f t="shared" si="251"/>
        <v>2016</v>
      </c>
    </row>
    <row r="2274" spans="1:23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3">
        <v>42345.699490740742</v>
      </c>
      <c r="J2274" s="13">
        <v>42315.699490740742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 s="3">
        <f>ROUND(E2274/D2274*100,0)</f>
        <v>1357</v>
      </c>
      <c r="Q2274">
        <f t="shared" si="245"/>
        <v>14.37</v>
      </c>
      <c r="R2274" s="14" t="str">
        <f t="shared" si="246"/>
        <v>11/7/2015</v>
      </c>
      <c r="S2274" s="14" t="str">
        <f t="shared" si="247"/>
        <v>12/7/2015</v>
      </c>
      <c r="T2274" s="9">
        <f t="shared" si="248"/>
        <v>11</v>
      </c>
      <c r="U2274">
        <f t="shared" si="249"/>
        <v>2015</v>
      </c>
      <c r="V2274" s="9">
        <f t="shared" si="250"/>
        <v>12</v>
      </c>
      <c r="W2274">
        <f t="shared" si="251"/>
        <v>2015</v>
      </c>
    </row>
    <row r="2275" spans="1:23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3">
        <v>42806.507430555554</v>
      </c>
      <c r="J2275" s="13">
        <v>42781.549097222225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 s="3">
        <f>ROUND(E2275/D2275*100,0)</f>
        <v>220</v>
      </c>
      <c r="Q2275">
        <f t="shared" si="245"/>
        <v>37.479999999999997</v>
      </c>
      <c r="R2275" s="14" t="str">
        <f t="shared" si="246"/>
        <v>2/15/2017</v>
      </c>
      <c r="S2275" s="14" t="str">
        <f t="shared" si="247"/>
        <v>3/12/2017</v>
      </c>
      <c r="T2275" s="9">
        <f t="shared" si="248"/>
        <v>2</v>
      </c>
      <c r="U2275">
        <f t="shared" si="249"/>
        <v>2017</v>
      </c>
      <c r="V2275" s="9">
        <f t="shared" si="250"/>
        <v>3</v>
      </c>
      <c r="W2275">
        <f t="shared" si="251"/>
        <v>2017</v>
      </c>
    </row>
    <row r="2276" spans="1:23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3">
        <v>41693.500659722224</v>
      </c>
      <c r="J2276" s="13">
        <v>41663.500659722224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 s="3">
        <f>ROUND(E2276/D2276*100,0)</f>
        <v>120</v>
      </c>
      <c r="Q2276">
        <f t="shared" si="245"/>
        <v>30.2</v>
      </c>
      <c r="R2276" s="14" t="str">
        <f t="shared" si="246"/>
        <v>1/24/2014</v>
      </c>
      <c r="S2276" s="14" t="str">
        <f t="shared" si="247"/>
        <v>2/23/2014</v>
      </c>
      <c r="T2276" s="9">
        <f t="shared" si="248"/>
        <v>1</v>
      </c>
      <c r="U2276">
        <f t="shared" si="249"/>
        <v>2014</v>
      </c>
      <c r="V2276" s="9">
        <f t="shared" si="250"/>
        <v>2</v>
      </c>
      <c r="W2276">
        <f t="shared" si="251"/>
        <v>2014</v>
      </c>
    </row>
    <row r="2277" spans="1:23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3">
        <v>41995.616655092592</v>
      </c>
      <c r="J2277" s="13">
        <v>41965.616655092592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 s="3">
        <f>ROUND(E2277/D2277*100,0)</f>
        <v>408</v>
      </c>
      <c r="Q2277">
        <f t="shared" si="245"/>
        <v>33.549999999999997</v>
      </c>
      <c r="R2277" s="14" t="str">
        <f t="shared" si="246"/>
        <v>11/22/2014</v>
      </c>
      <c r="S2277" s="14" t="str">
        <f t="shared" si="247"/>
        <v>12/22/2014</v>
      </c>
      <c r="T2277" s="9">
        <f t="shared" si="248"/>
        <v>11</v>
      </c>
      <c r="U2277">
        <f t="shared" si="249"/>
        <v>2014</v>
      </c>
      <c r="V2277" s="9">
        <f t="shared" si="250"/>
        <v>12</v>
      </c>
      <c r="W2277">
        <f t="shared" si="251"/>
        <v>2014</v>
      </c>
    </row>
    <row r="2278" spans="1:23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3">
        <v>41644.651493055557</v>
      </c>
      <c r="J2278" s="13">
        <v>41614.651493055557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 s="3">
        <f>ROUND(E2278/D2278*100,0)</f>
        <v>106</v>
      </c>
      <c r="Q2278">
        <f t="shared" si="245"/>
        <v>64.75</v>
      </c>
      <c r="R2278" s="14" t="str">
        <f t="shared" si="246"/>
        <v>12/6/2013</v>
      </c>
      <c r="S2278" s="14" t="str">
        <f t="shared" si="247"/>
        <v>1/5/2014</v>
      </c>
      <c r="T2278" s="9">
        <f t="shared" si="248"/>
        <v>12</v>
      </c>
      <c r="U2278">
        <f t="shared" si="249"/>
        <v>2013</v>
      </c>
      <c r="V2278" s="9">
        <f t="shared" si="250"/>
        <v>1</v>
      </c>
      <c r="W2278">
        <f t="shared" si="251"/>
        <v>2014</v>
      </c>
    </row>
    <row r="2279" spans="1:23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3">
        <v>40966.678506944445</v>
      </c>
      <c r="J2279" s="13">
        <v>40936.678506944445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 s="3">
        <f>ROUND(E2279/D2279*100,0)</f>
        <v>141</v>
      </c>
      <c r="Q2279">
        <f t="shared" si="245"/>
        <v>57.93</v>
      </c>
      <c r="R2279" s="14" t="str">
        <f t="shared" si="246"/>
        <v>1/28/2012</v>
      </c>
      <c r="S2279" s="14" t="str">
        <f t="shared" si="247"/>
        <v>2/27/2012</v>
      </c>
      <c r="T2279" s="9">
        <f t="shared" si="248"/>
        <v>1</v>
      </c>
      <c r="U2279">
        <f t="shared" si="249"/>
        <v>2012</v>
      </c>
      <c r="V2279" s="9">
        <f t="shared" si="250"/>
        <v>2</v>
      </c>
      <c r="W2279">
        <f t="shared" si="251"/>
        <v>2012</v>
      </c>
    </row>
    <row r="2280" spans="1:23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3">
        <v>42372.957638888889</v>
      </c>
      <c r="J2280" s="13">
        <v>42338.709108796298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 s="3">
        <f>ROUND(E2280/D2280*100,0)</f>
        <v>271</v>
      </c>
      <c r="Q2280">
        <f t="shared" si="245"/>
        <v>53.08</v>
      </c>
      <c r="R2280" s="14" t="str">
        <f t="shared" si="246"/>
        <v>11/30/2015</v>
      </c>
      <c r="S2280" s="14" t="str">
        <f t="shared" si="247"/>
        <v>1/3/2016</v>
      </c>
      <c r="T2280" s="9">
        <f t="shared" si="248"/>
        <v>11</v>
      </c>
      <c r="U2280">
        <f t="shared" si="249"/>
        <v>2015</v>
      </c>
      <c r="V2280" s="9">
        <f t="shared" si="250"/>
        <v>1</v>
      </c>
      <c r="W2280">
        <f t="shared" si="251"/>
        <v>2016</v>
      </c>
    </row>
    <row r="2281" spans="1:23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3">
        <v>42039.166666666664</v>
      </c>
      <c r="J2281" s="13">
        <v>42020.806701388887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 s="3">
        <f>ROUND(E2281/D2281*100,0)</f>
        <v>154</v>
      </c>
      <c r="Q2281">
        <f t="shared" si="245"/>
        <v>48.06</v>
      </c>
      <c r="R2281" s="14" t="str">
        <f t="shared" si="246"/>
        <v>1/16/2015</v>
      </c>
      <c r="S2281" s="14" t="str">
        <f t="shared" si="247"/>
        <v>2/4/2015</v>
      </c>
      <c r="T2281" s="9">
        <f t="shared" si="248"/>
        <v>1</v>
      </c>
      <c r="U2281">
        <f t="shared" si="249"/>
        <v>2015</v>
      </c>
      <c r="V2281" s="9">
        <f t="shared" si="250"/>
        <v>2</v>
      </c>
      <c r="W2281">
        <f t="shared" si="251"/>
        <v>2015</v>
      </c>
    </row>
    <row r="2282" spans="1:23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3">
        <v>42264.624895833331</v>
      </c>
      <c r="J2282" s="13">
        <v>42234.624895833331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 s="3">
        <f>ROUND(E2282/D2282*100,0)</f>
        <v>404</v>
      </c>
      <c r="Q2282">
        <f t="shared" si="245"/>
        <v>82.4</v>
      </c>
      <c r="R2282" s="14" t="str">
        <f t="shared" si="246"/>
        <v>8/18/2015</v>
      </c>
      <c r="S2282" s="14" t="str">
        <f t="shared" si="247"/>
        <v>9/17/2015</v>
      </c>
      <c r="T2282" s="9">
        <f t="shared" si="248"/>
        <v>8</v>
      </c>
      <c r="U2282">
        <f t="shared" si="249"/>
        <v>2015</v>
      </c>
      <c r="V2282" s="9">
        <f t="shared" si="250"/>
        <v>9</v>
      </c>
      <c r="W2282">
        <f t="shared" si="251"/>
        <v>2015</v>
      </c>
    </row>
    <row r="2283" spans="1:23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3">
        <v>40749.284722222219</v>
      </c>
      <c r="J2283" s="13">
        <v>40687.285844907405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 s="3">
        <f>ROUND(E2283/D2283*100,0)</f>
        <v>185</v>
      </c>
      <c r="Q2283">
        <f t="shared" si="245"/>
        <v>50.45</v>
      </c>
      <c r="R2283" s="14" t="str">
        <f t="shared" si="246"/>
        <v>5/24/2011</v>
      </c>
      <c r="S2283" s="14" t="str">
        <f t="shared" si="247"/>
        <v>7/25/2011</v>
      </c>
      <c r="T2283" s="9">
        <f t="shared" si="248"/>
        <v>5</v>
      </c>
      <c r="U2283">
        <f t="shared" si="249"/>
        <v>2011</v>
      </c>
      <c r="V2283" s="9">
        <f t="shared" si="250"/>
        <v>7</v>
      </c>
      <c r="W2283">
        <f t="shared" si="251"/>
        <v>2011</v>
      </c>
    </row>
    <row r="2284" spans="1:23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3">
        <v>42383.17460648148</v>
      </c>
      <c r="J2284" s="13">
        <v>42323.17460648148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 s="3">
        <f>ROUND(E2284/D2284*100,0)</f>
        <v>185</v>
      </c>
      <c r="Q2284">
        <f t="shared" si="245"/>
        <v>115.83</v>
      </c>
      <c r="R2284" s="14" t="str">
        <f t="shared" si="246"/>
        <v>11/15/2015</v>
      </c>
      <c r="S2284" s="14" t="str">
        <f t="shared" si="247"/>
        <v>1/14/2016</v>
      </c>
      <c r="T2284" s="9">
        <f t="shared" si="248"/>
        <v>11</v>
      </c>
      <c r="U2284">
        <f t="shared" si="249"/>
        <v>2015</v>
      </c>
      <c r="V2284" s="9">
        <f t="shared" si="250"/>
        <v>1</v>
      </c>
      <c r="W2284">
        <f t="shared" si="251"/>
        <v>2016</v>
      </c>
    </row>
    <row r="2285" spans="1:23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3">
        <v>41038.083379629628</v>
      </c>
      <c r="J2285" s="13">
        <v>40978.1250462963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 s="3">
        <f>ROUND(E2285/D2285*100,0)</f>
        <v>101</v>
      </c>
      <c r="Q2285">
        <f t="shared" si="245"/>
        <v>63.03</v>
      </c>
      <c r="R2285" s="14" t="str">
        <f t="shared" si="246"/>
        <v>3/10/2012</v>
      </c>
      <c r="S2285" s="14" t="str">
        <f t="shared" si="247"/>
        <v>5/9/2012</v>
      </c>
      <c r="T2285" s="9">
        <f t="shared" si="248"/>
        <v>3</v>
      </c>
      <c r="U2285">
        <f t="shared" si="249"/>
        <v>2012</v>
      </c>
      <c r="V2285" s="9">
        <f t="shared" si="250"/>
        <v>5</v>
      </c>
      <c r="W2285">
        <f t="shared" si="251"/>
        <v>2012</v>
      </c>
    </row>
    <row r="2286" spans="1:23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3">
        <v>40614.166666666664</v>
      </c>
      <c r="J2286" s="13">
        <v>40585.796817129631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 s="3">
        <f>ROUND(E2286/D2286*100,0)</f>
        <v>106</v>
      </c>
      <c r="Q2286">
        <f t="shared" si="245"/>
        <v>108.02</v>
      </c>
      <c r="R2286" s="14" t="str">
        <f t="shared" si="246"/>
        <v>2/11/2011</v>
      </c>
      <c r="S2286" s="14" t="str">
        <f t="shared" si="247"/>
        <v>3/12/2011</v>
      </c>
      <c r="T2286" s="9">
        <f t="shared" si="248"/>
        <v>2</v>
      </c>
      <c r="U2286">
        <f t="shared" si="249"/>
        <v>2011</v>
      </c>
      <c r="V2286" s="9">
        <f t="shared" si="250"/>
        <v>3</v>
      </c>
      <c r="W2286">
        <f t="shared" si="251"/>
        <v>2011</v>
      </c>
    </row>
    <row r="2287" spans="1:23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3">
        <v>41089.185682870368</v>
      </c>
      <c r="J2287" s="13">
        <v>41059.185682870368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 s="3">
        <f>ROUND(E2287/D2287*100,0)</f>
        <v>121</v>
      </c>
      <c r="Q2287">
        <f t="shared" si="245"/>
        <v>46.09</v>
      </c>
      <c r="R2287" s="14" t="str">
        <f t="shared" si="246"/>
        <v>5/30/2012</v>
      </c>
      <c r="S2287" s="14" t="str">
        <f t="shared" si="247"/>
        <v>6/29/2012</v>
      </c>
      <c r="T2287" s="9">
        <f t="shared" si="248"/>
        <v>5</v>
      </c>
      <c r="U2287">
        <f t="shared" si="249"/>
        <v>2012</v>
      </c>
      <c r="V2287" s="9">
        <f t="shared" si="250"/>
        <v>6</v>
      </c>
      <c r="W2287">
        <f t="shared" si="251"/>
        <v>2012</v>
      </c>
    </row>
    <row r="2288" spans="1:23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3">
        <v>41523.165972222225</v>
      </c>
      <c r="J2288" s="13">
        <v>41494.963587962964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 s="3">
        <f>ROUND(E2288/D2288*100,0)</f>
        <v>100</v>
      </c>
      <c r="Q2288">
        <f t="shared" si="245"/>
        <v>107.21</v>
      </c>
      <c r="R2288" s="14" t="str">
        <f t="shared" si="246"/>
        <v>8/8/2013</v>
      </c>
      <c r="S2288" s="14" t="str">
        <f t="shared" si="247"/>
        <v>9/6/2013</v>
      </c>
      <c r="T2288" s="9">
        <f t="shared" si="248"/>
        <v>8</v>
      </c>
      <c r="U2288">
        <f t="shared" si="249"/>
        <v>2013</v>
      </c>
      <c r="V2288" s="9">
        <f t="shared" si="250"/>
        <v>9</v>
      </c>
      <c r="W2288">
        <f t="shared" si="251"/>
        <v>2013</v>
      </c>
    </row>
    <row r="2289" spans="1:23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3">
        <v>41813.667361111111</v>
      </c>
      <c r="J2289" s="13">
        <v>41792.667361111111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 s="3">
        <f>ROUND(E2289/D2289*100,0)</f>
        <v>120</v>
      </c>
      <c r="Q2289">
        <f t="shared" si="245"/>
        <v>50.93</v>
      </c>
      <c r="R2289" s="14" t="str">
        <f t="shared" si="246"/>
        <v>6/2/2014</v>
      </c>
      <c r="S2289" s="14" t="str">
        <f t="shared" si="247"/>
        <v>6/23/2014</v>
      </c>
      <c r="T2289" s="9">
        <f t="shared" si="248"/>
        <v>6</v>
      </c>
      <c r="U2289">
        <f t="shared" si="249"/>
        <v>2014</v>
      </c>
      <c r="V2289" s="9">
        <f t="shared" si="250"/>
        <v>6</v>
      </c>
      <c r="W2289">
        <f t="shared" si="251"/>
        <v>2014</v>
      </c>
    </row>
    <row r="2290" spans="1:23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3">
        <v>41086.75</v>
      </c>
      <c r="J2290" s="13">
        <v>41067.827418981484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 s="3">
        <f>ROUND(E2290/D2290*100,0)</f>
        <v>100</v>
      </c>
      <c r="Q2290">
        <f t="shared" si="245"/>
        <v>40.04</v>
      </c>
      <c r="R2290" s="14" t="str">
        <f t="shared" si="246"/>
        <v>6/7/2012</v>
      </c>
      <c r="S2290" s="14" t="str">
        <f t="shared" si="247"/>
        <v>6/26/2012</v>
      </c>
      <c r="T2290" s="9">
        <f t="shared" si="248"/>
        <v>6</v>
      </c>
      <c r="U2290">
        <f t="shared" si="249"/>
        <v>2012</v>
      </c>
      <c r="V2290" s="9">
        <f t="shared" si="250"/>
        <v>6</v>
      </c>
      <c r="W2290">
        <f t="shared" si="251"/>
        <v>2012</v>
      </c>
    </row>
    <row r="2291" spans="1:23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3">
        <v>41614.973611111112</v>
      </c>
      <c r="J2291" s="13">
        <v>41571.998379629629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 s="3">
        <f>ROUND(E2291/D2291*100,0)</f>
        <v>107</v>
      </c>
      <c r="Q2291">
        <f t="shared" si="245"/>
        <v>64.44</v>
      </c>
      <c r="R2291" s="14" t="str">
        <f t="shared" si="246"/>
        <v>10/24/2013</v>
      </c>
      <c r="S2291" s="14" t="str">
        <f t="shared" si="247"/>
        <v>12/6/2013</v>
      </c>
      <c r="T2291" s="9">
        <f t="shared" si="248"/>
        <v>10</v>
      </c>
      <c r="U2291">
        <f t="shared" si="249"/>
        <v>2013</v>
      </c>
      <c r="V2291" s="9">
        <f t="shared" si="250"/>
        <v>12</v>
      </c>
      <c r="W2291">
        <f t="shared" si="251"/>
        <v>2013</v>
      </c>
    </row>
    <row r="2292" spans="1:23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3">
        <v>40148.708333333336</v>
      </c>
      <c r="J2292" s="13">
        <v>40070.253819444442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 s="3">
        <f>ROUND(E2292/D2292*100,0)</f>
        <v>104</v>
      </c>
      <c r="Q2292">
        <f t="shared" si="245"/>
        <v>53.83</v>
      </c>
      <c r="R2292" s="14" t="str">
        <f t="shared" si="246"/>
        <v>9/14/2009</v>
      </c>
      <c r="S2292" s="14" t="str">
        <f t="shared" si="247"/>
        <v>12/1/2009</v>
      </c>
      <c r="T2292" s="9">
        <f t="shared" si="248"/>
        <v>9</v>
      </c>
      <c r="U2292">
        <f t="shared" si="249"/>
        <v>2009</v>
      </c>
      <c r="V2292" s="9">
        <f t="shared" si="250"/>
        <v>12</v>
      </c>
      <c r="W2292">
        <f t="shared" si="251"/>
        <v>2009</v>
      </c>
    </row>
    <row r="2293" spans="1:23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3">
        <v>41022.166666666664</v>
      </c>
      <c r="J2293" s="13">
        <v>40987.977060185185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 s="3">
        <f>ROUND(E2293/D2293*100,0)</f>
        <v>173</v>
      </c>
      <c r="Q2293">
        <f t="shared" si="245"/>
        <v>100.47</v>
      </c>
      <c r="R2293" s="14" t="str">
        <f t="shared" si="246"/>
        <v>3/19/2012</v>
      </c>
      <c r="S2293" s="14" t="str">
        <f t="shared" si="247"/>
        <v>4/23/2012</v>
      </c>
      <c r="T2293" s="9">
        <f t="shared" si="248"/>
        <v>3</v>
      </c>
      <c r="U2293">
        <f t="shared" si="249"/>
        <v>2012</v>
      </c>
      <c r="V2293" s="9">
        <f t="shared" si="250"/>
        <v>4</v>
      </c>
      <c r="W2293">
        <f t="shared" si="251"/>
        <v>2012</v>
      </c>
    </row>
    <row r="2294" spans="1:23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3">
        <v>41017.697638888887</v>
      </c>
      <c r="J2294" s="13">
        <v>40987.697638888887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 s="3">
        <f>ROUND(E2294/D2294*100,0)</f>
        <v>107</v>
      </c>
      <c r="Q2294">
        <f t="shared" si="245"/>
        <v>46.63</v>
      </c>
      <c r="R2294" s="14" t="str">
        <f t="shared" si="246"/>
        <v>3/19/2012</v>
      </c>
      <c r="S2294" s="14" t="str">
        <f t="shared" si="247"/>
        <v>4/18/2012</v>
      </c>
      <c r="T2294" s="9">
        <f t="shared" si="248"/>
        <v>3</v>
      </c>
      <c r="U2294">
        <f t="shared" si="249"/>
        <v>2012</v>
      </c>
      <c r="V2294" s="9">
        <f t="shared" si="250"/>
        <v>4</v>
      </c>
      <c r="W2294">
        <f t="shared" si="251"/>
        <v>2012</v>
      </c>
    </row>
    <row r="2295" spans="1:23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3">
        <v>41177.165972222225</v>
      </c>
      <c r="J2295" s="13">
        <v>41151.708321759259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 s="3">
        <f>ROUND(E2295/D2295*100,0)</f>
        <v>108</v>
      </c>
      <c r="Q2295">
        <f t="shared" si="245"/>
        <v>34.07</v>
      </c>
      <c r="R2295" s="14" t="str">
        <f t="shared" si="246"/>
        <v>8/30/2012</v>
      </c>
      <c r="S2295" s="14" t="str">
        <f t="shared" si="247"/>
        <v>9/25/2012</v>
      </c>
      <c r="T2295" s="9">
        <f t="shared" si="248"/>
        <v>8</v>
      </c>
      <c r="U2295">
        <f t="shared" si="249"/>
        <v>2012</v>
      </c>
      <c r="V2295" s="9">
        <f t="shared" si="250"/>
        <v>9</v>
      </c>
      <c r="W2295">
        <f t="shared" si="251"/>
        <v>2012</v>
      </c>
    </row>
    <row r="2296" spans="1:23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3">
        <v>41294.72314814815</v>
      </c>
      <c r="J2296" s="13">
        <v>41264.72314814815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 s="3">
        <f>ROUND(E2296/D2296*100,0)</f>
        <v>146</v>
      </c>
      <c r="Q2296">
        <f t="shared" si="245"/>
        <v>65.209999999999994</v>
      </c>
      <c r="R2296" s="14" t="str">
        <f t="shared" si="246"/>
        <v>12/21/2012</v>
      </c>
      <c r="S2296" s="14" t="str">
        <f t="shared" si="247"/>
        <v>1/20/2013</v>
      </c>
      <c r="T2296" s="9">
        <f t="shared" si="248"/>
        <v>12</v>
      </c>
      <c r="U2296">
        <f t="shared" si="249"/>
        <v>2012</v>
      </c>
      <c r="V2296" s="9">
        <f t="shared" si="250"/>
        <v>1</v>
      </c>
      <c r="W2296">
        <f t="shared" si="251"/>
        <v>2013</v>
      </c>
    </row>
    <row r="2297" spans="1:23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3">
        <v>41300.954351851855</v>
      </c>
      <c r="J2297" s="13">
        <v>41270.954351851855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 s="3">
        <f>ROUND(E2297/D2297*100,0)</f>
        <v>125</v>
      </c>
      <c r="Q2297">
        <f t="shared" si="245"/>
        <v>44.21</v>
      </c>
      <c r="R2297" s="14" t="str">
        <f t="shared" si="246"/>
        <v>12/27/2012</v>
      </c>
      <c r="S2297" s="14" t="str">
        <f t="shared" si="247"/>
        <v>1/26/2013</v>
      </c>
      <c r="T2297" s="9">
        <f t="shared" si="248"/>
        <v>12</v>
      </c>
      <c r="U2297">
        <f t="shared" si="249"/>
        <v>2012</v>
      </c>
      <c r="V2297" s="9">
        <f t="shared" si="250"/>
        <v>1</v>
      </c>
      <c r="W2297">
        <f t="shared" si="251"/>
        <v>2013</v>
      </c>
    </row>
    <row r="2298" spans="1:23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3">
        <v>40962.731782407405</v>
      </c>
      <c r="J2298" s="13">
        <v>40927.731782407405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 s="3">
        <f>ROUND(E2298/D2298*100,0)</f>
        <v>149</v>
      </c>
      <c r="Q2298">
        <f t="shared" si="245"/>
        <v>71.97</v>
      </c>
      <c r="R2298" s="14" t="str">
        <f t="shared" si="246"/>
        <v>1/19/2012</v>
      </c>
      <c r="S2298" s="14" t="str">
        <f t="shared" si="247"/>
        <v>2/23/2012</v>
      </c>
      <c r="T2298" s="9">
        <f t="shared" si="248"/>
        <v>1</v>
      </c>
      <c r="U2298">
        <f t="shared" si="249"/>
        <v>2012</v>
      </c>
      <c r="V2298" s="9">
        <f t="shared" si="250"/>
        <v>2</v>
      </c>
      <c r="W2298">
        <f t="shared" si="251"/>
        <v>2012</v>
      </c>
    </row>
    <row r="2299" spans="1:23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3">
        <v>40982.165972222225</v>
      </c>
      <c r="J2299" s="13">
        <v>40948.042233796295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 s="3">
        <f>ROUND(E2299/D2299*100,0)</f>
        <v>101</v>
      </c>
      <c r="Q2299">
        <f t="shared" si="245"/>
        <v>52.95</v>
      </c>
      <c r="R2299" s="14" t="str">
        <f t="shared" si="246"/>
        <v>2/9/2012</v>
      </c>
      <c r="S2299" s="14" t="str">
        <f t="shared" si="247"/>
        <v>3/14/2012</v>
      </c>
      <c r="T2299" s="9">
        <f t="shared" si="248"/>
        <v>2</v>
      </c>
      <c r="U2299">
        <f t="shared" si="249"/>
        <v>2012</v>
      </c>
      <c r="V2299" s="9">
        <f t="shared" si="250"/>
        <v>3</v>
      </c>
      <c r="W2299">
        <f t="shared" si="251"/>
        <v>2012</v>
      </c>
    </row>
    <row r="2300" spans="1:23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3">
        <v>41724.798993055556</v>
      </c>
      <c r="J2300" s="13">
        <v>41694.84065972222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 s="3">
        <f>ROUND(E2300/D2300*100,0)</f>
        <v>105</v>
      </c>
      <c r="Q2300">
        <f t="shared" si="245"/>
        <v>109.45</v>
      </c>
      <c r="R2300" s="14" t="str">
        <f t="shared" si="246"/>
        <v>2/24/2014</v>
      </c>
      <c r="S2300" s="14" t="str">
        <f t="shared" si="247"/>
        <v>3/26/2014</v>
      </c>
      <c r="T2300" s="9">
        <f t="shared" si="248"/>
        <v>2</v>
      </c>
      <c r="U2300">
        <f t="shared" si="249"/>
        <v>2014</v>
      </c>
      <c r="V2300" s="9">
        <f t="shared" si="250"/>
        <v>3</v>
      </c>
      <c r="W2300">
        <f t="shared" si="251"/>
        <v>2014</v>
      </c>
    </row>
    <row r="2301" spans="1:23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3">
        <v>40580.032511574071</v>
      </c>
      <c r="J2301" s="13">
        <v>40565.032511574071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 s="3">
        <f>ROUND(E2301/D2301*100,0)</f>
        <v>350</v>
      </c>
      <c r="Q2301">
        <f t="shared" si="245"/>
        <v>75.040000000000006</v>
      </c>
      <c r="R2301" s="14" t="str">
        <f t="shared" si="246"/>
        <v>1/22/2011</v>
      </c>
      <c r="S2301" s="14" t="str">
        <f t="shared" si="247"/>
        <v>2/6/2011</v>
      </c>
      <c r="T2301" s="9">
        <f t="shared" si="248"/>
        <v>1</v>
      </c>
      <c r="U2301">
        <f t="shared" si="249"/>
        <v>2011</v>
      </c>
      <c r="V2301" s="9">
        <f t="shared" si="250"/>
        <v>2</v>
      </c>
      <c r="W2301">
        <f t="shared" si="251"/>
        <v>2011</v>
      </c>
    </row>
    <row r="2302" spans="1:23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3">
        <v>41088.727037037039</v>
      </c>
      <c r="J2302" s="13">
        <v>41074.727037037039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 s="3">
        <f>ROUND(E2302/D2302*100,0)</f>
        <v>101</v>
      </c>
      <c r="Q2302">
        <f t="shared" si="245"/>
        <v>115.71</v>
      </c>
      <c r="R2302" s="14" t="str">
        <f t="shared" si="246"/>
        <v>6/14/2012</v>
      </c>
      <c r="S2302" s="14" t="str">
        <f t="shared" si="247"/>
        <v>6/28/2012</v>
      </c>
      <c r="T2302" s="9">
        <f t="shared" si="248"/>
        <v>6</v>
      </c>
      <c r="U2302">
        <f t="shared" si="249"/>
        <v>2012</v>
      </c>
      <c r="V2302" s="9">
        <f t="shared" si="250"/>
        <v>6</v>
      </c>
      <c r="W2302">
        <f t="shared" si="251"/>
        <v>2012</v>
      </c>
    </row>
    <row r="2303" spans="1:23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3">
        <v>41446.146944444445</v>
      </c>
      <c r="J2303" s="13">
        <v>41416.146944444445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 s="3">
        <f>ROUND(E2303/D2303*100,0)</f>
        <v>134</v>
      </c>
      <c r="Q2303">
        <f t="shared" si="245"/>
        <v>31.66</v>
      </c>
      <c r="R2303" s="14" t="str">
        <f t="shared" si="246"/>
        <v>5/22/2013</v>
      </c>
      <c r="S2303" s="14" t="str">
        <f t="shared" si="247"/>
        <v>6/21/2013</v>
      </c>
      <c r="T2303" s="9">
        <f t="shared" si="248"/>
        <v>5</v>
      </c>
      <c r="U2303">
        <f t="shared" si="249"/>
        <v>2013</v>
      </c>
      <c r="V2303" s="9">
        <f t="shared" si="250"/>
        <v>6</v>
      </c>
      <c r="W2303">
        <f t="shared" si="251"/>
        <v>2013</v>
      </c>
    </row>
    <row r="2304" spans="1:23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3">
        <v>41639.291666666664</v>
      </c>
      <c r="J2304" s="13">
        <v>41605.868449074071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 s="3">
        <f>ROUND(E2304/D2304*100,0)</f>
        <v>171</v>
      </c>
      <c r="Q2304">
        <f t="shared" si="245"/>
        <v>46.18</v>
      </c>
      <c r="R2304" s="14" t="str">
        <f t="shared" si="246"/>
        <v>11/27/2013</v>
      </c>
      <c r="S2304" s="14" t="str">
        <f t="shared" si="247"/>
        <v>12/31/2013</v>
      </c>
      <c r="T2304" s="9">
        <f t="shared" si="248"/>
        <v>11</v>
      </c>
      <c r="U2304">
        <f t="shared" si="249"/>
        <v>2013</v>
      </c>
      <c r="V2304" s="9">
        <f t="shared" si="250"/>
        <v>12</v>
      </c>
      <c r="W2304">
        <f t="shared" si="251"/>
        <v>2013</v>
      </c>
    </row>
    <row r="2305" spans="1:23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3">
        <v>40890.152731481481</v>
      </c>
      <c r="J2305" s="13">
        <v>40850.111064814817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 s="3">
        <f>ROUND(E2305/D2305*100,0)</f>
        <v>109</v>
      </c>
      <c r="Q2305">
        <f t="shared" si="245"/>
        <v>68.48</v>
      </c>
      <c r="R2305" s="14" t="str">
        <f t="shared" si="246"/>
        <v>11/3/2011</v>
      </c>
      <c r="S2305" s="14" t="str">
        <f t="shared" si="247"/>
        <v>12/13/2011</v>
      </c>
      <c r="T2305" s="9">
        <f t="shared" si="248"/>
        <v>11</v>
      </c>
      <c r="U2305">
        <f t="shared" si="249"/>
        <v>2011</v>
      </c>
      <c r="V2305" s="9">
        <f t="shared" si="250"/>
        <v>12</v>
      </c>
      <c r="W2305">
        <f t="shared" si="251"/>
        <v>2011</v>
      </c>
    </row>
    <row r="2306" spans="1:23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3">
        <v>40544.207638888889</v>
      </c>
      <c r="J2306" s="13">
        <v>40502.815868055557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 s="3">
        <f>ROUND(E2306/D2306*100,0)</f>
        <v>101</v>
      </c>
      <c r="Q2306">
        <f t="shared" si="245"/>
        <v>53.47</v>
      </c>
      <c r="R2306" s="14" t="str">
        <f t="shared" si="246"/>
        <v>11/20/2010</v>
      </c>
      <c r="S2306" s="14" t="str">
        <f t="shared" si="247"/>
        <v>1/1/2011</v>
      </c>
      <c r="T2306" s="9">
        <f t="shared" si="248"/>
        <v>11</v>
      </c>
      <c r="U2306">
        <f t="shared" si="249"/>
        <v>2010</v>
      </c>
      <c r="V2306" s="9">
        <f t="shared" si="250"/>
        <v>1</v>
      </c>
      <c r="W2306">
        <f t="shared" si="251"/>
        <v>2011</v>
      </c>
    </row>
    <row r="2307" spans="1:23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3">
        <v>41859.75</v>
      </c>
      <c r="J2307" s="13">
        <v>41834.695277777777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 s="3">
        <f>ROUND(E2307/D2307*100,0)</f>
        <v>101</v>
      </c>
      <c r="Q2307">
        <f t="shared" ref="Q2307:Q2370" si="252">IFERROR(ROUND(E2307/L2307,2),0)</f>
        <v>109.11</v>
      </c>
      <c r="R2307" s="14" t="str">
        <f t="shared" ref="R2307:R2370" si="253">_xlfn.CONCAT(MONTH(J2307),"/",DAY(J2307),"/",YEAR(J2307))</f>
        <v>7/14/2014</v>
      </c>
      <c r="S2307" s="14" t="str">
        <f t="shared" ref="S2307:S2370" si="254">_xlfn.CONCAT(MONTH(I2307),"/",DAY(I2307),"/",YEAR(I2307))</f>
        <v>8/8/2014</v>
      </c>
      <c r="T2307" s="9">
        <f t="shared" ref="T2307:T2370" si="255">MONTH(R2307)</f>
        <v>7</v>
      </c>
      <c r="U2307">
        <f t="shared" ref="U2307:U2370" si="256">YEAR(R2307)</f>
        <v>2014</v>
      </c>
      <c r="V2307" s="9">
        <f t="shared" ref="V2307:V2370" si="257">MONTH(S2307)</f>
        <v>8</v>
      </c>
      <c r="W2307">
        <f t="shared" ref="W2307:W2370" si="258">YEAR(S2307)</f>
        <v>2014</v>
      </c>
    </row>
    <row r="2308" spans="1:23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3">
        <v>40978.16815972222</v>
      </c>
      <c r="J2308" s="13">
        <v>40948.16815972222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 s="3">
        <f>ROUND(E2308/D2308*100,0)</f>
        <v>107</v>
      </c>
      <c r="Q2308">
        <f t="shared" si="252"/>
        <v>51.19</v>
      </c>
      <c r="R2308" s="14" t="str">
        <f t="shared" si="253"/>
        <v>2/9/2012</v>
      </c>
      <c r="S2308" s="14" t="str">
        <f t="shared" si="254"/>
        <v>3/10/2012</v>
      </c>
      <c r="T2308" s="9">
        <f t="shared" si="255"/>
        <v>2</v>
      </c>
      <c r="U2308">
        <f t="shared" si="256"/>
        <v>2012</v>
      </c>
      <c r="V2308" s="9">
        <f t="shared" si="257"/>
        <v>3</v>
      </c>
      <c r="W2308">
        <f t="shared" si="258"/>
        <v>2012</v>
      </c>
    </row>
    <row r="2309" spans="1:23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3">
        <v>41034.802407407406</v>
      </c>
      <c r="J2309" s="13">
        <v>41004.802465277775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 s="3">
        <f>ROUND(E2309/D2309*100,0)</f>
        <v>107</v>
      </c>
      <c r="Q2309">
        <f t="shared" si="252"/>
        <v>27.94</v>
      </c>
      <c r="R2309" s="14" t="str">
        <f t="shared" si="253"/>
        <v>4/5/2012</v>
      </c>
      <c r="S2309" s="14" t="str">
        <f t="shared" si="254"/>
        <v>5/5/2012</v>
      </c>
      <c r="T2309" s="9">
        <f t="shared" si="255"/>
        <v>4</v>
      </c>
      <c r="U2309">
        <f t="shared" si="256"/>
        <v>2012</v>
      </c>
      <c r="V2309" s="9">
        <f t="shared" si="257"/>
        <v>5</v>
      </c>
      <c r="W2309">
        <f t="shared" si="258"/>
        <v>2012</v>
      </c>
    </row>
    <row r="2310" spans="1:23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3">
        <v>41880.041666666664</v>
      </c>
      <c r="J2310" s="13">
        <v>41851.962916666664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 s="3">
        <f>ROUND(E2310/D2310*100,0)</f>
        <v>101</v>
      </c>
      <c r="Q2310">
        <f t="shared" si="252"/>
        <v>82.5</v>
      </c>
      <c r="R2310" s="14" t="str">
        <f t="shared" si="253"/>
        <v>7/31/2014</v>
      </c>
      <c r="S2310" s="14" t="str">
        <f t="shared" si="254"/>
        <v>8/29/2014</v>
      </c>
      <c r="T2310" s="9">
        <f t="shared" si="255"/>
        <v>7</v>
      </c>
      <c r="U2310">
        <f t="shared" si="256"/>
        <v>2014</v>
      </c>
      <c r="V2310" s="9">
        <f t="shared" si="257"/>
        <v>8</v>
      </c>
      <c r="W2310">
        <f t="shared" si="258"/>
        <v>2014</v>
      </c>
    </row>
    <row r="2311" spans="1:23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3">
        <v>41342.987696759257</v>
      </c>
      <c r="J2311" s="13">
        <v>41307.987696759257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 s="3">
        <f>ROUND(E2311/D2311*100,0)</f>
        <v>107</v>
      </c>
      <c r="Q2311">
        <f t="shared" si="252"/>
        <v>59.82</v>
      </c>
      <c r="R2311" s="14" t="str">
        <f t="shared" si="253"/>
        <v>2/2/2013</v>
      </c>
      <c r="S2311" s="14" t="str">
        <f t="shared" si="254"/>
        <v>3/9/2013</v>
      </c>
      <c r="T2311" s="9">
        <f t="shared" si="255"/>
        <v>2</v>
      </c>
      <c r="U2311">
        <f t="shared" si="256"/>
        <v>2013</v>
      </c>
      <c r="V2311" s="9">
        <f t="shared" si="257"/>
        <v>3</v>
      </c>
      <c r="W2311">
        <f t="shared" si="258"/>
        <v>2013</v>
      </c>
    </row>
    <row r="2312" spans="1:23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3">
        <v>41354.752488425926</v>
      </c>
      <c r="J2312" s="13">
        <v>41324.79415509259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 s="3">
        <f>ROUND(E2312/D2312*100,0)</f>
        <v>429</v>
      </c>
      <c r="Q2312">
        <f t="shared" si="252"/>
        <v>64.819999999999993</v>
      </c>
      <c r="R2312" s="14" t="str">
        <f t="shared" si="253"/>
        <v>2/19/2013</v>
      </c>
      <c r="S2312" s="14" t="str">
        <f t="shared" si="254"/>
        <v>3/21/2013</v>
      </c>
      <c r="T2312" s="9">
        <f t="shared" si="255"/>
        <v>2</v>
      </c>
      <c r="U2312">
        <f t="shared" si="256"/>
        <v>2013</v>
      </c>
      <c r="V2312" s="9">
        <f t="shared" si="257"/>
        <v>3</v>
      </c>
      <c r="W2312">
        <f t="shared" si="258"/>
        <v>2013</v>
      </c>
    </row>
    <row r="2313" spans="1:23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3">
        <v>41766.004502314812</v>
      </c>
      <c r="J2313" s="13">
        <v>41736.004502314812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 s="3">
        <f>ROUND(E2313/D2313*100,0)</f>
        <v>104</v>
      </c>
      <c r="Q2313">
        <f t="shared" si="252"/>
        <v>90.1</v>
      </c>
      <c r="R2313" s="14" t="str">
        <f t="shared" si="253"/>
        <v>4/7/2014</v>
      </c>
      <c r="S2313" s="14" t="str">
        <f t="shared" si="254"/>
        <v>5/7/2014</v>
      </c>
      <c r="T2313" s="9">
        <f t="shared" si="255"/>
        <v>4</v>
      </c>
      <c r="U2313">
        <f t="shared" si="256"/>
        <v>2014</v>
      </c>
      <c r="V2313" s="9">
        <f t="shared" si="257"/>
        <v>5</v>
      </c>
      <c r="W2313">
        <f t="shared" si="258"/>
        <v>2014</v>
      </c>
    </row>
    <row r="2314" spans="1:23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3">
        <v>41747.958333333336</v>
      </c>
      <c r="J2314" s="13">
        <v>41716.632847222223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 s="3">
        <f>ROUND(E2314/D2314*100,0)</f>
        <v>108</v>
      </c>
      <c r="Q2314">
        <f t="shared" si="252"/>
        <v>40.96</v>
      </c>
      <c r="R2314" s="14" t="str">
        <f t="shared" si="253"/>
        <v>3/18/2014</v>
      </c>
      <c r="S2314" s="14" t="str">
        <f t="shared" si="254"/>
        <v>4/18/2014</v>
      </c>
      <c r="T2314" s="9">
        <f t="shared" si="255"/>
        <v>3</v>
      </c>
      <c r="U2314">
        <f t="shared" si="256"/>
        <v>2014</v>
      </c>
      <c r="V2314" s="9">
        <f t="shared" si="257"/>
        <v>4</v>
      </c>
      <c r="W2314">
        <f t="shared" si="258"/>
        <v>2014</v>
      </c>
    </row>
    <row r="2315" spans="1:23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3">
        <v>41032.958634259259</v>
      </c>
      <c r="J2315" s="13">
        <v>41002.958634259259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 s="3">
        <f>ROUND(E2315/D2315*100,0)</f>
        <v>176</v>
      </c>
      <c r="Q2315">
        <f t="shared" si="252"/>
        <v>56</v>
      </c>
      <c r="R2315" s="14" t="str">
        <f t="shared" si="253"/>
        <v>4/3/2012</v>
      </c>
      <c r="S2315" s="14" t="str">
        <f t="shared" si="254"/>
        <v>5/3/2012</v>
      </c>
      <c r="T2315" s="9">
        <f t="shared" si="255"/>
        <v>4</v>
      </c>
      <c r="U2315">
        <f t="shared" si="256"/>
        <v>2012</v>
      </c>
      <c r="V2315" s="9">
        <f t="shared" si="257"/>
        <v>5</v>
      </c>
      <c r="W2315">
        <f t="shared" si="258"/>
        <v>2012</v>
      </c>
    </row>
    <row r="2316" spans="1:23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3">
        <v>41067.551585648151</v>
      </c>
      <c r="J2316" s="13">
        <v>41037.551585648151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 s="3">
        <f>ROUND(E2316/D2316*100,0)</f>
        <v>157</v>
      </c>
      <c r="Q2316">
        <f t="shared" si="252"/>
        <v>37.67</v>
      </c>
      <c r="R2316" s="14" t="str">
        <f t="shared" si="253"/>
        <v>5/8/2012</v>
      </c>
      <c r="S2316" s="14" t="str">
        <f t="shared" si="254"/>
        <v>6/7/2012</v>
      </c>
      <c r="T2316" s="9">
        <f t="shared" si="255"/>
        <v>5</v>
      </c>
      <c r="U2316">
        <f t="shared" si="256"/>
        <v>2012</v>
      </c>
      <c r="V2316" s="9">
        <f t="shared" si="257"/>
        <v>6</v>
      </c>
      <c r="W2316">
        <f t="shared" si="258"/>
        <v>2012</v>
      </c>
    </row>
    <row r="2317" spans="1:23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3">
        <v>41034.72619212963</v>
      </c>
      <c r="J2317" s="13">
        <v>41004.72619212963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 s="3">
        <f>ROUND(E2317/D2317*100,0)</f>
        <v>103</v>
      </c>
      <c r="Q2317">
        <f t="shared" si="252"/>
        <v>40.08</v>
      </c>
      <c r="R2317" s="14" t="str">
        <f t="shared" si="253"/>
        <v>4/5/2012</v>
      </c>
      <c r="S2317" s="14" t="str">
        <f t="shared" si="254"/>
        <v>5/5/2012</v>
      </c>
      <c r="T2317" s="9">
        <f t="shared" si="255"/>
        <v>4</v>
      </c>
      <c r="U2317">
        <f t="shared" si="256"/>
        <v>2012</v>
      </c>
      <c r="V2317" s="9">
        <f t="shared" si="257"/>
        <v>5</v>
      </c>
      <c r="W2317">
        <f t="shared" si="258"/>
        <v>2012</v>
      </c>
    </row>
    <row r="2318" spans="1:23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3">
        <v>40156.76666666667</v>
      </c>
      <c r="J2318" s="13">
        <v>40079.725115740737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 s="3">
        <f>ROUND(E2318/D2318*100,0)</f>
        <v>104</v>
      </c>
      <c r="Q2318">
        <f t="shared" si="252"/>
        <v>78.03</v>
      </c>
      <c r="R2318" s="14" t="str">
        <f t="shared" si="253"/>
        <v>9/23/2009</v>
      </c>
      <c r="S2318" s="14" t="str">
        <f t="shared" si="254"/>
        <v>12/9/2009</v>
      </c>
      <c r="T2318" s="9">
        <f t="shared" si="255"/>
        <v>9</v>
      </c>
      <c r="U2318">
        <f t="shared" si="256"/>
        <v>2009</v>
      </c>
      <c r="V2318" s="9">
        <f t="shared" si="257"/>
        <v>12</v>
      </c>
      <c r="W2318">
        <f t="shared" si="258"/>
        <v>2009</v>
      </c>
    </row>
    <row r="2319" spans="1:23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3">
        <v>40224.208333333336</v>
      </c>
      <c r="J2319" s="13">
        <v>40192.542233796295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 s="3">
        <f>ROUND(E2319/D2319*100,0)</f>
        <v>104</v>
      </c>
      <c r="Q2319">
        <f t="shared" si="252"/>
        <v>18.91</v>
      </c>
      <c r="R2319" s="14" t="str">
        <f t="shared" si="253"/>
        <v>1/14/2010</v>
      </c>
      <c r="S2319" s="14" t="str">
        <f t="shared" si="254"/>
        <v>2/15/2010</v>
      </c>
      <c r="T2319" s="9">
        <f t="shared" si="255"/>
        <v>1</v>
      </c>
      <c r="U2319">
        <f t="shared" si="256"/>
        <v>2010</v>
      </c>
      <c r="V2319" s="9">
        <f t="shared" si="257"/>
        <v>2</v>
      </c>
      <c r="W2319">
        <f t="shared" si="258"/>
        <v>2010</v>
      </c>
    </row>
    <row r="2320" spans="1:23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3">
        <v>40082.165972222225</v>
      </c>
      <c r="J2320" s="13">
        <v>40050.643680555557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 s="3">
        <f>ROUND(E2320/D2320*100,0)</f>
        <v>121</v>
      </c>
      <c r="Q2320">
        <f t="shared" si="252"/>
        <v>37.130000000000003</v>
      </c>
      <c r="R2320" s="14" t="str">
        <f t="shared" si="253"/>
        <v>8/25/2009</v>
      </c>
      <c r="S2320" s="14" t="str">
        <f t="shared" si="254"/>
        <v>9/26/2009</v>
      </c>
      <c r="T2320" s="9">
        <f t="shared" si="255"/>
        <v>8</v>
      </c>
      <c r="U2320">
        <f t="shared" si="256"/>
        <v>2009</v>
      </c>
      <c r="V2320" s="9">
        <f t="shared" si="257"/>
        <v>9</v>
      </c>
      <c r="W2320">
        <f t="shared" si="258"/>
        <v>2009</v>
      </c>
    </row>
    <row r="2321" spans="1:23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3">
        <v>41623.082002314812</v>
      </c>
      <c r="J2321" s="13">
        <v>41593.082002314812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 s="3">
        <f>ROUND(E2321/D2321*100,0)</f>
        <v>108</v>
      </c>
      <c r="Q2321">
        <f t="shared" si="252"/>
        <v>41.96</v>
      </c>
      <c r="R2321" s="14" t="str">
        <f t="shared" si="253"/>
        <v>11/15/2013</v>
      </c>
      <c r="S2321" s="14" t="str">
        <f t="shared" si="254"/>
        <v>12/15/2013</v>
      </c>
      <c r="T2321" s="9">
        <f t="shared" si="255"/>
        <v>11</v>
      </c>
      <c r="U2321">
        <f t="shared" si="256"/>
        <v>2013</v>
      </c>
      <c r="V2321" s="9">
        <f t="shared" si="257"/>
        <v>12</v>
      </c>
      <c r="W2321">
        <f t="shared" si="258"/>
        <v>2013</v>
      </c>
    </row>
    <row r="2322" spans="1:23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3">
        <v>41731.775462962964</v>
      </c>
      <c r="J2322" s="13">
        <v>41696.817129629628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 s="3">
        <f>ROUND(E2322/D2322*100,0)</f>
        <v>109</v>
      </c>
      <c r="Q2322">
        <f t="shared" si="252"/>
        <v>61.04</v>
      </c>
      <c r="R2322" s="14" t="str">
        <f t="shared" si="253"/>
        <v>2/26/2014</v>
      </c>
      <c r="S2322" s="14" t="str">
        <f t="shared" si="254"/>
        <v>4/2/2014</v>
      </c>
      <c r="T2322" s="9">
        <f t="shared" si="255"/>
        <v>2</v>
      </c>
      <c r="U2322">
        <f t="shared" si="256"/>
        <v>2014</v>
      </c>
      <c r="V2322" s="9">
        <f t="shared" si="257"/>
        <v>4</v>
      </c>
      <c r="W2322">
        <f t="shared" si="258"/>
        <v>2014</v>
      </c>
    </row>
    <row r="2323" spans="1:23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3">
        <v>42829.218761574077</v>
      </c>
      <c r="J2323" s="13">
        <v>42799.260428240741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 s="3">
        <f>ROUND(E2323/D2323*100,0)</f>
        <v>39</v>
      </c>
      <c r="Q2323">
        <f t="shared" si="252"/>
        <v>64.53</v>
      </c>
      <c r="R2323" s="14" t="str">
        <f t="shared" si="253"/>
        <v>3/5/2017</v>
      </c>
      <c r="S2323" s="14" t="str">
        <f t="shared" si="254"/>
        <v>4/4/2017</v>
      </c>
      <c r="T2323" s="9">
        <f t="shared" si="255"/>
        <v>3</v>
      </c>
      <c r="U2323">
        <f t="shared" si="256"/>
        <v>2017</v>
      </c>
      <c r="V2323" s="9">
        <f t="shared" si="257"/>
        <v>4</v>
      </c>
      <c r="W2323">
        <f t="shared" si="258"/>
        <v>2017</v>
      </c>
    </row>
    <row r="2324" spans="1:23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3">
        <v>42834.853807870371</v>
      </c>
      <c r="J2324" s="13">
        <v>42804.895474537036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 s="3">
        <f>ROUND(E2324/D2324*100,0)</f>
        <v>3</v>
      </c>
      <c r="Q2324">
        <f t="shared" si="252"/>
        <v>21.25</v>
      </c>
      <c r="R2324" s="14" t="str">
        <f t="shared" si="253"/>
        <v>3/10/2017</v>
      </c>
      <c r="S2324" s="14" t="str">
        <f t="shared" si="254"/>
        <v>4/9/2017</v>
      </c>
      <c r="T2324" s="9">
        <f t="shared" si="255"/>
        <v>3</v>
      </c>
      <c r="U2324">
        <f t="shared" si="256"/>
        <v>2017</v>
      </c>
      <c r="V2324" s="9">
        <f t="shared" si="257"/>
        <v>4</v>
      </c>
      <c r="W2324">
        <f t="shared" si="258"/>
        <v>2017</v>
      </c>
    </row>
    <row r="2325" spans="1:23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3">
        <v>42814.755173611113</v>
      </c>
      <c r="J2325" s="13">
        <v>42807.755173611113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 s="3">
        <f>ROUND(E2325/D2325*100,0)</f>
        <v>48</v>
      </c>
      <c r="Q2325">
        <f t="shared" si="252"/>
        <v>30</v>
      </c>
      <c r="R2325" s="14" t="str">
        <f t="shared" si="253"/>
        <v>3/13/2017</v>
      </c>
      <c r="S2325" s="14" t="str">
        <f t="shared" si="254"/>
        <v>3/20/2017</v>
      </c>
      <c r="T2325" s="9">
        <f t="shared" si="255"/>
        <v>3</v>
      </c>
      <c r="U2325">
        <f t="shared" si="256"/>
        <v>2017</v>
      </c>
      <c r="V2325" s="9">
        <f t="shared" si="257"/>
        <v>3</v>
      </c>
      <c r="W2325">
        <f t="shared" si="258"/>
        <v>2017</v>
      </c>
    </row>
    <row r="2326" spans="1:23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3">
        <v>42820.843576388892</v>
      </c>
      <c r="J2326" s="13">
        <v>42790.885243055556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 s="3">
        <f>ROUND(E2326/D2326*100,0)</f>
        <v>21</v>
      </c>
      <c r="Q2326">
        <f t="shared" si="252"/>
        <v>25.49</v>
      </c>
      <c r="R2326" s="14" t="str">
        <f t="shared" si="253"/>
        <v>2/24/2017</v>
      </c>
      <c r="S2326" s="14" t="str">
        <f t="shared" si="254"/>
        <v>3/26/2017</v>
      </c>
      <c r="T2326" s="9">
        <f t="shared" si="255"/>
        <v>2</v>
      </c>
      <c r="U2326">
        <f t="shared" si="256"/>
        <v>2017</v>
      </c>
      <c r="V2326" s="9">
        <f t="shared" si="257"/>
        <v>3</v>
      </c>
      <c r="W2326">
        <f t="shared" si="258"/>
        <v>2017</v>
      </c>
    </row>
    <row r="2327" spans="1:23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3">
        <v>42823.980682870373</v>
      </c>
      <c r="J2327" s="13">
        <v>42794.022349537037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 s="3">
        <f>ROUND(E2327/D2327*100,0)</f>
        <v>8</v>
      </c>
      <c r="Q2327">
        <f t="shared" si="252"/>
        <v>11.43</v>
      </c>
      <c r="R2327" s="14" t="str">
        <f t="shared" si="253"/>
        <v>2/28/2017</v>
      </c>
      <c r="S2327" s="14" t="str">
        <f t="shared" si="254"/>
        <v>3/29/2017</v>
      </c>
      <c r="T2327" s="9">
        <f t="shared" si="255"/>
        <v>2</v>
      </c>
      <c r="U2327">
        <f t="shared" si="256"/>
        <v>2017</v>
      </c>
      <c r="V2327" s="9">
        <f t="shared" si="257"/>
        <v>3</v>
      </c>
      <c r="W2327">
        <f t="shared" si="258"/>
        <v>2017</v>
      </c>
    </row>
    <row r="2328" spans="1:23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3">
        <v>42855.708333333336</v>
      </c>
      <c r="J2328" s="13">
        <v>42804.034120370372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 s="3">
        <f>ROUND(E2328/D2328*100,0)</f>
        <v>1</v>
      </c>
      <c r="Q2328">
        <f t="shared" si="252"/>
        <v>108</v>
      </c>
      <c r="R2328" s="14" t="str">
        <f t="shared" si="253"/>
        <v>3/10/2017</v>
      </c>
      <c r="S2328" s="14" t="str">
        <f t="shared" si="254"/>
        <v>4/30/2017</v>
      </c>
      <c r="T2328" s="9">
        <f t="shared" si="255"/>
        <v>3</v>
      </c>
      <c r="U2328">
        <f t="shared" si="256"/>
        <v>2017</v>
      </c>
      <c r="V2328" s="9">
        <f t="shared" si="257"/>
        <v>4</v>
      </c>
      <c r="W2328">
        <f t="shared" si="258"/>
        <v>2017</v>
      </c>
    </row>
    <row r="2329" spans="1:23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3">
        <v>41877.917129629626</v>
      </c>
      <c r="J2329" s="13">
        <v>41842.917129629626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 s="3">
        <f>ROUND(E2329/D2329*100,0)</f>
        <v>526</v>
      </c>
      <c r="Q2329">
        <f t="shared" si="252"/>
        <v>54.88</v>
      </c>
      <c r="R2329" s="14" t="str">
        <f t="shared" si="253"/>
        <v>7/22/2014</v>
      </c>
      <c r="S2329" s="14" t="str">
        <f t="shared" si="254"/>
        <v>8/26/2014</v>
      </c>
      <c r="T2329" s="9">
        <f t="shared" si="255"/>
        <v>7</v>
      </c>
      <c r="U2329">
        <f t="shared" si="256"/>
        <v>2014</v>
      </c>
      <c r="V2329" s="9">
        <f t="shared" si="257"/>
        <v>8</v>
      </c>
      <c r="W2329">
        <f t="shared" si="258"/>
        <v>2014</v>
      </c>
    </row>
    <row r="2330" spans="1:23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3">
        <v>42169.781678240739</v>
      </c>
      <c r="J2330" s="13">
        <v>42139.781678240739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 s="3">
        <f>ROUND(E2330/D2330*100,0)</f>
        <v>254</v>
      </c>
      <c r="Q2330">
        <f t="shared" si="252"/>
        <v>47.38</v>
      </c>
      <c r="R2330" s="14" t="str">
        <f t="shared" si="253"/>
        <v>5/15/2015</v>
      </c>
      <c r="S2330" s="14" t="str">
        <f t="shared" si="254"/>
        <v>6/14/2015</v>
      </c>
      <c r="T2330" s="9">
        <f t="shared" si="255"/>
        <v>5</v>
      </c>
      <c r="U2330">
        <f t="shared" si="256"/>
        <v>2015</v>
      </c>
      <c r="V2330" s="9">
        <f t="shared" si="257"/>
        <v>6</v>
      </c>
      <c r="W2330">
        <f t="shared" si="258"/>
        <v>2015</v>
      </c>
    </row>
    <row r="2331" spans="1:23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3">
        <v>41837.624374999999</v>
      </c>
      <c r="J2331" s="13">
        <v>41807.624374999999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 s="3">
        <f>ROUND(E2331/D2331*100,0)</f>
        <v>106</v>
      </c>
      <c r="Q2331">
        <f t="shared" si="252"/>
        <v>211.84</v>
      </c>
      <c r="R2331" s="14" t="str">
        <f t="shared" si="253"/>
        <v>6/17/2014</v>
      </c>
      <c r="S2331" s="14" t="str">
        <f t="shared" si="254"/>
        <v>7/17/2014</v>
      </c>
      <c r="T2331" s="9">
        <f t="shared" si="255"/>
        <v>6</v>
      </c>
      <c r="U2331">
        <f t="shared" si="256"/>
        <v>2014</v>
      </c>
      <c r="V2331" s="9">
        <f t="shared" si="257"/>
        <v>7</v>
      </c>
      <c r="W2331">
        <f t="shared" si="258"/>
        <v>2014</v>
      </c>
    </row>
    <row r="2332" spans="1:23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3">
        <v>42363</v>
      </c>
      <c r="J2332" s="13">
        <v>42332.89980324074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 s="3">
        <f>ROUND(E2332/D2332*100,0)</f>
        <v>102</v>
      </c>
      <c r="Q2332">
        <f t="shared" si="252"/>
        <v>219.93</v>
      </c>
      <c r="R2332" s="14" t="str">
        <f t="shared" si="253"/>
        <v>11/24/2015</v>
      </c>
      <c r="S2332" s="14" t="str">
        <f t="shared" si="254"/>
        <v>12/25/2015</v>
      </c>
      <c r="T2332" s="9">
        <f t="shared" si="255"/>
        <v>11</v>
      </c>
      <c r="U2332">
        <f t="shared" si="256"/>
        <v>2015</v>
      </c>
      <c r="V2332" s="9">
        <f t="shared" si="257"/>
        <v>12</v>
      </c>
      <c r="W2332">
        <f t="shared" si="258"/>
        <v>2015</v>
      </c>
    </row>
    <row r="2333" spans="1:23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3">
        <v>41869.005671296298</v>
      </c>
      <c r="J2333" s="13">
        <v>41839.005671296298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 s="3">
        <f>ROUND(E2333/D2333*100,0)</f>
        <v>144</v>
      </c>
      <c r="Q2333">
        <f t="shared" si="252"/>
        <v>40.799999999999997</v>
      </c>
      <c r="R2333" s="14" t="str">
        <f t="shared" si="253"/>
        <v>7/19/2014</v>
      </c>
      <c r="S2333" s="14" t="str">
        <f t="shared" si="254"/>
        <v>8/18/2014</v>
      </c>
      <c r="T2333" s="9">
        <f t="shared" si="255"/>
        <v>7</v>
      </c>
      <c r="U2333">
        <f t="shared" si="256"/>
        <v>2014</v>
      </c>
      <c r="V2333" s="9">
        <f t="shared" si="257"/>
        <v>8</v>
      </c>
      <c r="W2333">
        <f t="shared" si="258"/>
        <v>2014</v>
      </c>
    </row>
    <row r="2334" spans="1:23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3">
        <v>42041.628136574072</v>
      </c>
      <c r="J2334" s="13">
        <v>42011.628136574072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 s="3">
        <f>ROUND(E2334/D2334*100,0)</f>
        <v>106</v>
      </c>
      <c r="Q2334">
        <f t="shared" si="252"/>
        <v>75.5</v>
      </c>
      <c r="R2334" s="14" t="str">
        <f t="shared" si="253"/>
        <v>1/7/2015</v>
      </c>
      <c r="S2334" s="14" t="str">
        <f t="shared" si="254"/>
        <v>2/6/2015</v>
      </c>
      <c r="T2334" s="9">
        <f t="shared" si="255"/>
        <v>1</v>
      </c>
      <c r="U2334">
        <f t="shared" si="256"/>
        <v>2015</v>
      </c>
      <c r="V2334" s="9">
        <f t="shared" si="257"/>
        <v>2</v>
      </c>
      <c r="W2334">
        <f t="shared" si="258"/>
        <v>2015</v>
      </c>
    </row>
    <row r="2335" spans="1:23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3">
        <v>41788.743055555555</v>
      </c>
      <c r="J2335" s="13">
        <v>41767.650347222225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 s="3">
        <f>ROUND(E2335/D2335*100,0)</f>
        <v>212</v>
      </c>
      <c r="Q2335">
        <f t="shared" si="252"/>
        <v>13.54</v>
      </c>
      <c r="R2335" s="14" t="str">
        <f t="shared" si="253"/>
        <v>5/8/2014</v>
      </c>
      <c r="S2335" s="14" t="str">
        <f t="shared" si="254"/>
        <v>5/29/2014</v>
      </c>
      <c r="T2335" s="9">
        <f t="shared" si="255"/>
        <v>5</v>
      </c>
      <c r="U2335">
        <f t="shared" si="256"/>
        <v>2014</v>
      </c>
      <c r="V2335" s="9">
        <f t="shared" si="257"/>
        <v>5</v>
      </c>
      <c r="W2335">
        <f t="shared" si="258"/>
        <v>2014</v>
      </c>
    </row>
    <row r="2336" spans="1:23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3">
        <v>41948.731944444444</v>
      </c>
      <c r="J2336" s="13">
        <v>41918.670115740744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 s="3">
        <f>ROUND(E2336/D2336*100,0)</f>
        <v>102</v>
      </c>
      <c r="Q2336">
        <f t="shared" si="252"/>
        <v>60.87</v>
      </c>
      <c r="R2336" s="14" t="str">
        <f t="shared" si="253"/>
        <v>10/6/2014</v>
      </c>
      <c r="S2336" s="14" t="str">
        <f t="shared" si="254"/>
        <v>11/5/2014</v>
      </c>
      <c r="T2336" s="9">
        <f t="shared" si="255"/>
        <v>10</v>
      </c>
      <c r="U2336">
        <f t="shared" si="256"/>
        <v>2014</v>
      </c>
      <c r="V2336" s="9">
        <f t="shared" si="257"/>
        <v>11</v>
      </c>
      <c r="W2336">
        <f t="shared" si="258"/>
        <v>2014</v>
      </c>
    </row>
    <row r="2337" spans="1:23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3">
        <v>41801.572256944448</v>
      </c>
      <c r="J2337" s="13">
        <v>41771.572256944448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 s="3">
        <f>ROUND(E2337/D2337*100,0)</f>
        <v>102</v>
      </c>
      <c r="Q2337">
        <f t="shared" si="252"/>
        <v>115.69</v>
      </c>
      <c r="R2337" s="14" t="str">
        <f t="shared" si="253"/>
        <v>5/12/2014</v>
      </c>
      <c r="S2337" s="14" t="str">
        <f t="shared" si="254"/>
        <v>6/11/2014</v>
      </c>
      <c r="T2337" s="9">
        <f t="shared" si="255"/>
        <v>5</v>
      </c>
      <c r="U2337">
        <f t="shared" si="256"/>
        <v>2014</v>
      </c>
      <c r="V2337" s="9">
        <f t="shared" si="257"/>
        <v>6</v>
      </c>
      <c r="W2337">
        <f t="shared" si="258"/>
        <v>2014</v>
      </c>
    </row>
    <row r="2338" spans="1:23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3">
        <v>41706.924710648149</v>
      </c>
      <c r="J2338" s="13">
        <v>41666.924710648149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 s="3">
        <f>ROUND(E2338/D2338*100,0)</f>
        <v>521</v>
      </c>
      <c r="Q2338">
        <f t="shared" si="252"/>
        <v>48.1</v>
      </c>
      <c r="R2338" s="14" t="str">
        <f t="shared" si="253"/>
        <v>1/27/2014</v>
      </c>
      <c r="S2338" s="14" t="str">
        <f t="shared" si="254"/>
        <v>3/8/2014</v>
      </c>
      <c r="T2338" s="9">
        <f t="shared" si="255"/>
        <v>1</v>
      </c>
      <c r="U2338">
        <f t="shared" si="256"/>
        <v>2014</v>
      </c>
      <c r="V2338" s="9">
        <f t="shared" si="257"/>
        <v>3</v>
      </c>
      <c r="W2338">
        <f t="shared" si="258"/>
        <v>2014</v>
      </c>
    </row>
    <row r="2339" spans="1:23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3">
        <v>41816.640543981484</v>
      </c>
      <c r="J2339" s="13">
        <v>41786.640543981484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 s="3">
        <f>ROUND(E2339/D2339*100,0)</f>
        <v>111</v>
      </c>
      <c r="Q2339">
        <f t="shared" si="252"/>
        <v>74.180000000000007</v>
      </c>
      <c r="R2339" s="14" t="str">
        <f t="shared" si="253"/>
        <v>5/27/2014</v>
      </c>
      <c r="S2339" s="14" t="str">
        <f t="shared" si="254"/>
        <v>6/26/2014</v>
      </c>
      <c r="T2339" s="9">
        <f t="shared" si="255"/>
        <v>5</v>
      </c>
      <c r="U2339">
        <f t="shared" si="256"/>
        <v>2014</v>
      </c>
      <c r="V2339" s="9">
        <f t="shared" si="257"/>
        <v>6</v>
      </c>
      <c r="W2339">
        <f t="shared" si="258"/>
        <v>2014</v>
      </c>
    </row>
    <row r="2340" spans="1:23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3">
        <v>41819.896805555552</v>
      </c>
      <c r="J2340" s="13">
        <v>41789.896805555552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 s="3">
        <f>ROUND(E2340/D2340*100,0)</f>
        <v>101</v>
      </c>
      <c r="Q2340">
        <f t="shared" si="252"/>
        <v>123.35</v>
      </c>
      <c r="R2340" s="14" t="str">
        <f t="shared" si="253"/>
        <v>5/30/2014</v>
      </c>
      <c r="S2340" s="14" t="str">
        <f t="shared" si="254"/>
        <v>6/29/2014</v>
      </c>
      <c r="T2340" s="9">
        <f t="shared" si="255"/>
        <v>5</v>
      </c>
      <c r="U2340">
        <f t="shared" si="256"/>
        <v>2014</v>
      </c>
      <c r="V2340" s="9">
        <f t="shared" si="257"/>
        <v>6</v>
      </c>
      <c r="W2340">
        <f t="shared" si="258"/>
        <v>2014</v>
      </c>
    </row>
    <row r="2341" spans="1:23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3">
        <v>42723.332638888889</v>
      </c>
      <c r="J2341" s="13">
        <v>42692.799872685187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 s="3">
        <f>ROUND(E2341/D2341*100,0)</f>
        <v>294</v>
      </c>
      <c r="Q2341">
        <f t="shared" si="252"/>
        <v>66.62</v>
      </c>
      <c r="R2341" s="14" t="str">
        <f t="shared" si="253"/>
        <v>11/18/2016</v>
      </c>
      <c r="S2341" s="14" t="str">
        <f t="shared" si="254"/>
        <v>12/19/2016</v>
      </c>
      <c r="T2341" s="9">
        <f t="shared" si="255"/>
        <v>11</v>
      </c>
      <c r="U2341">
        <f t="shared" si="256"/>
        <v>2016</v>
      </c>
      <c r="V2341" s="9">
        <f t="shared" si="257"/>
        <v>12</v>
      </c>
      <c r="W2341">
        <f t="shared" si="258"/>
        <v>2016</v>
      </c>
    </row>
    <row r="2342" spans="1:23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3">
        <v>42673.642800925925</v>
      </c>
      <c r="J2342" s="13">
        <v>42643.642800925925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 s="3">
        <f>ROUND(E2342/D2342*100,0)</f>
        <v>106</v>
      </c>
      <c r="Q2342">
        <f t="shared" si="252"/>
        <v>104.99</v>
      </c>
      <c r="R2342" s="14" t="str">
        <f t="shared" si="253"/>
        <v>9/30/2016</v>
      </c>
      <c r="S2342" s="14" t="str">
        <f t="shared" si="254"/>
        <v>10/30/2016</v>
      </c>
      <c r="T2342" s="9">
        <f t="shared" si="255"/>
        <v>9</v>
      </c>
      <c r="U2342">
        <f t="shared" si="256"/>
        <v>2016</v>
      </c>
      <c r="V2342" s="9">
        <f t="shared" si="257"/>
        <v>10</v>
      </c>
      <c r="W2342">
        <f t="shared" si="258"/>
        <v>2016</v>
      </c>
    </row>
    <row r="2343" spans="1:23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3">
        <v>42197.813703703701</v>
      </c>
      <c r="J2343" s="13">
        <v>42167.813703703701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 s="3">
        <f>ROUND(E2343/D2343*100,0)</f>
        <v>0</v>
      </c>
      <c r="Q2343">
        <f t="shared" si="252"/>
        <v>0</v>
      </c>
      <c r="R2343" s="14" t="str">
        <f t="shared" si="253"/>
        <v>6/12/2015</v>
      </c>
      <c r="S2343" s="14" t="str">
        <f t="shared" si="254"/>
        <v>7/12/2015</v>
      </c>
      <c r="T2343" s="9">
        <f t="shared" si="255"/>
        <v>6</v>
      </c>
      <c r="U2343">
        <f t="shared" si="256"/>
        <v>2015</v>
      </c>
      <c r="V2343" s="9">
        <f t="shared" si="257"/>
        <v>7</v>
      </c>
      <c r="W2343">
        <f t="shared" si="258"/>
        <v>2015</v>
      </c>
    </row>
    <row r="2344" spans="1:23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3">
        <v>41918.208333333336</v>
      </c>
      <c r="J2344" s="13">
        <v>41897.702199074076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 s="3">
        <f>ROUND(E2344/D2344*100,0)</f>
        <v>0</v>
      </c>
      <c r="Q2344">
        <f t="shared" si="252"/>
        <v>0</v>
      </c>
      <c r="R2344" s="14" t="str">
        <f t="shared" si="253"/>
        <v>9/15/2014</v>
      </c>
      <c r="S2344" s="14" t="str">
        <f t="shared" si="254"/>
        <v>10/6/2014</v>
      </c>
      <c r="T2344" s="9">
        <f t="shared" si="255"/>
        <v>9</v>
      </c>
      <c r="U2344">
        <f t="shared" si="256"/>
        <v>2014</v>
      </c>
      <c r="V2344" s="9">
        <f t="shared" si="257"/>
        <v>10</v>
      </c>
      <c r="W2344">
        <f t="shared" si="258"/>
        <v>2014</v>
      </c>
    </row>
    <row r="2345" spans="1:23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3">
        <v>42377.824305555558</v>
      </c>
      <c r="J2345" s="13">
        <v>42327.825289351851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 s="3">
        <f>ROUND(E2345/D2345*100,0)</f>
        <v>3</v>
      </c>
      <c r="Q2345">
        <f t="shared" si="252"/>
        <v>300</v>
      </c>
      <c r="R2345" s="14" t="str">
        <f t="shared" si="253"/>
        <v>11/19/2015</v>
      </c>
      <c r="S2345" s="14" t="str">
        <f t="shared" si="254"/>
        <v>1/8/2016</v>
      </c>
      <c r="T2345" s="9">
        <f t="shared" si="255"/>
        <v>11</v>
      </c>
      <c r="U2345">
        <f t="shared" si="256"/>
        <v>2015</v>
      </c>
      <c r="V2345" s="9">
        <f t="shared" si="257"/>
        <v>1</v>
      </c>
      <c r="W2345">
        <f t="shared" si="258"/>
        <v>2016</v>
      </c>
    </row>
    <row r="2346" spans="1:23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3">
        <v>42545.727650462963</v>
      </c>
      <c r="J2346" s="13">
        <v>42515.727650462963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 s="3">
        <f>ROUND(E2346/D2346*100,0)</f>
        <v>0</v>
      </c>
      <c r="Q2346">
        <f t="shared" si="252"/>
        <v>1</v>
      </c>
      <c r="R2346" s="14" t="str">
        <f t="shared" si="253"/>
        <v>5/25/2016</v>
      </c>
      <c r="S2346" s="14" t="str">
        <f t="shared" si="254"/>
        <v>6/24/2016</v>
      </c>
      <c r="T2346" s="9">
        <f t="shared" si="255"/>
        <v>5</v>
      </c>
      <c r="U2346">
        <f t="shared" si="256"/>
        <v>2016</v>
      </c>
      <c r="V2346" s="9">
        <f t="shared" si="257"/>
        <v>6</v>
      </c>
      <c r="W2346">
        <f t="shared" si="258"/>
        <v>2016</v>
      </c>
    </row>
    <row r="2347" spans="1:23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3">
        <v>42094.98541666667</v>
      </c>
      <c r="J2347" s="13">
        <v>42060.001805555556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 s="3">
        <f>ROUND(E2347/D2347*100,0)</f>
        <v>0</v>
      </c>
      <c r="Q2347">
        <f t="shared" si="252"/>
        <v>0</v>
      </c>
      <c r="R2347" s="14" t="str">
        <f t="shared" si="253"/>
        <v>2/25/2015</v>
      </c>
      <c r="S2347" s="14" t="str">
        <f t="shared" si="254"/>
        <v>3/31/2015</v>
      </c>
      <c r="T2347" s="9">
        <f t="shared" si="255"/>
        <v>2</v>
      </c>
      <c r="U2347">
        <f t="shared" si="256"/>
        <v>2015</v>
      </c>
      <c r="V2347" s="9">
        <f t="shared" si="257"/>
        <v>3</v>
      </c>
      <c r="W2347">
        <f t="shared" si="258"/>
        <v>2015</v>
      </c>
    </row>
    <row r="2348" spans="1:23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3">
        <v>42660.79896990741</v>
      </c>
      <c r="J2348" s="13">
        <v>42615.79896990741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 s="3">
        <f>ROUND(E2348/D2348*100,0)</f>
        <v>0</v>
      </c>
      <c r="Q2348">
        <f t="shared" si="252"/>
        <v>13</v>
      </c>
      <c r="R2348" s="14" t="str">
        <f t="shared" si="253"/>
        <v>9/2/2016</v>
      </c>
      <c r="S2348" s="14" t="str">
        <f t="shared" si="254"/>
        <v>10/17/2016</v>
      </c>
      <c r="T2348" s="9">
        <f t="shared" si="255"/>
        <v>9</v>
      </c>
      <c r="U2348">
        <f t="shared" si="256"/>
        <v>2016</v>
      </c>
      <c r="V2348" s="9">
        <f t="shared" si="257"/>
        <v>10</v>
      </c>
      <c r="W2348">
        <f t="shared" si="258"/>
        <v>2016</v>
      </c>
    </row>
    <row r="2349" spans="1:23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3">
        <v>42607.607361111113</v>
      </c>
      <c r="J2349" s="13">
        <v>42577.607361111113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 s="3">
        <f>ROUND(E2349/D2349*100,0)</f>
        <v>2</v>
      </c>
      <c r="Q2349">
        <f t="shared" si="252"/>
        <v>15</v>
      </c>
      <c r="R2349" s="14" t="str">
        <f t="shared" si="253"/>
        <v>7/26/2016</v>
      </c>
      <c r="S2349" s="14" t="str">
        <f t="shared" si="254"/>
        <v>8/25/2016</v>
      </c>
      <c r="T2349" s="9">
        <f t="shared" si="255"/>
        <v>7</v>
      </c>
      <c r="U2349">
        <f t="shared" si="256"/>
        <v>2016</v>
      </c>
      <c r="V2349" s="9">
        <f t="shared" si="257"/>
        <v>8</v>
      </c>
      <c r="W2349">
        <f t="shared" si="258"/>
        <v>2016</v>
      </c>
    </row>
    <row r="2350" spans="1:23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3">
        <v>42420.932152777779</v>
      </c>
      <c r="J2350" s="13">
        <v>42360.932152777779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 s="3">
        <f>ROUND(E2350/D2350*100,0)</f>
        <v>0</v>
      </c>
      <c r="Q2350">
        <f t="shared" si="252"/>
        <v>54</v>
      </c>
      <c r="R2350" s="14" t="str">
        <f t="shared" si="253"/>
        <v>12/22/2015</v>
      </c>
      <c r="S2350" s="14" t="str">
        <f t="shared" si="254"/>
        <v>2/20/2016</v>
      </c>
      <c r="T2350" s="9">
        <f t="shared" si="255"/>
        <v>12</v>
      </c>
      <c r="U2350">
        <f t="shared" si="256"/>
        <v>2015</v>
      </c>
      <c r="V2350" s="9">
        <f t="shared" si="257"/>
        <v>2</v>
      </c>
      <c r="W2350">
        <f t="shared" si="258"/>
        <v>2016</v>
      </c>
    </row>
    <row r="2351" spans="1:23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3">
        <v>42227.775787037041</v>
      </c>
      <c r="J2351" s="13">
        <v>42198.775787037041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 s="3">
        <f>ROUND(E2351/D2351*100,0)</f>
        <v>0</v>
      </c>
      <c r="Q2351">
        <f t="shared" si="252"/>
        <v>0</v>
      </c>
      <c r="R2351" s="14" t="str">
        <f t="shared" si="253"/>
        <v>7/13/2015</v>
      </c>
      <c r="S2351" s="14" t="str">
        <f t="shared" si="254"/>
        <v>8/11/2015</v>
      </c>
      <c r="T2351" s="9">
        <f t="shared" si="255"/>
        <v>7</v>
      </c>
      <c r="U2351">
        <f t="shared" si="256"/>
        <v>2015</v>
      </c>
      <c r="V2351" s="9">
        <f t="shared" si="257"/>
        <v>8</v>
      </c>
      <c r="W2351">
        <f t="shared" si="258"/>
        <v>2015</v>
      </c>
    </row>
    <row r="2352" spans="1:23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3">
        <v>42738.842245370368</v>
      </c>
      <c r="J2352" s="13">
        <v>42708.842245370368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 s="3">
        <f>ROUND(E2352/D2352*100,0)</f>
        <v>0</v>
      </c>
      <c r="Q2352">
        <f t="shared" si="252"/>
        <v>0</v>
      </c>
      <c r="R2352" s="14" t="str">
        <f t="shared" si="253"/>
        <v>12/4/2016</v>
      </c>
      <c r="S2352" s="14" t="str">
        <f t="shared" si="254"/>
        <v>1/3/2017</v>
      </c>
      <c r="T2352" s="9">
        <f t="shared" si="255"/>
        <v>12</v>
      </c>
      <c r="U2352">
        <f t="shared" si="256"/>
        <v>2016</v>
      </c>
      <c r="V2352" s="9">
        <f t="shared" si="257"/>
        <v>1</v>
      </c>
      <c r="W2352">
        <f t="shared" si="258"/>
        <v>2017</v>
      </c>
    </row>
    <row r="2353" spans="1:23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3">
        <v>42124.101145833331</v>
      </c>
      <c r="J2353" s="13">
        <v>42094.101145833331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 s="3">
        <f>ROUND(E2353/D2353*100,0)</f>
        <v>1</v>
      </c>
      <c r="Q2353">
        <f t="shared" si="252"/>
        <v>15.43</v>
      </c>
      <c r="R2353" s="14" t="str">
        <f t="shared" si="253"/>
        <v>3/31/2015</v>
      </c>
      <c r="S2353" s="14" t="str">
        <f t="shared" si="254"/>
        <v>4/30/2015</v>
      </c>
      <c r="T2353" s="9">
        <f t="shared" si="255"/>
        <v>3</v>
      </c>
      <c r="U2353">
        <f t="shared" si="256"/>
        <v>2015</v>
      </c>
      <c r="V2353" s="9">
        <f t="shared" si="257"/>
        <v>4</v>
      </c>
      <c r="W2353">
        <f t="shared" si="258"/>
        <v>2015</v>
      </c>
    </row>
    <row r="2354" spans="1:23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3">
        <v>42161.633703703701</v>
      </c>
      <c r="J2354" s="13">
        <v>42101.633703703701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 s="3">
        <f>ROUND(E2354/D2354*100,0)</f>
        <v>0</v>
      </c>
      <c r="Q2354">
        <f t="shared" si="252"/>
        <v>0</v>
      </c>
      <c r="R2354" s="14" t="str">
        <f t="shared" si="253"/>
        <v>4/7/2015</v>
      </c>
      <c r="S2354" s="14" t="str">
        <f t="shared" si="254"/>
        <v>6/6/2015</v>
      </c>
      <c r="T2354" s="9">
        <f t="shared" si="255"/>
        <v>4</v>
      </c>
      <c r="U2354">
        <f t="shared" si="256"/>
        <v>2015</v>
      </c>
      <c r="V2354" s="9">
        <f t="shared" si="257"/>
        <v>6</v>
      </c>
      <c r="W2354">
        <f t="shared" si="258"/>
        <v>2015</v>
      </c>
    </row>
    <row r="2355" spans="1:23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3">
        <v>42115.676180555558</v>
      </c>
      <c r="J2355" s="13">
        <v>42103.676180555558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 s="3">
        <f>ROUND(E2355/D2355*100,0)</f>
        <v>0</v>
      </c>
      <c r="Q2355">
        <f t="shared" si="252"/>
        <v>0</v>
      </c>
      <c r="R2355" s="14" t="str">
        <f t="shared" si="253"/>
        <v>4/9/2015</v>
      </c>
      <c r="S2355" s="14" t="str">
        <f t="shared" si="254"/>
        <v>4/21/2015</v>
      </c>
      <c r="T2355" s="9">
        <f t="shared" si="255"/>
        <v>4</v>
      </c>
      <c r="U2355">
        <f t="shared" si="256"/>
        <v>2015</v>
      </c>
      <c r="V2355" s="9">
        <f t="shared" si="257"/>
        <v>4</v>
      </c>
      <c r="W2355">
        <f t="shared" si="258"/>
        <v>2015</v>
      </c>
    </row>
    <row r="2356" spans="1:23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3">
        <v>42014.722916666666</v>
      </c>
      <c r="J2356" s="13">
        <v>41954.722916666666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 s="3">
        <f>ROUND(E2356/D2356*100,0)</f>
        <v>0</v>
      </c>
      <c r="Q2356">
        <f t="shared" si="252"/>
        <v>25</v>
      </c>
      <c r="R2356" s="14" t="str">
        <f t="shared" si="253"/>
        <v>11/11/2014</v>
      </c>
      <c r="S2356" s="14" t="str">
        <f t="shared" si="254"/>
        <v>1/10/2015</v>
      </c>
      <c r="T2356" s="9">
        <f t="shared" si="255"/>
        <v>11</v>
      </c>
      <c r="U2356">
        <f t="shared" si="256"/>
        <v>2014</v>
      </c>
      <c r="V2356" s="9">
        <f t="shared" si="257"/>
        <v>1</v>
      </c>
      <c r="W2356">
        <f t="shared" si="258"/>
        <v>2015</v>
      </c>
    </row>
    <row r="2357" spans="1:23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3">
        <v>42126.918240740742</v>
      </c>
      <c r="J2357" s="13">
        <v>42096.918240740742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 s="3">
        <f>ROUND(E2357/D2357*100,0)</f>
        <v>1</v>
      </c>
      <c r="Q2357">
        <f t="shared" si="252"/>
        <v>27.5</v>
      </c>
      <c r="R2357" s="14" t="str">
        <f t="shared" si="253"/>
        <v>4/2/2015</v>
      </c>
      <c r="S2357" s="14" t="str">
        <f t="shared" si="254"/>
        <v>5/2/2015</v>
      </c>
      <c r="T2357" s="9">
        <f t="shared" si="255"/>
        <v>4</v>
      </c>
      <c r="U2357">
        <f t="shared" si="256"/>
        <v>2015</v>
      </c>
      <c r="V2357" s="9">
        <f t="shared" si="257"/>
        <v>5</v>
      </c>
      <c r="W2357">
        <f t="shared" si="258"/>
        <v>2015</v>
      </c>
    </row>
    <row r="2358" spans="1:23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3">
        <v>42160.78361111111</v>
      </c>
      <c r="J2358" s="13">
        <v>42130.78361111111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 s="3">
        <f>ROUND(E2358/D2358*100,0)</f>
        <v>0</v>
      </c>
      <c r="Q2358">
        <f t="shared" si="252"/>
        <v>0</v>
      </c>
      <c r="R2358" s="14" t="str">
        <f t="shared" si="253"/>
        <v>5/6/2015</v>
      </c>
      <c r="S2358" s="14" t="str">
        <f t="shared" si="254"/>
        <v>6/5/2015</v>
      </c>
      <c r="T2358" s="9">
        <f t="shared" si="255"/>
        <v>5</v>
      </c>
      <c r="U2358">
        <f t="shared" si="256"/>
        <v>2015</v>
      </c>
      <c r="V2358" s="9">
        <f t="shared" si="257"/>
        <v>6</v>
      </c>
      <c r="W2358">
        <f t="shared" si="258"/>
        <v>2015</v>
      </c>
    </row>
    <row r="2359" spans="1:23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3">
        <v>42294.620115740741</v>
      </c>
      <c r="J2359" s="13">
        <v>42264.620115740741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 s="3">
        <f>ROUND(E2359/D2359*100,0)</f>
        <v>0</v>
      </c>
      <c r="Q2359">
        <f t="shared" si="252"/>
        <v>0</v>
      </c>
      <c r="R2359" s="14" t="str">
        <f t="shared" si="253"/>
        <v>9/17/2015</v>
      </c>
      <c r="S2359" s="14" t="str">
        <f t="shared" si="254"/>
        <v>10/17/2015</v>
      </c>
      <c r="T2359" s="9">
        <f t="shared" si="255"/>
        <v>9</v>
      </c>
      <c r="U2359">
        <f t="shared" si="256"/>
        <v>2015</v>
      </c>
      <c r="V2359" s="9">
        <f t="shared" si="257"/>
        <v>10</v>
      </c>
      <c r="W2359">
        <f t="shared" si="258"/>
        <v>2015</v>
      </c>
    </row>
    <row r="2360" spans="1:23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3">
        <v>42035.027083333334</v>
      </c>
      <c r="J2360" s="13">
        <v>41978.930972222224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 s="3">
        <f>ROUND(E2360/D2360*100,0)</f>
        <v>0</v>
      </c>
      <c r="Q2360">
        <f t="shared" si="252"/>
        <v>0</v>
      </c>
      <c r="R2360" s="14" t="str">
        <f t="shared" si="253"/>
        <v>12/5/2014</v>
      </c>
      <c r="S2360" s="14" t="str">
        <f t="shared" si="254"/>
        <v>1/31/2015</v>
      </c>
      <c r="T2360" s="9">
        <f t="shared" si="255"/>
        <v>12</v>
      </c>
      <c r="U2360">
        <f t="shared" si="256"/>
        <v>2014</v>
      </c>
      <c r="V2360" s="9">
        <f t="shared" si="257"/>
        <v>1</v>
      </c>
      <c r="W2360">
        <f t="shared" si="258"/>
        <v>2015</v>
      </c>
    </row>
    <row r="2361" spans="1:23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3">
        <v>42219.649583333332</v>
      </c>
      <c r="J2361" s="13">
        <v>42159.649583333332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 s="3">
        <f>ROUND(E2361/D2361*100,0)</f>
        <v>15</v>
      </c>
      <c r="Q2361">
        <f t="shared" si="252"/>
        <v>367</v>
      </c>
      <c r="R2361" s="14" t="str">
        <f t="shared" si="253"/>
        <v>6/4/2015</v>
      </c>
      <c r="S2361" s="14" t="str">
        <f t="shared" si="254"/>
        <v>8/3/2015</v>
      </c>
      <c r="T2361" s="9">
        <f t="shared" si="255"/>
        <v>6</v>
      </c>
      <c r="U2361">
        <f t="shared" si="256"/>
        <v>2015</v>
      </c>
      <c r="V2361" s="9">
        <f t="shared" si="257"/>
        <v>8</v>
      </c>
      <c r="W2361">
        <f t="shared" si="258"/>
        <v>2015</v>
      </c>
    </row>
    <row r="2362" spans="1:23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3">
        <v>42407.706944444442</v>
      </c>
      <c r="J2362" s="13">
        <v>42377.706944444442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 s="3">
        <f>ROUND(E2362/D2362*100,0)</f>
        <v>0</v>
      </c>
      <c r="Q2362">
        <f t="shared" si="252"/>
        <v>2</v>
      </c>
      <c r="R2362" s="14" t="str">
        <f t="shared" si="253"/>
        <v>1/8/2016</v>
      </c>
      <c r="S2362" s="14" t="str">
        <f t="shared" si="254"/>
        <v>2/7/2016</v>
      </c>
      <c r="T2362" s="9">
        <f t="shared" si="255"/>
        <v>1</v>
      </c>
      <c r="U2362">
        <f t="shared" si="256"/>
        <v>2016</v>
      </c>
      <c r="V2362" s="9">
        <f t="shared" si="257"/>
        <v>2</v>
      </c>
      <c r="W2362">
        <f t="shared" si="258"/>
        <v>2016</v>
      </c>
    </row>
    <row r="2363" spans="1:23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3">
        <v>42490.916666666664</v>
      </c>
      <c r="J2363" s="13">
        <v>42466.858888888892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 s="3">
        <f>ROUND(E2363/D2363*100,0)</f>
        <v>0</v>
      </c>
      <c r="Q2363">
        <f t="shared" si="252"/>
        <v>0</v>
      </c>
      <c r="R2363" s="14" t="str">
        <f t="shared" si="253"/>
        <v>4/6/2016</v>
      </c>
      <c r="S2363" s="14" t="str">
        <f t="shared" si="254"/>
        <v>4/30/2016</v>
      </c>
      <c r="T2363" s="9">
        <f t="shared" si="255"/>
        <v>4</v>
      </c>
      <c r="U2363">
        <f t="shared" si="256"/>
        <v>2016</v>
      </c>
      <c r="V2363" s="9">
        <f t="shared" si="257"/>
        <v>4</v>
      </c>
      <c r="W2363">
        <f t="shared" si="258"/>
        <v>2016</v>
      </c>
    </row>
    <row r="2364" spans="1:23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3">
        <v>41984.688310185185</v>
      </c>
      <c r="J2364" s="13">
        <v>41954.688310185185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 s="3">
        <f>ROUND(E2364/D2364*100,0)</f>
        <v>29</v>
      </c>
      <c r="Q2364">
        <f t="shared" si="252"/>
        <v>60</v>
      </c>
      <c r="R2364" s="14" t="str">
        <f t="shared" si="253"/>
        <v>11/11/2014</v>
      </c>
      <c r="S2364" s="14" t="str">
        <f t="shared" si="254"/>
        <v>12/11/2014</v>
      </c>
      <c r="T2364" s="9">
        <f t="shared" si="255"/>
        <v>11</v>
      </c>
      <c r="U2364">
        <f t="shared" si="256"/>
        <v>2014</v>
      </c>
      <c r="V2364" s="9">
        <f t="shared" si="257"/>
        <v>12</v>
      </c>
      <c r="W2364">
        <f t="shared" si="258"/>
        <v>2014</v>
      </c>
    </row>
    <row r="2365" spans="1:23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3">
        <v>42367.011574074073</v>
      </c>
      <c r="J2365" s="13">
        <v>42322.011574074073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 s="3">
        <f>ROUND(E2365/D2365*100,0)</f>
        <v>0</v>
      </c>
      <c r="Q2365">
        <f t="shared" si="252"/>
        <v>0</v>
      </c>
      <c r="R2365" s="14" t="str">
        <f t="shared" si="253"/>
        <v>11/14/2015</v>
      </c>
      <c r="S2365" s="14" t="str">
        <f t="shared" si="254"/>
        <v>12/29/2015</v>
      </c>
      <c r="T2365" s="9">
        <f t="shared" si="255"/>
        <v>11</v>
      </c>
      <c r="U2365">
        <f t="shared" si="256"/>
        <v>2015</v>
      </c>
      <c r="V2365" s="9">
        <f t="shared" si="257"/>
        <v>12</v>
      </c>
      <c r="W2365">
        <f t="shared" si="258"/>
        <v>2015</v>
      </c>
    </row>
    <row r="2366" spans="1:23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3">
        <v>42303.934675925928</v>
      </c>
      <c r="J2366" s="13">
        <v>42248.934675925928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 s="3">
        <f>ROUND(E2366/D2366*100,0)</f>
        <v>0</v>
      </c>
      <c r="Q2366">
        <f t="shared" si="252"/>
        <v>0</v>
      </c>
      <c r="R2366" s="14" t="str">
        <f t="shared" si="253"/>
        <v>9/1/2015</v>
      </c>
      <c r="S2366" s="14" t="str">
        <f t="shared" si="254"/>
        <v>10/26/2015</v>
      </c>
      <c r="T2366" s="9">
        <f t="shared" si="255"/>
        <v>9</v>
      </c>
      <c r="U2366">
        <f t="shared" si="256"/>
        <v>2015</v>
      </c>
      <c r="V2366" s="9">
        <f t="shared" si="257"/>
        <v>10</v>
      </c>
      <c r="W2366">
        <f t="shared" si="258"/>
        <v>2015</v>
      </c>
    </row>
    <row r="2367" spans="1:23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3">
        <v>42386.958333333336</v>
      </c>
      <c r="J2367" s="13">
        <v>42346.736400462964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 s="3">
        <f>ROUND(E2367/D2367*100,0)</f>
        <v>0</v>
      </c>
      <c r="Q2367">
        <f t="shared" si="252"/>
        <v>0</v>
      </c>
      <c r="R2367" s="14" t="str">
        <f t="shared" si="253"/>
        <v>12/8/2015</v>
      </c>
      <c r="S2367" s="14" t="str">
        <f t="shared" si="254"/>
        <v>1/17/2016</v>
      </c>
      <c r="T2367" s="9">
        <f t="shared" si="255"/>
        <v>12</v>
      </c>
      <c r="U2367">
        <f t="shared" si="256"/>
        <v>2015</v>
      </c>
      <c r="V2367" s="9">
        <f t="shared" si="257"/>
        <v>1</v>
      </c>
      <c r="W2367">
        <f t="shared" si="258"/>
        <v>2016</v>
      </c>
    </row>
    <row r="2368" spans="1:23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3">
        <v>42298.531631944446</v>
      </c>
      <c r="J2368" s="13">
        <v>42268.531631944446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 s="3">
        <f>ROUND(E2368/D2368*100,0)</f>
        <v>11</v>
      </c>
      <c r="Q2368">
        <f t="shared" si="252"/>
        <v>97.41</v>
      </c>
      <c r="R2368" s="14" t="str">
        <f t="shared" si="253"/>
        <v>9/21/2015</v>
      </c>
      <c r="S2368" s="14" t="str">
        <f t="shared" si="254"/>
        <v>10/21/2015</v>
      </c>
      <c r="T2368" s="9">
        <f t="shared" si="255"/>
        <v>9</v>
      </c>
      <c r="U2368">
        <f t="shared" si="256"/>
        <v>2015</v>
      </c>
      <c r="V2368" s="9">
        <f t="shared" si="257"/>
        <v>10</v>
      </c>
      <c r="W2368">
        <f t="shared" si="258"/>
        <v>2015</v>
      </c>
    </row>
    <row r="2369" spans="1:23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3">
        <v>42485.928425925929</v>
      </c>
      <c r="J2369" s="13">
        <v>42425.970092592594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 s="3">
        <f>ROUND(E2369/D2369*100,0)</f>
        <v>1</v>
      </c>
      <c r="Q2369">
        <f t="shared" si="252"/>
        <v>47.86</v>
      </c>
      <c r="R2369" s="14" t="str">
        <f t="shared" si="253"/>
        <v>2/25/2016</v>
      </c>
      <c r="S2369" s="14" t="str">
        <f t="shared" si="254"/>
        <v>4/25/2016</v>
      </c>
      <c r="T2369" s="9">
        <f t="shared" si="255"/>
        <v>2</v>
      </c>
      <c r="U2369">
        <f t="shared" si="256"/>
        <v>2016</v>
      </c>
      <c r="V2369" s="9">
        <f t="shared" si="257"/>
        <v>4</v>
      </c>
      <c r="W2369">
        <f t="shared" si="258"/>
        <v>2016</v>
      </c>
    </row>
    <row r="2370" spans="1:23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3">
        <v>42108.680150462962</v>
      </c>
      <c r="J2370" s="13">
        <v>42063.721817129626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 s="3">
        <f>ROUND(E2370/D2370*100,0)</f>
        <v>0</v>
      </c>
      <c r="Q2370">
        <f t="shared" si="252"/>
        <v>50</v>
      </c>
      <c r="R2370" s="14" t="str">
        <f t="shared" si="253"/>
        <v>2/28/2015</v>
      </c>
      <c r="S2370" s="14" t="str">
        <f t="shared" si="254"/>
        <v>4/14/2015</v>
      </c>
      <c r="T2370" s="9">
        <f t="shared" si="255"/>
        <v>2</v>
      </c>
      <c r="U2370">
        <f t="shared" si="256"/>
        <v>2015</v>
      </c>
      <c r="V2370" s="9">
        <f t="shared" si="257"/>
        <v>4</v>
      </c>
      <c r="W2370">
        <f t="shared" si="258"/>
        <v>2015</v>
      </c>
    </row>
    <row r="2371" spans="1:23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3">
        <v>42410.812627314815</v>
      </c>
      <c r="J2371" s="13">
        <v>42380.812627314815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 s="3">
        <f>ROUND(E2371/D2371*100,0)</f>
        <v>0</v>
      </c>
      <c r="Q2371">
        <f t="shared" ref="Q2371:Q2434" si="259">IFERROR(ROUND(E2371/L2371,2),0)</f>
        <v>0</v>
      </c>
      <c r="R2371" s="14" t="str">
        <f t="shared" ref="R2371:R2434" si="260">_xlfn.CONCAT(MONTH(J2371),"/",DAY(J2371),"/",YEAR(J2371))</f>
        <v>1/11/2016</v>
      </c>
      <c r="S2371" s="14" t="str">
        <f t="shared" ref="S2371:S2434" si="261">_xlfn.CONCAT(MONTH(I2371),"/",DAY(I2371),"/",YEAR(I2371))</f>
        <v>2/10/2016</v>
      </c>
      <c r="T2371" s="9">
        <f t="shared" ref="T2371:T2434" si="262">MONTH(R2371)</f>
        <v>1</v>
      </c>
      <c r="U2371">
        <f t="shared" ref="U2371:U2434" si="263">YEAR(R2371)</f>
        <v>2016</v>
      </c>
      <c r="V2371" s="9">
        <f t="shared" ref="V2371:V2434" si="264">MONTH(S2371)</f>
        <v>2</v>
      </c>
      <c r="W2371">
        <f t="shared" ref="W2371:W2434" si="265">YEAR(S2371)</f>
        <v>2016</v>
      </c>
    </row>
    <row r="2372" spans="1:23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3">
        <v>41991.189131944448</v>
      </c>
      <c r="J2372" s="13">
        <v>41961.189131944448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 s="3">
        <f>ROUND(E2372/D2372*100,0)</f>
        <v>0</v>
      </c>
      <c r="Q2372">
        <f t="shared" si="259"/>
        <v>20.5</v>
      </c>
      <c r="R2372" s="14" t="str">
        <f t="shared" si="260"/>
        <v>11/18/2014</v>
      </c>
      <c r="S2372" s="14" t="str">
        <f t="shared" si="261"/>
        <v>12/18/2014</v>
      </c>
      <c r="T2372" s="9">
        <f t="shared" si="262"/>
        <v>11</v>
      </c>
      <c r="U2372">
        <f t="shared" si="263"/>
        <v>2014</v>
      </c>
      <c r="V2372" s="9">
        <f t="shared" si="264"/>
        <v>12</v>
      </c>
      <c r="W2372">
        <f t="shared" si="265"/>
        <v>2014</v>
      </c>
    </row>
    <row r="2373" spans="1:23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3">
        <v>42180.777731481481</v>
      </c>
      <c r="J2373" s="13">
        <v>42150.777731481481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 s="3">
        <f>ROUND(E2373/D2373*100,0)</f>
        <v>0</v>
      </c>
      <c r="Q2373">
        <f t="shared" si="259"/>
        <v>0</v>
      </c>
      <c r="R2373" s="14" t="str">
        <f t="shared" si="260"/>
        <v>5/26/2015</v>
      </c>
      <c r="S2373" s="14" t="str">
        <f t="shared" si="261"/>
        <v>6/25/2015</v>
      </c>
      <c r="T2373" s="9">
        <f t="shared" si="262"/>
        <v>5</v>
      </c>
      <c r="U2373">
        <f t="shared" si="263"/>
        <v>2015</v>
      </c>
      <c r="V2373" s="9">
        <f t="shared" si="264"/>
        <v>6</v>
      </c>
      <c r="W2373">
        <f t="shared" si="265"/>
        <v>2015</v>
      </c>
    </row>
    <row r="2374" spans="1:23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3">
        <v>42118.069108796299</v>
      </c>
      <c r="J2374" s="13">
        <v>42088.069108796299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 s="3">
        <f>ROUND(E2374/D2374*100,0)</f>
        <v>3</v>
      </c>
      <c r="Q2374">
        <f t="shared" si="259"/>
        <v>30</v>
      </c>
      <c r="R2374" s="14" t="str">
        <f t="shared" si="260"/>
        <v>3/25/2015</v>
      </c>
      <c r="S2374" s="14" t="str">
        <f t="shared" si="261"/>
        <v>4/24/2015</v>
      </c>
      <c r="T2374" s="9">
        <f t="shared" si="262"/>
        <v>3</v>
      </c>
      <c r="U2374">
        <f t="shared" si="263"/>
        <v>2015</v>
      </c>
      <c r="V2374" s="9">
        <f t="shared" si="264"/>
        <v>4</v>
      </c>
      <c r="W2374">
        <f t="shared" si="265"/>
        <v>2015</v>
      </c>
    </row>
    <row r="2375" spans="1:23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3">
        <v>42245.662314814814</v>
      </c>
      <c r="J2375" s="13">
        <v>42215.662314814814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 s="3">
        <f>ROUND(E2375/D2375*100,0)</f>
        <v>0</v>
      </c>
      <c r="Q2375">
        <f t="shared" si="259"/>
        <v>50</v>
      </c>
      <c r="R2375" s="14" t="str">
        <f t="shared" si="260"/>
        <v>7/30/2015</v>
      </c>
      <c r="S2375" s="14" t="str">
        <f t="shared" si="261"/>
        <v>8/29/2015</v>
      </c>
      <c r="T2375" s="9">
        <f t="shared" si="262"/>
        <v>7</v>
      </c>
      <c r="U2375">
        <f t="shared" si="263"/>
        <v>2015</v>
      </c>
      <c r="V2375" s="9">
        <f t="shared" si="264"/>
        <v>8</v>
      </c>
      <c r="W2375">
        <f t="shared" si="265"/>
        <v>2015</v>
      </c>
    </row>
    <row r="2376" spans="1:23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3">
        <v>42047.843287037038</v>
      </c>
      <c r="J2376" s="13">
        <v>42017.843287037038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 s="3">
        <f>ROUND(E2376/D2376*100,0)</f>
        <v>0</v>
      </c>
      <c r="Q2376">
        <f t="shared" si="259"/>
        <v>10</v>
      </c>
      <c r="R2376" s="14" t="str">
        <f t="shared" si="260"/>
        <v>1/13/2015</v>
      </c>
      <c r="S2376" s="14" t="str">
        <f t="shared" si="261"/>
        <v>2/12/2015</v>
      </c>
      <c r="T2376" s="9">
        <f t="shared" si="262"/>
        <v>1</v>
      </c>
      <c r="U2376">
        <f t="shared" si="263"/>
        <v>2015</v>
      </c>
      <c r="V2376" s="9">
        <f t="shared" si="264"/>
        <v>2</v>
      </c>
      <c r="W2376">
        <f t="shared" si="265"/>
        <v>2015</v>
      </c>
    </row>
    <row r="2377" spans="1:23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3">
        <v>42622.836076388892</v>
      </c>
      <c r="J2377" s="13">
        <v>42592.836076388892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 s="3">
        <f>ROUND(E2377/D2377*100,0)</f>
        <v>0</v>
      </c>
      <c r="Q2377">
        <f t="shared" si="259"/>
        <v>0</v>
      </c>
      <c r="R2377" s="14" t="str">
        <f t="shared" si="260"/>
        <v>8/10/2016</v>
      </c>
      <c r="S2377" s="14" t="str">
        <f t="shared" si="261"/>
        <v>9/9/2016</v>
      </c>
      <c r="T2377" s="9">
        <f t="shared" si="262"/>
        <v>8</v>
      </c>
      <c r="U2377">
        <f t="shared" si="263"/>
        <v>2016</v>
      </c>
      <c r="V2377" s="9">
        <f t="shared" si="264"/>
        <v>9</v>
      </c>
      <c r="W2377">
        <f t="shared" si="265"/>
        <v>2016</v>
      </c>
    </row>
    <row r="2378" spans="1:23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3">
        <v>42348.925532407404</v>
      </c>
      <c r="J2378" s="13">
        <v>42318.925532407404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 s="3">
        <f>ROUND(E2378/D2378*100,0)</f>
        <v>11</v>
      </c>
      <c r="Q2378">
        <f t="shared" si="259"/>
        <v>81.58</v>
      </c>
      <c r="R2378" s="14" t="str">
        <f t="shared" si="260"/>
        <v>11/10/2015</v>
      </c>
      <c r="S2378" s="14" t="str">
        <f t="shared" si="261"/>
        <v>12/10/2015</v>
      </c>
      <c r="T2378" s="9">
        <f t="shared" si="262"/>
        <v>11</v>
      </c>
      <c r="U2378">
        <f t="shared" si="263"/>
        <v>2015</v>
      </c>
      <c r="V2378" s="9">
        <f t="shared" si="264"/>
        <v>12</v>
      </c>
      <c r="W2378">
        <f t="shared" si="265"/>
        <v>2015</v>
      </c>
    </row>
    <row r="2379" spans="1:23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3">
        <v>42699.911840277775</v>
      </c>
      <c r="J2379" s="13">
        <v>42669.870173611111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 s="3">
        <f>ROUND(E2379/D2379*100,0)</f>
        <v>0</v>
      </c>
      <c r="Q2379">
        <f t="shared" si="259"/>
        <v>0</v>
      </c>
      <c r="R2379" s="14" t="str">
        <f t="shared" si="260"/>
        <v>10/26/2016</v>
      </c>
      <c r="S2379" s="14" t="str">
        <f t="shared" si="261"/>
        <v>11/25/2016</v>
      </c>
      <c r="T2379" s="9">
        <f t="shared" si="262"/>
        <v>10</v>
      </c>
      <c r="U2379">
        <f t="shared" si="263"/>
        <v>2016</v>
      </c>
      <c r="V2379" s="9">
        <f t="shared" si="264"/>
        <v>11</v>
      </c>
      <c r="W2379">
        <f t="shared" si="265"/>
        <v>2016</v>
      </c>
    </row>
    <row r="2380" spans="1:23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3">
        <v>42242.013078703705</v>
      </c>
      <c r="J2380" s="13">
        <v>42213.013078703705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 s="3">
        <f>ROUND(E2380/D2380*100,0)</f>
        <v>0</v>
      </c>
      <c r="Q2380">
        <f t="shared" si="259"/>
        <v>0</v>
      </c>
      <c r="R2380" s="14" t="str">
        <f t="shared" si="260"/>
        <v>7/28/2015</v>
      </c>
      <c r="S2380" s="14" t="str">
        <f t="shared" si="261"/>
        <v>8/26/2015</v>
      </c>
      <c r="T2380" s="9">
        <f t="shared" si="262"/>
        <v>7</v>
      </c>
      <c r="U2380">
        <f t="shared" si="263"/>
        <v>2015</v>
      </c>
      <c r="V2380" s="9">
        <f t="shared" si="264"/>
        <v>8</v>
      </c>
      <c r="W2380">
        <f t="shared" si="265"/>
        <v>2015</v>
      </c>
    </row>
    <row r="2381" spans="1:23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3">
        <v>42282.016388888886</v>
      </c>
      <c r="J2381" s="13">
        <v>42237.016388888886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 s="3">
        <f>ROUND(E2381/D2381*100,0)</f>
        <v>0</v>
      </c>
      <c r="Q2381">
        <f t="shared" si="259"/>
        <v>0</v>
      </c>
      <c r="R2381" s="14" t="str">
        <f t="shared" si="260"/>
        <v>8/21/2015</v>
      </c>
      <c r="S2381" s="14" t="str">
        <f t="shared" si="261"/>
        <v>10/5/2015</v>
      </c>
      <c r="T2381" s="9">
        <f t="shared" si="262"/>
        <v>8</v>
      </c>
      <c r="U2381">
        <f t="shared" si="263"/>
        <v>2015</v>
      </c>
      <c r="V2381" s="9">
        <f t="shared" si="264"/>
        <v>10</v>
      </c>
      <c r="W2381">
        <f t="shared" si="265"/>
        <v>2015</v>
      </c>
    </row>
    <row r="2382" spans="1:23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3">
        <v>42278.793310185189</v>
      </c>
      <c r="J2382" s="13">
        <v>42248.793310185189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 s="3">
        <f>ROUND(E2382/D2382*100,0)</f>
        <v>0</v>
      </c>
      <c r="Q2382">
        <f t="shared" si="259"/>
        <v>18.329999999999998</v>
      </c>
      <c r="R2382" s="14" t="str">
        <f t="shared" si="260"/>
        <v>9/1/2015</v>
      </c>
      <c r="S2382" s="14" t="str">
        <f t="shared" si="261"/>
        <v>10/1/2015</v>
      </c>
      <c r="T2382" s="9">
        <f t="shared" si="262"/>
        <v>9</v>
      </c>
      <c r="U2382">
        <f t="shared" si="263"/>
        <v>2015</v>
      </c>
      <c r="V2382" s="9">
        <f t="shared" si="264"/>
        <v>10</v>
      </c>
      <c r="W2382">
        <f t="shared" si="265"/>
        <v>2015</v>
      </c>
    </row>
    <row r="2383" spans="1:23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3">
        <v>42104.935740740744</v>
      </c>
      <c r="J2383" s="13">
        <v>42074.935740740744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 s="3">
        <f>ROUND(E2383/D2383*100,0)</f>
        <v>2</v>
      </c>
      <c r="Q2383">
        <f t="shared" si="259"/>
        <v>224.43</v>
      </c>
      <c r="R2383" s="14" t="str">
        <f t="shared" si="260"/>
        <v>3/11/2015</v>
      </c>
      <c r="S2383" s="14" t="str">
        <f t="shared" si="261"/>
        <v>4/10/2015</v>
      </c>
      <c r="T2383" s="9">
        <f t="shared" si="262"/>
        <v>3</v>
      </c>
      <c r="U2383">
        <f t="shared" si="263"/>
        <v>2015</v>
      </c>
      <c r="V2383" s="9">
        <f t="shared" si="264"/>
        <v>4</v>
      </c>
      <c r="W2383">
        <f t="shared" si="265"/>
        <v>2015</v>
      </c>
    </row>
    <row r="2384" spans="1:23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3">
        <v>42220.187534722223</v>
      </c>
      <c r="J2384" s="13">
        <v>42195.187534722223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 s="3">
        <f>ROUND(E2384/D2384*100,0)</f>
        <v>3</v>
      </c>
      <c r="Q2384">
        <f t="shared" si="259"/>
        <v>37.5</v>
      </c>
      <c r="R2384" s="14" t="str">
        <f t="shared" si="260"/>
        <v>7/10/2015</v>
      </c>
      <c r="S2384" s="14" t="str">
        <f t="shared" si="261"/>
        <v>8/4/2015</v>
      </c>
      <c r="T2384" s="9">
        <f t="shared" si="262"/>
        <v>7</v>
      </c>
      <c r="U2384">
        <f t="shared" si="263"/>
        <v>2015</v>
      </c>
      <c r="V2384" s="9">
        <f t="shared" si="264"/>
        <v>8</v>
      </c>
      <c r="W2384">
        <f t="shared" si="265"/>
        <v>2015</v>
      </c>
    </row>
    <row r="2385" spans="1:23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3">
        <v>42057.056793981479</v>
      </c>
      <c r="J2385" s="13">
        <v>42027.056793981479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 s="3">
        <f>ROUND(E2385/D2385*100,0)</f>
        <v>4</v>
      </c>
      <c r="Q2385">
        <f t="shared" si="259"/>
        <v>145</v>
      </c>
      <c r="R2385" s="14" t="str">
        <f t="shared" si="260"/>
        <v>1/23/2015</v>
      </c>
      <c r="S2385" s="14" t="str">
        <f t="shared" si="261"/>
        <v>2/22/2015</v>
      </c>
      <c r="T2385" s="9">
        <f t="shared" si="262"/>
        <v>1</v>
      </c>
      <c r="U2385">
        <f t="shared" si="263"/>
        <v>2015</v>
      </c>
      <c r="V2385" s="9">
        <f t="shared" si="264"/>
        <v>2</v>
      </c>
      <c r="W2385">
        <f t="shared" si="265"/>
        <v>2015</v>
      </c>
    </row>
    <row r="2386" spans="1:23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3">
        <v>41957.109293981484</v>
      </c>
      <c r="J2386" s="13">
        <v>41927.067627314813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 s="3">
        <f>ROUND(E2386/D2386*100,0)</f>
        <v>1</v>
      </c>
      <c r="Q2386">
        <f t="shared" si="259"/>
        <v>1</v>
      </c>
      <c r="R2386" s="14" t="str">
        <f t="shared" si="260"/>
        <v>10/15/2014</v>
      </c>
      <c r="S2386" s="14" t="str">
        <f t="shared" si="261"/>
        <v>11/14/2014</v>
      </c>
      <c r="T2386" s="9">
        <f t="shared" si="262"/>
        <v>10</v>
      </c>
      <c r="U2386">
        <f t="shared" si="263"/>
        <v>2014</v>
      </c>
      <c r="V2386" s="9">
        <f t="shared" si="264"/>
        <v>11</v>
      </c>
      <c r="W2386">
        <f t="shared" si="265"/>
        <v>2014</v>
      </c>
    </row>
    <row r="2387" spans="1:23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3">
        <v>42221.70175925926</v>
      </c>
      <c r="J2387" s="13">
        <v>42191.70175925926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 s="3">
        <f>ROUND(E2387/D2387*100,0)</f>
        <v>1</v>
      </c>
      <c r="Q2387">
        <f t="shared" si="259"/>
        <v>112.57</v>
      </c>
      <c r="R2387" s="14" t="str">
        <f t="shared" si="260"/>
        <v>7/6/2015</v>
      </c>
      <c r="S2387" s="14" t="str">
        <f t="shared" si="261"/>
        <v>8/5/2015</v>
      </c>
      <c r="T2387" s="9">
        <f t="shared" si="262"/>
        <v>7</v>
      </c>
      <c r="U2387">
        <f t="shared" si="263"/>
        <v>2015</v>
      </c>
      <c r="V2387" s="9">
        <f t="shared" si="264"/>
        <v>8</v>
      </c>
      <c r="W2387">
        <f t="shared" si="265"/>
        <v>2015</v>
      </c>
    </row>
    <row r="2388" spans="1:23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3">
        <v>42014.838240740741</v>
      </c>
      <c r="J2388" s="13">
        <v>41954.838240740741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 s="3">
        <f>ROUND(E2388/D2388*100,0)</f>
        <v>0</v>
      </c>
      <c r="Q2388">
        <f t="shared" si="259"/>
        <v>0</v>
      </c>
      <c r="R2388" s="14" t="str">
        <f t="shared" si="260"/>
        <v>11/11/2014</v>
      </c>
      <c r="S2388" s="14" t="str">
        <f t="shared" si="261"/>
        <v>1/10/2015</v>
      </c>
      <c r="T2388" s="9">
        <f t="shared" si="262"/>
        <v>11</v>
      </c>
      <c r="U2388">
        <f t="shared" si="263"/>
        <v>2014</v>
      </c>
      <c r="V2388" s="9">
        <f t="shared" si="264"/>
        <v>1</v>
      </c>
      <c r="W2388">
        <f t="shared" si="265"/>
        <v>2015</v>
      </c>
    </row>
    <row r="2389" spans="1:23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3">
        <v>42573.626620370371</v>
      </c>
      <c r="J2389" s="13">
        <v>42528.626620370371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 s="3">
        <f>ROUND(E2389/D2389*100,0)</f>
        <v>1</v>
      </c>
      <c r="Q2389">
        <f t="shared" si="259"/>
        <v>342</v>
      </c>
      <c r="R2389" s="14" t="str">
        <f t="shared" si="260"/>
        <v>6/7/2016</v>
      </c>
      <c r="S2389" s="14" t="str">
        <f t="shared" si="261"/>
        <v>7/22/2016</v>
      </c>
      <c r="T2389" s="9">
        <f t="shared" si="262"/>
        <v>6</v>
      </c>
      <c r="U2389">
        <f t="shared" si="263"/>
        <v>2016</v>
      </c>
      <c r="V2389" s="9">
        <f t="shared" si="264"/>
        <v>7</v>
      </c>
      <c r="W2389">
        <f t="shared" si="265"/>
        <v>2016</v>
      </c>
    </row>
    <row r="2390" spans="1:23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3">
        <v>42019.811805555553</v>
      </c>
      <c r="J2390" s="13">
        <v>41989.853692129633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 s="3">
        <f>ROUND(E2390/D2390*100,0)</f>
        <v>1</v>
      </c>
      <c r="Q2390">
        <f t="shared" si="259"/>
        <v>57.88</v>
      </c>
      <c r="R2390" s="14" t="str">
        <f t="shared" si="260"/>
        <v>12/16/2014</v>
      </c>
      <c r="S2390" s="14" t="str">
        <f t="shared" si="261"/>
        <v>1/15/2015</v>
      </c>
      <c r="T2390" s="9">
        <f t="shared" si="262"/>
        <v>12</v>
      </c>
      <c r="U2390">
        <f t="shared" si="263"/>
        <v>2014</v>
      </c>
      <c r="V2390" s="9">
        <f t="shared" si="264"/>
        <v>1</v>
      </c>
      <c r="W2390">
        <f t="shared" si="265"/>
        <v>2015</v>
      </c>
    </row>
    <row r="2391" spans="1:23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3">
        <v>42210.915972222225</v>
      </c>
      <c r="J2391" s="13">
        <v>42179.653379629628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 s="3">
        <f>ROUND(E2391/D2391*100,0)</f>
        <v>0</v>
      </c>
      <c r="Q2391">
        <f t="shared" si="259"/>
        <v>30</v>
      </c>
      <c r="R2391" s="14" t="str">
        <f t="shared" si="260"/>
        <v>6/24/2015</v>
      </c>
      <c r="S2391" s="14" t="str">
        <f t="shared" si="261"/>
        <v>7/25/2015</v>
      </c>
      <c r="T2391" s="9">
        <f t="shared" si="262"/>
        <v>6</v>
      </c>
      <c r="U2391">
        <f t="shared" si="263"/>
        <v>2015</v>
      </c>
      <c r="V2391" s="9">
        <f t="shared" si="264"/>
        <v>7</v>
      </c>
      <c r="W2391">
        <f t="shared" si="265"/>
        <v>2015</v>
      </c>
    </row>
    <row r="2392" spans="1:23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3">
        <v>42008.262314814812</v>
      </c>
      <c r="J2392" s="13">
        <v>41968.262314814812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 s="3">
        <f>ROUND(E2392/D2392*100,0)</f>
        <v>0</v>
      </c>
      <c r="Q2392">
        <f t="shared" si="259"/>
        <v>0</v>
      </c>
      <c r="R2392" s="14" t="str">
        <f t="shared" si="260"/>
        <v>11/25/2014</v>
      </c>
      <c r="S2392" s="14" t="str">
        <f t="shared" si="261"/>
        <v>1/4/2015</v>
      </c>
      <c r="T2392" s="9">
        <f t="shared" si="262"/>
        <v>11</v>
      </c>
      <c r="U2392">
        <f t="shared" si="263"/>
        <v>2014</v>
      </c>
      <c r="V2392" s="9">
        <f t="shared" si="264"/>
        <v>1</v>
      </c>
      <c r="W2392">
        <f t="shared" si="265"/>
        <v>2015</v>
      </c>
    </row>
    <row r="2393" spans="1:23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3">
        <v>42094.752824074072</v>
      </c>
      <c r="J2393" s="13">
        <v>42064.794490740744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 s="3">
        <f>ROUND(E2393/D2393*100,0)</f>
        <v>0</v>
      </c>
      <c r="Q2393">
        <f t="shared" si="259"/>
        <v>25</v>
      </c>
      <c r="R2393" s="14" t="str">
        <f t="shared" si="260"/>
        <v>3/1/2015</v>
      </c>
      <c r="S2393" s="14" t="str">
        <f t="shared" si="261"/>
        <v>3/31/2015</v>
      </c>
      <c r="T2393" s="9">
        <f t="shared" si="262"/>
        <v>3</v>
      </c>
      <c r="U2393">
        <f t="shared" si="263"/>
        <v>2015</v>
      </c>
      <c r="V2393" s="9">
        <f t="shared" si="264"/>
        <v>3</v>
      </c>
      <c r="W2393">
        <f t="shared" si="265"/>
        <v>2015</v>
      </c>
    </row>
    <row r="2394" spans="1:23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3">
        <v>42306.120636574073</v>
      </c>
      <c r="J2394" s="13">
        <v>42276.120636574073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 s="3">
        <f>ROUND(E2394/D2394*100,0)</f>
        <v>0</v>
      </c>
      <c r="Q2394">
        <f t="shared" si="259"/>
        <v>0</v>
      </c>
      <c r="R2394" s="14" t="str">
        <f t="shared" si="260"/>
        <v>9/29/2015</v>
      </c>
      <c r="S2394" s="14" t="str">
        <f t="shared" si="261"/>
        <v>10/29/2015</v>
      </c>
      <c r="T2394" s="9">
        <f t="shared" si="262"/>
        <v>9</v>
      </c>
      <c r="U2394">
        <f t="shared" si="263"/>
        <v>2015</v>
      </c>
      <c r="V2394" s="9">
        <f t="shared" si="264"/>
        <v>10</v>
      </c>
      <c r="W2394">
        <f t="shared" si="265"/>
        <v>2015</v>
      </c>
    </row>
    <row r="2395" spans="1:23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3">
        <v>42224.648344907408</v>
      </c>
      <c r="J2395" s="13">
        <v>42194.648344907408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 s="3">
        <f>ROUND(E2395/D2395*100,0)</f>
        <v>0</v>
      </c>
      <c r="Q2395">
        <f t="shared" si="259"/>
        <v>50</v>
      </c>
      <c r="R2395" s="14" t="str">
        <f t="shared" si="260"/>
        <v>7/9/2015</v>
      </c>
      <c r="S2395" s="14" t="str">
        <f t="shared" si="261"/>
        <v>8/8/2015</v>
      </c>
      <c r="T2395" s="9">
        <f t="shared" si="262"/>
        <v>7</v>
      </c>
      <c r="U2395">
        <f t="shared" si="263"/>
        <v>2015</v>
      </c>
      <c r="V2395" s="9">
        <f t="shared" si="264"/>
        <v>8</v>
      </c>
      <c r="W2395">
        <f t="shared" si="265"/>
        <v>2015</v>
      </c>
    </row>
    <row r="2396" spans="1:23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3">
        <v>42061.362187500003</v>
      </c>
      <c r="J2396" s="13">
        <v>42031.362187500003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 s="3">
        <f>ROUND(E2396/D2396*100,0)</f>
        <v>0</v>
      </c>
      <c r="Q2396">
        <f t="shared" si="259"/>
        <v>1.5</v>
      </c>
      <c r="R2396" s="14" t="str">
        <f t="shared" si="260"/>
        <v>1/27/2015</v>
      </c>
      <c r="S2396" s="14" t="str">
        <f t="shared" si="261"/>
        <v>2/26/2015</v>
      </c>
      <c r="T2396" s="9">
        <f t="shared" si="262"/>
        <v>1</v>
      </c>
      <c r="U2396">
        <f t="shared" si="263"/>
        <v>2015</v>
      </c>
      <c r="V2396" s="9">
        <f t="shared" si="264"/>
        <v>2</v>
      </c>
      <c r="W2396">
        <f t="shared" si="265"/>
        <v>2015</v>
      </c>
    </row>
    <row r="2397" spans="1:23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3">
        <v>42745.372916666667</v>
      </c>
      <c r="J2397" s="13">
        <v>42717.121377314812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 s="3">
        <f>ROUND(E2397/D2397*100,0)</f>
        <v>0</v>
      </c>
      <c r="Q2397">
        <f t="shared" si="259"/>
        <v>0</v>
      </c>
      <c r="R2397" s="14" t="str">
        <f t="shared" si="260"/>
        <v>12/13/2016</v>
      </c>
      <c r="S2397" s="14" t="str">
        <f t="shared" si="261"/>
        <v>1/10/2017</v>
      </c>
      <c r="T2397" s="9">
        <f t="shared" si="262"/>
        <v>12</v>
      </c>
      <c r="U2397">
        <f t="shared" si="263"/>
        <v>2016</v>
      </c>
      <c r="V2397" s="9">
        <f t="shared" si="264"/>
        <v>1</v>
      </c>
      <c r="W2397">
        <f t="shared" si="265"/>
        <v>2017</v>
      </c>
    </row>
    <row r="2398" spans="1:23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3">
        <v>42292.849050925928</v>
      </c>
      <c r="J2398" s="13">
        <v>42262.849050925928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 s="3">
        <f>ROUND(E2398/D2398*100,0)</f>
        <v>0</v>
      </c>
      <c r="Q2398">
        <f t="shared" si="259"/>
        <v>10</v>
      </c>
      <c r="R2398" s="14" t="str">
        <f t="shared" si="260"/>
        <v>9/15/2015</v>
      </c>
      <c r="S2398" s="14" t="str">
        <f t="shared" si="261"/>
        <v>10/15/2015</v>
      </c>
      <c r="T2398" s="9">
        <f t="shared" si="262"/>
        <v>9</v>
      </c>
      <c r="U2398">
        <f t="shared" si="263"/>
        <v>2015</v>
      </c>
      <c r="V2398" s="9">
        <f t="shared" si="264"/>
        <v>10</v>
      </c>
      <c r="W2398">
        <f t="shared" si="265"/>
        <v>2015</v>
      </c>
    </row>
    <row r="2399" spans="1:23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3">
        <v>42006.88490740741</v>
      </c>
      <c r="J2399" s="13">
        <v>41976.88490740741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 s="3">
        <f>ROUND(E2399/D2399*100,0)</f>
        <v>0</v>
      </c>
      <c r="Q2399">
        <f t="shared" si="259"/>
        <v>0</v>
      </c>
      <c r="R2399" s="14" t="str">
        <f t="shared" si="260"/>
        <v>12/3/2014</v>
      </c>
      <c r="S2399" s="14" t="str">
        <f t="shared" si="261"/>
        <v>1/2/2015</v>
      </c>
      <c r="T2399" s="9">
        <f t="shared" si="262"/>
        <v>12</v>
      </c>
      <c r="U2399">
        <f t="shared" si="263"/>
        <v>2014</v>
      </c>
      <c r="V2399" s="9">
        <f t="shared" si="264"/>
        <v>1</v>
      </c>
      <c r="W2399">
        <f t="shared" si="265"/>
        <v>2015</v>
      </c>
    </row>
    <row r="2400" spans="1:23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3">
        <v>42187.916481481479</v>
      </c>
      <c r="J2400" s="13">
        <v>42157.916481481479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 s="3">
        <f>ROUND(E2400/D2400*100,0)</f>
        <v>0</v>
      </c>
      <c r="Q2400">
        <f t="shared" si="259"/>
        <v>0</v>
      </c>
      <c r="R2400" s="14" t="str">
        <f t="shared" si="260"/>
        <v>6/2/2015</v>
      </c>
      <c r="S2400" s="14" t="str">
        <f t="shared" si="261"/>
        <v>7/2/2015</v>
      </c>
      <c r="T2400" s="9">
        <f t="shared" si="262"/>
        <v>6</v>
      </c>
      <c r="U2400">
        <f t="shared" si="263"/>
        <v>2015</v>
      </c>
      <c r="V2400" s="9">
        <f t="shared" si="264"/>
        <v>7</v>
      </c>
      <c r="W2400">
        <f t="shared" si="265"/>
        <v>2015</v>
      </c>
    </row>
    <row r="2401" spans="1:23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3">
        <v>41991.853078703702</v>
      </c>
      <c r="J2401" s="13">
        <v>41956.853078703702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 s="3">
        <f>ROUND(E2401/D2401*100,0)</f>
        <v>0</v>
      </c>
      <c r="Q2401">
        <f t="shared" si="259"/>
        <v>0</v>
      </c>
      <c r="R2401" s="14" t="str">
        <f t="shared" si="260"/>
        <v>11/13/2014</v>
      </c>
      <c r="S2401" s="14" t="str">
        <f t="shared" si="261"/>
        <v>12/18/2014</v>
      </c>
      <c r="T2401" s="9">
        <f t="shared" si="262"/>
        <v>11</v>
      </c>
      <c r="U2401">
        <f t="shared" si="263"/>
        <v>2014</v>
      </c>
      <c r="V2401" s="9">
        <f t="shared" si="264"/>
        <v>12</v>
      </c>
      <c r="W2401">
        <f t="shared" si="265"/>
        <v>2014</v>
      </c>
    </row>
    <row r="2402" spans="1:23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3">
        <v>42474.268101851849</v>
      </c>
      <c r="J2402" s="13">
        <v>42444.268101851849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 s="3">
        <f>ROUND(E2402/D2402*100,0)</f>
        <v>0</v>
      </c>
      <c r="Q2402">
        <f t="shared" si="259"/>
        <v>0</v>
      </c>
      <c r="R2402" s="14" t="str">
        <f t="shared" si="260"/>
        <v>3/15/2016</v>
      </c>
      <c r="S2402" s="14" t="str">
        <f t="shared" si="261"/>
        <v>4/14/2016</v>
      </c>
      <c r="T2402" s="9">
        <f t="shared" si="262"/>
        <v>3</v>
      </c>
      <c r="U2402">
        <f t="shared" si="263"/>
        <v>2016</v>
      </c>
      <c r="V2402" s="9">
        <f t="shared" si="264"/>
        <v>4</v>
      </c>
      <c r="W2402">
        <f t="shared" si="265"/>
        <v>2016</v>
      </c>
    </row>
    <row r="2403" spans="1:23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3">
        <v>42434.822870370372</v>
      </c>
      <c r="J2403" s="13">
        <v>42374.822870370372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 s="3">
        <f>ROUND(E2403/D2403*100,0)</f>
        <v>1</v>
      </c>
      <c r="Q2403">
        <f t="shared" si="259"/>
        <v>22.33</v>
      </c>
      <c r="R2403" s="14" t="str">
        <f t="shared" si="260"/>
        <v>1/5/2016</v>
      </c>
      <c r="S2403" s="14" t="str">
        <f t="shared" si="261"/>
        <v>3/5/2016</v>
      </c>
      <c r="T2403" s="9">
        <f t="shared" si="262"/>
        <v>1</v>
      </c>
      <c r="U2403">
        <f t="shared" si="263"/>
        <v>2016</v>
      </c>
      <c r="V2403" s="9">
        <f t="shared" si="264"/>
        <v>3</v>
      </c>
      <c r="W2403">
        <f t="shared" si="265"/>
        <v>2016</v>
      </c>
    </row>
    <row r="2404" spans="1:23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3">
        <v>42137.679756944446</v>
      </c>
      <c r="J2404" s="13">
        <v>42107.679756944446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 s="3">
        <f>ROUND(E2404/D2404*100,0)</f>
        <v>0</v>
      </c>
      <c r="Q2404">
        <f t="shared" si="259"/>
        <v>52</v>
      </c>
      <c r="R2404" s="14" t="str">
        <f t="shared" si="260"/>
        <v>4/13/2015</v>
      </c>
      <c r="S2404" s="14" t="str">
        <f t="shared" si="261"/>
        <v>5/13/2015</v>
      </c>
      <c r="T2404" s="9">
        <f t="shared" si="262"/>
        <v>4</v>
      </c>
      <c r="U2404">
        <f t="shared" si="263"/>
        <v>2015</v>
      </c>
      <c r="V2404" s="9">
        <f t="shared" si="264"/>
        <v>5</v>
      </c>
      <c r="W2404">
        <f t="shared" si="265"/>
        <v>2015</v>
      </c>
    </row>
    <row r="2405" spans="1:23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3">
        <v>42459.840949074074</v>
      </c>
      <c r="J2405" s="13">
        <v>42399.882615740738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 s="3">
        <f>ROUND(E2405/D2405*100,0)</f>
        <v>17</v>
      </c>
      <c r="Q2405">
        <f t="shared" si="259"/>
        <v>16.829999999999998</v>
      </c>
      <c r="R2405" s="14" t="str">
        <f t="shared" si="260"/>
        <v>1/30/2016</v>
      </c>
      <c r="S2405" s="14" t="str">
        <f t="shared" si="261"/>
        <v>3/30/2016</v>
      </c>
      <c r="T2405" s="9">
        <f t="shared" si="262"/>
        <v>1</v>
      </c>
      <c r="U2405">
        <f t="shared" si="263"/>
        <v>2016</v>
      </c>
      <c r="V2405" s="9">
        <f t="shared" si="264"/>
        <v>3</v>
      </c>
      <c r="W2405">
        <f t="shared" si="265"/>
        <v>2016</v>
      </c>
    </row>
    <row r="2406" spans="1:23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3">
        <v>42372.03943287037</v>
      </c>
      <c r="J2406" s="13">
        <v>42342.03943287037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 s="3">
        <f>ROUND(E2406/D2406*100,0)</f>
        <v>0</v>
      </c>
      <c r="Q2406">
        <f t="shared" si="259"/>
        <v>0</v>
      </c>
      <c r="R2406" s="14" t="str">
        <f t="shared" si="260"/>
        <v>12/4/2015</v>
      </c>
      <c r="S2406" s="14" t="str">
        <f t="shared" si="261"/>
        <v>1/3/2016</v>
      </c>
      <c r="T2406" s="9">
        <f t="shared" si="262"/>
        <v>12</v>
      </c>
      <c r="U2406">
        <f t="shared" si="263"/>
        <v>2015</v>
      </c>
      <c r="V2406" s="9">
        <f t="shared" si="264"/>
        <v>1</v>
      </c>
      <c r="W2406">
        <f t="shared" si="265"/>
        <v>2016</v>
      </c>
    </row>
    <row r="2407" spans="1:23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3">
        <v>42616.585358796299</v>
      </c>
      <c r="J2407" s="13">
        <v>42595.585358796299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 s="3">
        <f>ROUND(E2407/D2407*100,0)</f>
        <v>23</v>
      </c>
      <c r="Q2407">
        <f t="shared" si="259"/>
        <v>56.3</v>
      </c>
      <c r="R2407" s="14" t="str">
        <f t="shared" si="260"/>
        <v>8/13/2016</v>
      </c>
      <c r="S2407" s="14" t="str">
        <f t="shared" si="261"/>
        <v>9/3/2016</v>
      </c>
      <c r="T2407" s="9">
        <f t="shared" si="262"/>
        <v>8</v>
      </c>
      <c r="U2407">
        <f t="shared" si="263"/>
        <v>2016</v>
      </c>
      <c r="V2407" s="9">
        <f t="shared" si="264"/>
        <v>9</v>
      </c>
      <c r="W2407">
        <f t="shared" si="265"/>
        <v>2016</v>
      </c>
    </row>
    <row r="2408" spans="1:23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3">
        <v>42023.110995370371</v>
      </c>
      <c r="J2408" s="13">
        <v>41983.110995370371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 s="3">
        <f>ROUND(E2408/D2408*100,0)</f>
        <v>41</v>
      </c>
      <c r="Q2408">
        <f t="shared" si="259"/>
        <v>84.06</v>
      </c>
      <c r="R2408" s="14" t="str">
        <f t="shared" si="260"/>
        <v>12/10/2014</v>
      </c>
      <c r="S2408" s="14" t="str">
        <f t="shared" si="261"/>
        <v>1/19/2015</v>
      </c>
      <c r="T2408" s="9">
        <f t="shared" si="262"/>
        <v>12</v>
      </c>
      <c r="U2408">
        <f t="shared" si="263"/>
        <v>2014</v>
      </c>
      <c r="V2408" s="9">
        <f t="shared" si="264"/>
        <v>1</v>
      </c>
      <c r="W2408">
        <f t="shared" si="265"/>
        <v>2015</v>
      </c>
    </row>
    <row r="2409" spans="1:23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3">
        <v>42105.25</v>
      </c>
      <c r="J2409" s="13">
        <v>42082.575555555559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 s="3">
        <f>ROUND(E2409/D2409*100,0)</f>
        <v>25</v>
      </c>
      <c r="Q2409">
        <f t="shared" si="259"/>
        <v>168.39</v>
      </c>
      <c r="R2409" s="14" t="str">
        <f t="shared" si="260"/>
        <v>3/19/2015</v>
      </c>
      <c r="S2409" s="14" t="str">
        <f t="shared" si="261"/>
        <v>4/11/2015</v>
      </c>
      <c r="T2409" s="9">
        <f t="shared" si="262"/>
        <v>3</v>
      </c>
      <c r="U2409">
        <f t="shared" si="263"/>
        <v>2015</v>
      </c>
      <c r="V2409" s="9">
        <f t="shared" si="264"/>
        <v>4</v>
      </c>
      <c r="W2409">
        <f t="shared" si="265"/>
        <v>2015</v>
      </c>
    </row>
    <row r="2410" spans="1:23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3">
        <v>41949.182372685187</v>
      </c>
      <c r="J2410" s="13">
        <v>41919.140706018516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 s="3">
        <f>ROUND(E2410/D2410*100,0)</f>
        <v>0</v>
      </c>
      <c r="Q2410">
        <f t="shared" si="259"/>
        <v>15</v>
      </c>
      <c r="R2410" s="14" t="str">
        <f t="shared" si="260"/>
        <v>10/7/2014</v>
      </c>
      <c r="S2410" s="14" t="str">
        <f t="shared" si="261"/>
        <v>11/6/2014</v>
      </c>
      <c r="T2410" s="9">
        <f t="shared" si="262"/>
        <v>10</v>
      </c>
      <c r="U2410">
        <f t="shared" si="263"/>
        <v>2014</v>
      </c>
      <c r="V2410" s="9">
        <f t="shared" si="264"/>
        <v>11</v>
      </c>
      <c r="W2410">
        <f t="shared" si="265"/>
        <v>2014</v>
      </c>
    </row>
    <row r="2411" spans="1:23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3">
        <v>42234.875868055555</v>
      </c>
      <c r="J2411" s="13">
        <v>42204.875868055555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 s="3">
        <f>ROUND(E2411/D2411*100,0)</f>
        <v>2</v>
      </c>
      <c r="Q2411">
        <f t="shared" si="259"/>
        <v>76.67</v>
      </c>
      <c r="R2411" s="14" t="str">
        <f t="shared" si="260"/>
        <v>7/19/2015</v>
      </c>
      <c r="S2411" s="14" t="str">
        <f t="shared" si="261"/>
        <v>8/18/2015</v>
      </c>
      <c r="T2411" s="9">
        <f t="shared" si="262"/>
        <v>7</v>
      </c>
      <c r="U2411">
        <f t="shared" si="263"/>
        <v>2015</v>
      </c>
      <c r="V2411" s="9">
        <f t="shared" si="264"/>
        <v>8</v>
      </c>
      <c r="W2411">
        <f t="shared" si="265"/>
        <v>2015</v>
      </c>
    </row>
    <row r="2412" spans="1:23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3">
        <v>42254.408275462964</v>
      </c>
      <c r="J2412" s="13">
        <v>42224.408275462964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 s="3">
        <f>ROUND(E2412/D2412*100,0)</f>
        <v>0</v>
      </c>
      <c r="Q2412">
        <f t="shared" si="259"/>
        <v>0</v>
      </c>
      <c r="R2412" s="14" t="str">
        <f t="shared" si="260"/>
        <v>8/8/2015</v>
      </c>
      <c r="S2412" s="14" t="str">
        <f t="shared" si="261"/>
        <v>9/7/2015</v>
      </c>
      <c r="T2412" s="9">
        <f t="shared" si="262"/>
        <v>8</v>
      </c>
      <c r="U2412">
        <f t="shared" si="263"/>
        <v>2015</v>
      </c>
      <c r="V2412" s="9">
        <f t="shared" si="264"/>
        <v>9</v>
      </c>
      <c r="W2412">
        <f t="shared" si="265"/>
        <v>2015</v>
      </c>
    </row>
    <row r="2413" spans="1:23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3">
        <v>42241.732430555552</v>
      </c>
      <c r="J2413" s="13">
        <v>42211.732430555552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 s="3">
        <f>ROUND(E2413/D2413*100,0)</f>
        <v>1</v>
      </c>
      <c r="Q2413">
        <f t="shared" si="259"/>
        <v>50.33</v>
      </c>
      <c r="R2413" s="14" t="str">
        <f t="shared" si="260"/>
        <v>7/26/2015</v>
      </c>
      <c r="S2413" s="14" t="str">
        <f t="shared" si="261"/>
        <v>8/25/2015</v>
      </c>
      <c r="T2413" s="9">
        <f t="shared" si="262"/>
        <v>7</v>
      </c>
      <c r="U2413">
        <f t="shared" si="263"/>
        <v>2015</v>
      </c>
      <c r="V2413" s="9">
        <f t="shared" si="264"/>
        <v>8</v>
      </c>
      <c r="W2413">
        <f t="shared" si="265"/>
        <v>2015</v>
      </c>
    </row>
    <row r="2414" spans="1:23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3">
        <v>42700.778622685182</v>
      </c>
      <c r="J2414" s="13">
        <v>42655.736956018518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 s="3">
        <f>ROUND(E2414/D2414*100,0)</f>
        <v>0</v>
      </c>
      <c r="Q2414">
        <f t="shared" si="259"/>
        <v>0</v>
      </c>
      <c r="R2414" s="14" t="str">
        <f t="shared" si="260"/>
        <v>10/12/2016</v>
      </c>
      <c r="S2414" s="14" t="str">
        <f t="shared" si="261"/>
        <v>11/26/2016</v>
      </c>
      <c r="T2414" s="9">
        <f t="shared" si="262"/>
        <v>10</v>
      </c>
      <c r="U2414">
        <f t="shared" si="263"/>
        <v>2016</v>
      </c>
      <c r="V2414" s="9">
        <f t="shared" si="264"/>
        <v>11</v>
      </c>
      <c r="W2414">
        <f t="shared" si="265"/>
        <v>2016</v>
      </c>
    </row>
    <row r="2415" spans="1:23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3">
        <v>41790.979166666664</v>
      </c>
      <c r="J2415" s="13">
        <v>41760.10974537037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 s="3">
        <f>ROUND(E2415/D2415*100,0)</f>
        <v>1</v>
      </c>
      <c r="Q2415">
        <f t="shared" si="259"/>
        <v>8.33</v>
      </c>
      <c r="R2415" s="14" t="str">
        <f t="shared" si="260"/>
        <v>5/1/2014</v>
      </c>
      <c r="S2415" s="14" t="str">
        <f t="shared" si="261"/>
        <v>5/31/2014</v>
      </c>
      <c r="T2415" s="9">
        <f t="shared" si="262"/>
        <v>5</v>
      </c>
      <c r="U2415">
        <f t="shared" si="263"/>
        <v>2014</v>
      </c>
      <c r="V2415" s="9">
        <f t="shared" si="264"/>
        <v>5</v>
      </c>
      <c r="W2415">
        <f t="shared" si="265"/>
        <v>2014</v>
      </c>
    </row>
    <row r="2416" spans="1:23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3">
        <v>42238.165972222225</v>
      </c>
      <c r="J2416" s="13">
        <v>42198.695138888892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 s="3">
        <f>ROUND(E2416/D2416*100,0)</f>
        <v>3</v>
      </c>
      <c r="Q2416">
        <f t="shared" si="259"/>
        <v>35.380000000000003</v>
      </c>
      <c r="R2416" s="14" t="str">
        <f t="shared" si="260"/>
        <v>7/13/2015</v>
      </c>
      <c r="S2416" s="14" t="str">
        <f t="shared" si="261"/>
        <v>8/22/2015</v>
      </c>
      <c r="T2416" s="9">
        <f t="shared" si="262"/>
        <v>7</v>
      </c>
      <c r="U2416">
        <f t="shared" si="263"/>
        <v>2015</v>
      </c>
      <c r="V2416" s="9">
        <f t="shared" si="264"/>
        <v>8</v>
      </c>
      <c r="W2416">
        <f t="shared" si="265"/>
        <v>2015</v>
      </c>
    </row>
    <row r="2417" spans="1:23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3">
        <v>42566.862800925926</v>
      </c>
      <c r="J2417" s="13">
        <v>42536.862800925926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 s="3">
        <f>ROUND(E2417/D2417*100,0)</f>
        <v>1</v>
      </c>
      <c r="Q2417">
        <f t="shared" si="259"/>
        <v>55.83</v>
      </c>
      <c r="R2417" s="14" t="str">
        <f t="shared" si="260"/>
        <v>6/15/2016</v>
      </c>
      <c r="S2417" s="14" t="str">
        <f t="shared" si="261"/>
        <v>7/15/2016</v>
      </c>
      <c r="T2417" s="9">
        <f t="shared" si="262"/>
        <v>6</v>
      </c>
      <c r="U2417">
        <f t="shared" si="263"/>
        <v>2016</v>
      </c>
      <c r="V2417" s="9">
        <f t="shared" si="264"/>
        <v>7</v>
      </c>
      <c r="W2417">
        <f t="shared" si="265"/>
        <v>2016</v>
      </c>
    </row>
    <row r="2418" spans="1:23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3">
        <v>42077.625</v>
      </c>
      <c r="J2418" s="13">
        <v>42019.737766203703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 s="3">
        <f>ROUND(E2418/D2418*100,0)</f>
        <v>0</v>
      </c>
      <c r="Q2418">
        <f t="shared" si="259"/>
        <v>5</v>
      </c>
      <c r="R2418" s="14" t="str">
        <f t="shared" si="260"/>
        <v>1/15/2015</v>
      </c>
      <c r="S2418" s="14" t="str">
        <f t="shared" si="261"/>
        <v>3/14/2015</v>
      </c>
      <c r="T2418" s="9">
        <f t="shared" si="262"/>
        <v>1</v>
      </c>
      <c r="U2418">
        <f t="shared" si="263"/>
        <v>2015</v>
      </c>
      <c r="V2418" s="9">
        <f t="shared" si="264"/>
        <v>3</v>
      </c>
      <c r="W2418">
        <f t="shared" si="265"/>
        <v>2015</v>
      </c>
    </row>
    <row r="2419" spans="1:23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3">
        <v>41861.884108796294</v>
      </c>
      <c r="J2419" s="13">
        <v>41831.884108796294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 s="3">
        <f>ROUND(E2419/D2419*100,0)</f>
        <v>0</v>
      </c>
      <c r="Q2419">
        <f t="shared" si="259"/>
        <v>0</v>
      </c>
      <c r="R2419" s="14" t="str">
        <f t="shared" si="260"/>
        <v>7/11/2014</v>
      </c>
      <c r="S2419" s="14" t="str">
        <f t="shared" si="261"/>
        <v>8/10/2014</v>
      </c>
      <c r="T2419" s="9">
        <f t="shared" si="262"/>
        <v>7</v>
      </c>
      <c r="U2419">
        <f t="shared" si="263"/>
        <v>2014</v>
      </c>
      <c r="V2419" s="9">
        <f t="shared" si="264"/>
        <v>8</v>
      </c>
      <c r="W2419">
        <f t="shared" si="265"/>
        <v>2014</v>
      </c>
    </row>
    <row r="2420" spans="1:23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3">
        <v>42087.815324074072</v>
      </c>
      <c r="J2420" s="13">
        <v>42027.856990740744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 s="3">
        <f>ROUND(E2420/D2420*100,0)</f>
        <v>0</v>
      </c>
      <c r="Q2420">
        <f t="shared" si="259"/>
        <v>1</v>
      </c>
      <c r="R2420" s="14" t="str">
        <f t="shared" si="260"/>
        <v>1/23/2015</v>
      </c>
      <c r="S2420" s="14" t="str">
        <f t="shared" si="261"/>
        <v>3/24/2015</v>
      </c>
      <c r="T2420" s="9">
        <f t="shared" si="262"/>
        <v>1</v>
      </c>
      <c r="U2420">
        <f t="shared" si="263"/>
        <v>2015</v>
      </c>
      <c r="V2420" s="9">
        <f t="shared" si="264"/>
        <v>3</v>
      </c>
      <c r="W2420">
        <f t="shared" si="265"/>
        <v>2015</v>
      </c>
    </row>
    <row r="2421" spans="1:23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3">
        <v>42053.738298611112</v>
      </c>
      <c r="J2421" s="13">
        <v>41993.738298611112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 s="3">
        <f>ROUND(E2421/D2421*100,0)</f>
        <v>0</v>
      </c>
      <c r="Q2421">
        <f t="shared" si="259"/>
        <v>0</v>
      </c>
      <c r="R2421" s="14" t="str">
        <f t="shared" si="260"/>
        <v>12/20/2014</v>
      </c>
      <c r="S2421" s="14" t="str">
        <f t="shared" si="261"/>
        <v>2/18/2015</v>
      </c>
      <c r="T2421" s="9">
        <f t="shared" si="262"/>
        <v>12</v>
      </c>
      <c r="U2421">
        <f t="shared" si="263"/>
        <v>2014</v>
      </c>
      <c r="V2421" s="9">
        <f t="shared" si="264"/>
        <v>2</v>
      </c>
      <c r="W2421">
        <f t="shared" si="265"/>
        <v>2015</v>
      </c>
    </row>
    <row r="2422" spans="1:23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3">
        <v>41953.070543981485</v>
      </c>
      <c r="J2422" s="13">
        <v>41893.028877314813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 s="3">
        <f>ROUND(E2422/D2422*100,0)</f>
        <v>15</v>
      </c>
      <c r="Q2422">
        <f t="shared" si="259"/>
        <v>69.47</v>
      </c>
      <c r="R2422" s="14" t="str">
        <f t="shared" si="260"/>
        <v>9/11/2014</v>
      </c>
      <c r="S2422" s="14" t="str">
        <f t="shared" si="261"/>
        <v>11/10/2014</v>
      </c>
      <c r="T2422" s="9">
        <f t="shared" si="262"/>
        <v>9</v>
      </c>
      <c r="U2422">
        <f t="shared" si="263"/>
        <v>2014</v>
      </c>
      <c r="V2422" s="9">
        <f t="shared" si="264"/>
        <v>11</v>
      </c>
      <c r="W2422">
        <f t="shared" si="265"/>
        <v>2014</v>
      </c>
    </row>
    <row r="2423" spans="1:23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3">
        <v>42056.6874537037</v>
      </c>
      <c r="J2423" s="13">
        <v>42026.6874537037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 s="3">
        <f>ROUND(E2423/D2423*100,0)</f>
        <v>0</v>
      </c>
      <c r="Q2423">
        <f t="shared" si="259"/>
        <v>1</v>
      </c>
      <c r="R2423" s="14" t="str">
        <f t="shared" si="260"/>
        <v>1/22/2015</v>
      </c>
      <c r="S2423" s="14" t="str">
        <f t="shared" si="261"/>
        <v>2/21/2015</v>
      </c>
      <c r="T2423" s="9">
        <f t="shared" si="262"/>
        <v>1</v>
      </c>
      <c r="U2423">
        <f t="shared" si="263"/>
        <v>2015</v>
      </c>
      <c r="V2423" s="9">
        <f t="shared" si="264"/>
        <v>2</v>
      </c>
      <c r="W2423">
        <f t="shared" si="265"/>
        <v>2015</v>
      </c>
    </row>
    <row r="2424" spans="1:23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3">
        <v>42074.683287037034</v>
      </c>
      <c r="J2424" s="13">
        <v>42044.724953703706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 s="3">
        <f>ROUND(E2424/D2424*100,0)</f>
        <v>0</v>
      </c>
      <c r="Q2424">
        <f t="shared" si="259"/>
        <v>1</v>
      </c>
      <c r="R2424" s="14" t="str">
        <f t="shared" si="260"/>
        <v>2/9/2015</v>
      </c>
      <c r="S2424" s="14" t="str">
        <f t="shared" si="261"/>
        <v>3/11/2015</v>
      </c>
      <c r="T2424" s="9">
        <f t="shared" si="262"/>
        <v>2</v>
      </c>
      <c r="U2424">
        <f t="shared" si="263"/>
        <v>2015</v>
      </c>
      <c r="V2424" s="9">
        <f t="shared" si="264"/>
        <v>3</v>
      </c>
      <c r="W2424">
        <f t="shared" si="265"/>
        <v>2015</v>
      </c>
    </row>
    <row r="2425" spans="1:23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3">
        <v>42004.704745370371</v>
      </c>
      <c r="J2425" s="13">
        <v>41974.704745370371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 s="3">
        <f>ROUND(E2425/D2425*100,0)</f>
        <v>0</v>
      </c>
      <c r="Q2425">
        <f t="shared" si="259"/>
        <v>8</v>
      </c>
      <c r="R2425" s="14" t="str">
        <f t="shared" si="260"/>
        <v>12/1/2014</v>
      </c>
      <c r="S2425" s="14" t="str">
        <f t="shared" si="261"/>
        <v>12/31/2014</v>
      </c>
      <c r="T2425" s="9">
        <f t="shared" si="262"/>
        <v>12</v>
      </c>
      <c r="U2425">
        <f t="shared" si="263"/>
        <v>2014</v>
      </c>
      <c r="V2425" s="9">
        <f t="shared" si="264"/>
        <v>12</v>
      </c>
      <c r="W2425">
        <f t="shared" si="265"/>
        <v>2014</v>
      </c>
    </row>
    <row r="2426" spans="1:23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3">
        <v>41939.892453703702</v>
      </c>
      <c r="J2426" s="13">
        <v>41909.892453703702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 s="3">
        <f>ROUND(E2426/D2426*100,0)</f>
        <v>1</v>
      </c>
      <c r="Q2426">
        <f t="shared" si="259"/>
        <v>34.44</v>
      </c>
      <c r="R2426" s="14" t="str">
        <f t="shared" si="260"/>
        <v>9/27/2014</v>
      </c>
      <c r="S2426" s="14" t="str">
        <f t="shared" si="261"/>
        <v>10/27/2014</v>
      </c>
      <c r="T2426" s="9">
        <f t="shared" si="262"/>
        <v>9</v>
      </c>
      <c r="U2426">
        <f t="shared" si="263"/>
        <v>2014</v>
      </c>
      <c r="V2426" s="9">
        <f t="shared" si="264"/>
        <v>10</v>
      </c>
      <c r="W2426">
        <f t="shared" si="265"/>
        <v>2014</v>
      </c>
    </row>
    <row r="2427" spans="1:23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3">
        <v>42517.919444444444</v>
      </c>
      <c r="J2427" s="13">
        <v>42502.913761574076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 s="3">
        <f>ROUND(E2427/D2427*100,0)</f>
        <v>0</v>
      </c>
      <c r="Q2427">
        <f t="shared" si="259"/>
        <v>1</v>
      </c>
      <c r="R2427" s="14" t="str">
        <f t="shared" si="260"/>
        <v>5/12/2016</v>
      </c>
      <c r="S2427" s="14" t="str">
        <f t="shared" si="261"/>
        <v>5/27/2016</v>
      </c>
      <c r="T2427" s="9">
        <f t="shared" si="262"/>
        <v>5</v>
      </c>
      <c r="U2427">
        <f t="shared" si="263"/>
        <v>2016</v>
      </c>
      <c r="V2427" s="9">
        <f t="shared" si="264"/>
        <v>5</v>
      </c>
      <c r="W2427">
        <f t="shared" si="265"/>
        <v>2016</v>
      </c>
    </row>
    <row r="2428" spans="1:23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3">
        <v>42224.170046296298</v>
      </c>
      <c r="J2428" s="13">
        <v>42164.170046296298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 s="3">
        <f>ROUND(E2428/D2428*100,0)</f>
        <v>0</v>
      </c>
      <c r="Q2428">
        <f t="shared" si="259"/>
        <v>0</v>
      </c>
      <c r="R2428" s="14" t="str">
        <f t="shared" si="260"/>
        <v>6/9/2015</v>
      </c>
      <c r="S2428" s="14" t="str">
        <f t="shared" si="261"/>
        <v>8/8/2015</v>
      </c>
      <c r="T2428" s="9">
        <f t="shared" si="262"/>
        <v>6</v>
      </c>
      <c r="U2428">
        <f t="shared" si="263"/>
        <v>2015</v>
      </c>
      <c r="V2428" s="9">
        <f t="shared" si="264"/>
        <v>8</v>
      </c>
      <c r="W2428">
        <f t="shared" si="265"/>
        <v>2015</v>
      </c>
    </row>
    <row r="2429" spans="1:23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3">
        <v>42452.277002314811</v>
      </c>
      <c r="J2429" s="13">
        <v>42412.318668981483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 s="3">
        <f>ROUND(E2429/D2429*100,0)</f>
        <v>0</v>
      </c>
      <c r="Q2429">
        <f t="shared" si="259"/>
        <v>1</v>
      </c>
      <c r="R2429" s="14" t="str">
        <f t="shared" si="260"/>
        <v>2/12/2016</v>
      </c>
      <c r="S2429" s="14" t="str">
        <f t="shared" si="261"/>
        <v>3/23/2016</v>
      </c>
      <c r="T2429" s="9">
        <f t="shared" si="262"/>
        <v>2</v>
      </c>
      <c r="U2429">
        <f t="shared" si="263"/>
        <v>2016</v>
      </c>
      <c r="V2429" s="9">
        <f t="shared" si="264"/>
        <v>3</v>
      </c>
      <c r="W2429">
        <f t="shared" si="265"/>
        <v>2016</v>
      </c>
    </row>
    <row r="2430" spans="1:23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3">
        <v>42075.742488425924</v>
      </c>
      <c r="J2430" s="13">
        <v>42045.784155092595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 s="3">
        <f>ROUND(E2430/D2430*100,0)</f>
        <v>0</v>
      </c>
      <c r="Q2430">
        <f t="shared" si="259"/>
        <v>1</v>
      </c>
      <c r="R2430" s="14" t="str">
        <f t="shared" si="260"/>
        <v>2/10/2015</v>
      </c>
      <c r="S2430" s="14" t="str">
        <f t="shared" si="261"/>
        <v>3/12/2015</v>
      </c>
      <c r="T2430" s="9">
        <f t="shared" si="262"/>
        <v>2</v>
      </c>
      <c r="U2430">
        <f t="shared" si="263"/>
        <v>2015</v>
      </c>
      <c r="V2430" s="9">
        <f t="shared" si="264"/>
        <v>3</v>
      </c>
      <c r="W2430">
        <f t="shared" si="265"/>
        <v>2015</v>
      </c>
    </row>
    <row r="2431" spans="1:23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3">
        <v>42771.697222222225</v>
      </c>
      <c r="J2431" s="13">
        <v>42734.879236111112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 s="3">
        <f>ROUND(E2431/D2431*100,0)</f>
        <v>1</v>
      </c>
      <c r="Q2431">
        <f t="shared" si="259"/>
        <v>501.25</v>
      </c>
      <c r="R2431" s="14" t="str">
        <f t="shared" si="260"/>
        <v>12/30/2016</v>
      </c>
      <c r="S2431" s="14" t="str">
        <f t="shared" si="261"/>
        <v>2/5/2017</v>
      </c>
      <c r="T2431" s="9">
        <f t="shared" si="262"/>
        <v>12</v>
      </c>
      <c r="U2431">
        <f t="shared" si="263"/>
        <v>2016</v>
      </c>
      <c r="V2431" s="9">
        <f t="shared" si="264"/>
        <v>2</v>
      </c>
      <c r="W2431">
        <f t="shared" si="265"/>
        <v>2017</v>
      </c>
    </row>
    <row r="2432" spans="1:23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3">
        <v>42412.130833333336</v>
      </c>
      <c r="J2432" s="13">
        <v>42382.130833333336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 s="3">
        <f>ROUND(E2432/D2432*100,0)</f>
        <v>1</v>
      </c>
      <c r="Q2432">
        <f t="shared" si="259"/>
        <v>10.5</v>
      </c>
      <c r="R2432" s="14" t="str">
        <f t="shared" si="260"/>
        <v>1/13/2016</v>
      </c>
      <c r="S2432" s="14" t="str">
        <f t="shared" si="261"/>
        <v>2/12/2016</v>
      </c>
      <c r="T2432" s="9">
        <f t="shared" si="262"/>
        <v>1</v>
      </c>
      <c r="U2432">
        <f t="shared" si="263"/>
        <v>2016</v>
      </c>
      <c r="V2432" s="9">
        <f t="shared" si="264"/>
        <v>2</v>
      </c>
      <c r="W2432">
        <f t="shared" si="265"/>
        <v>2016</v>
      </c>
    </row>
    <row r="2433" spans="1:23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3">
        <v>42549.099687499998</v>
      </c>
      <c r="J2433" s="13">
        <v>42489.099687499998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 s="3">
        <f>ROUND(E2433/D2433*100,0)</f>
        <v>0</v>
      </c>
      <c r="Q2433">
        <f t="shared" si="259"/>
        <v>1</v>
      </c>
      <c r="R2433" s="14" t="str">
        <f t="shared" si="260"/>
        <v>4/29/2016</v>
      </c>
      <c r="S2433" s="14" t="str">
        <f t="shared" si="261"/>
        <v>6/28/2016</v>
      </c>
      <c r="T2433" s="9">
        <f t="shared" si="262"/>
        <v>4</v>
      </c>
      <c r="U2433">
        <f t="shared" si="263"/>
        <v>2016</v>
      </c>
      <c r="V2433" s="9">
        <f t="shared" si="264"/>
        <v>6</v>
      </c>
      <c r="W2433">
        <f t="shared" si="265"/>
        <v>2016</v>
      </c>
    </row>
    <row r="2434" spans="1:23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3">
        <v>42071.218715277777</v>
      </c>
      <c r="J2434" s="13">
        <v>42041.218715277777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 s="3">
        <f>ROUND(E2434/D2434*100,0)</f>
        <v>0</v>
      </c>
      <c r="Q2434">
        <f t="shared" si="259"/>
        <v>1</v>
      </c>
      <c r="R2434" s="14" t="str">
        <f t="shared" si="260"/>
        <v>2/6/2015</v>
      </c>
      <c r="S2434" s="14" t="str">
        <f t="shared" si="261"/>
        <v>3/8/2015</v>
      </c>
      <c r="T2434" s="9">
        <f t="shared" si="262"/>
        <v>2</v>
      </c>
      <c r="U2434">
        <f t="shared" si="263"/>
        <v>2015</v>
      </c>
      <c r="V2434" s="9">
        <f t="shared" si="264"/>
        <v>3</v>
      </c>
      <c r="W2434">
        <f t="shared" si="265"/>
        <v>2015</v>
      </c>
    </row>
    <row r="2435" spans="1:23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3">
        <v>42427.89980324074</v>
      </c>
      <c r="J2435" s="13">
        <v>42397.89980324074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 s="3">
        <f>ROUND(E2435/D2435*100,0)</f>
        <v>0</v>
      </c>
      <c r="Q2435">
        <f t="shared" ref="Q2435:Q2498" si="266">IFERROR(ROUND(E2435/L2435,2),0)</f>
        <v>0</v>
      </c>
      <c r="R2435" s="14" t="str">
        <f t="shared" ref="R2435:R2498" si="267">_xlfn.CONCAT(MONTH(J2435),"/",DAY(J2435),"/",YEAR(J2435))</f>
        <v>1/28/2016</v>
      </c>
      <c r="S2435" s="14" t="str">
        <f t="shared" ref="S2435:S2498" si="268">_xlfn.CONCAT(MONTH(I2435),"/",DAY(I2435),"/",YEAR(I2435))</f>
        <v>2/27/2016</v>
      </c>
      <c r="T2435" s="9">
        <f t="shared" ref="T2435:T2498" si="269">MONTH(R2435)</f>
        <v>1</v>
      </c>
      <c r="U2435">
        <f t="shared" ref="U2435:U2498" si="270">YEAR(R2435)</f>
        <v>2016</v>
      </c>
      <c r="V2435" s="9">
        <f t="shared" ref="V2435:V2498" si="271">MONTH(S2435)</f>
        <v>2</v>
      </c>
      <c r="W2435">
        <f t="shared" ref="W2435:W2498" si="272">YEAR(S2435)</f>
        <v>2016</v>
      </c>
    </row>
    <row r="2436" spans="1:23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3">
        <v>42220.186041666668</v>
      </c>
      <c r="J2436" s="13">
        <v>42180.186041666668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 s="3">
        <f>ROUND(E2436/D2436*100,0)</f>
        <v>0</v>
      </c>
      <c r="Q2436">
        <f t="shared" si="266"/>
        <v>13</v>
      </c>
      <c r="R2436" s="14" t="str">
        <f t="shared" si="267"/>
        <v>6/25/2015</v>
      </c>
      <c r="S2436" s="14" t="str">
        <f t="shared" si="268"/>
        <v>8/4/2015</v>
      </c>
      <c r="T2436" s="9">
        <f t="shared" si="269"/>
        <v>6</v>
      </c>
      <c r="U2436">
        <f t="shared" si="270"/>
        <v>2015</v>
      </c>
      <c r="V2436" s="9">
        <f t="shared" si="271"/>
        <v>8</v>
      </c>
      <c r="W2436">
        <f t="shared" si="272"/>
        <v>2015</v>
      </c>
    </row>
    <row r="2437" spans="1:23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3">
        <v>42282.277615740742</v>
      </c>
      <c r="J2437" s="13">
        <v>42252.277615740742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 s="3">
        <f>ROUND(E2437/D2437*100,0)</f>
        <v>0</v>
      </c>
      <c r="Q2437">
        <f t="shared" si="266"/>
        <v>306</v>
      </c>
      <c r="R2437" s="14" t="str">
        <f t="shared" si="267"/>
        <v>9/5/2015</v>
      </c>
      <c r="S2437" s="14" t="str">
        <f t="shared" si="268"/>
        <v>10/5/2015</v>
      </c>
      <c r="T2437" s="9">
        <f t="shared" si="269"/>
        <v>9</v>
      </c>
      <c r="U2437">
        <f t="shared" si="270"/>
        <v>2015</v>
      </c>
      <c r="V2437" s="9">
        <f t="shared" si="271"/>
        <v>10</v>
      </c>
      <c r="W2437">
        <f t="shared" si="272"/>
        <v>2015</v>
      </c>
    </row>
    <row r="2438" spans="1:23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3">
        <v>42398.615393518521</v>
      </c>
      <c r="J2438" s="13">
        <v>42338.615393518521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 s="3">
        <f>ROUND(E2438/D2438*100,0)</f>
        <v>0</v>
      </c>
      <c r="Q2438">
        <f t="shared" si="266"/>
        <v>22.5</v>
      </c>
      <c r="R2438" s="14" t="str">
        <f t="shared" si="267"/>
        <v>11/30/2015</v>
      </c>
      <c r="S2438" s="14" t="str">
        <f t="shared" si="268"/>
        <v>1/29/2016</v>
      </c>
      <c r="T2438" s="9">
        <f t="shared" si="269"/>
        <v>11</v>
      </c>
      <c r="U2438">
        <f t="shared" si="270"/>
        <v>2015</v>
      </c>
      <c r="V2438" s="9">
        <f t="shared" si="271"/>
        <v>1</v>
      </c>
      <c r="W2438">
        <f t="shared" si="272"/>
        <v>2016</v>
      </c>
    </row>
    <row r="2439" spans="1:23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3">
        <v>42080.75</v>
      </c>
      <c r="J2439" s="13">
        <v>42031.965138888889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 s="3">
        <f>ROUND(E2439/D2439*100,0)</f>
        <v>0</v>
      </c>
      <c r="Q2439">
        <f t="shared" si="266"/>
        <v>0</v>
      </c>
      <c r="R2439" s="14" t="str">
        <f t="shared" si="267"/>
        <v>1/27/2015</v>
      </c>
      <c r="S2439" s="14" t="str">
        <f t="shared" si="268"/>
        <v>3/17/2015</v>
      </c>
      <c r="T2439" s="9">
        <f t="shared" si="269"/>
        <v>1</v>
      </c>
      <c r="U2439">
        <f t="shared" si="270"/>
        <v>2015</v>
      </c>
      <c r="V2439" s="9">
        <f t="shared" si="271"/>
        <v>3</v>
      </c>
      <c r="W2439">
        <f t="shared" si="272"/>
        <v>2015</v>
      </c>
    </row>
    <row r="2440" spans="1:23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3">
        <v>42345.956736111111</v>
      </c>
      <c r="J2440" s="13">
        <v>42285.915069444447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 s="3">
        <f>ROUND(E2440/D2440*100,0)</f>
        <v>0</v>
      </c>
      <c r="Q2440">
        <f t="shared" si="266"/>
        <v>50</v>
      </c>
      <c r="R2440" s="14" t="str">
        <f t="shared" si="267"/>
        <v>10/8/2015</v>
      </c>
      <c r="S2440" s="14" t="str">
        <f t="shared" si="268"/>
        <v>12/7/2015</v>
      </c>
      <c r="T2440" s="9">
        <f t="shared" si="269"/>
        <v>10</v>
      </c>
      <c r="U2440">
        <f t="shared" si="270"/>
        <v>2015</v>
      </c>
      <c r="V2440" s="9">
        <f t="shared" si="271"/>
        <v>12</v>
      </c>
      <c r="W2440">
        <f t="shared" si="272"/>
        <v>2015</v>
      </c>
    </row>
    <row r="2441" spans="1:23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3">
        <v>42295.818622685183</v>
      </c>
      <c r="J2441" s="13">
        <v>42265.818622685183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 s="3">
        <f>ROUND(E2441/D2441*100,0)</f>
        <v>0</v>
      </c>
      <c r="Q2441">
        <f t="shared" si="266"/>
        <v>0</v>
      </c>
      <c r="R2441" s="14" t="str">
        <f t="shared" si="267"/>
        <v>9/18/2015</v>
      </c>
      <c r="S2441" s="14" t="str">
        <f t="shared" si="268"/>
        <v>10/18/2015</v>
      </c>
      <c r="T2441" s="9">
        <f t="shared" si="269"/>
        <v>9</v>
      </c>
      <c r="U2441">
        <f t="shared" si="270"/>
        <v>2015</v>
      </c>
      <c r="V2441" s="9">
        <f t="shared" si="271"/>
        <v>10</v>
      </c>
      <c r="W2441">
        <f t="shared" si="272"/>
        <v>2015</v>
      </c>
    </row>
    <row r="2442" spans="1:23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3">
        <v>42413.899456018517</v>
      </c>
      <c r="J2442" s="13">
        <v>42383.899456018517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 s="3">
        <f>ROUND(E2442/D2442*100,0)</f>
        <v>0</v>
      </c>
      <c r="Q2442">
        <f t="shared" si="266"/>
        <v>5</v>
      </c>
      <c r="R2442" s="14" t="str">
        <f t="shared" si="267"/>
        <v>1/14/2016</v>
      </c>
      <c r="S2442" s="14" t="str">
        <f t="shared" si="268"/>
        <v>2/13/2016</v>
      </c>
      <c r="T2442" s="9">
        <f t="shared" si="269"/>
        <v>1</v>
      </c>
      <c r="U2442">
        <f t="shared" si="270"/>
        <v>2016</v>
      </c>
      <c r="V2442" s="9">
        <f t="shared" si="271"/>
        <v>2</v>
      </c>
      <c r="W2442">
        <f t="shared" si="272"/>
        <v>2016</v>
      </c>
    </row>
    <row r="2443" spans="1:23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3">
        <v>42208.207638888889</v>
      </c>
      <c r="J2443" s="13">
        <v>42187.125625000001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 s="3">
        <f>ROUND(E2443/D2443*100,0)</f>
        <v>108</v>
      </c>
      <c r="Q2443">
        <f t="shared" si="266"/>
        <v>74.23</v>
      </c>
      <c r="R2443" s="14" t="str">
        <f t="shared" si="267"/>
        <v>7/2/2015</v>
      </c>
      <c r="S2443" s="14" t="str">
        <f t="shared" si="268"/>
        <v>7/23/2015</v>
      </c>
      <c r="T2443" s="9">
        <f t="shared" si="269"/>
        <v>7</v>
      </c>
      <c r="U2443">
        <f t="shared" si="270"/>
        <v>2015</v>
      </c>
      <c r="V2443" s="9">
        <f t="shared" si="271"/>
        <v>7</v>
      </c>
      <c r="W2443">
        <f t="shared" si="272"/>
        <v>2015</v>
      </c>
    </row>
    <row r="2444" spans="1:23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3">
        <v>42082.625324074077</v>
      </c>
      <c r="J2444" s="13">
        <v>42052.666990740741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 s="3">
        <f>ROUND(E2444/D2444*100,0)</f>
        <v>126</v>
      </c>
      <c r="Q2444">
        <f t="shared" si="266"/>
        <v>81.25</v>
      </c>
      <c r="R2444" s="14" t="str">
        <f t="shared" si="267"/>
        <v>2/17/2015</v>
      </c>
      <c r="S2444" s="14" t="str">
        <f t="shared" si="268"/>
        <v>3/19/2015</v>
      </c>
      <c r="T2444" s="9">
        <f t="shared" si="269"/>
        <v>2</v>
      </c>
      <c r="U2444">
        <f t="shared" si="270"/>
        <v>2015</v>
      </c>
      <c r="V2444" s="9">
        <f t="shared" si="271"/>
        <v>3</v>
      </c>
      <c r="W2444">
        <f t="shared" si="272"/>
        <v>2015</v>
      </c>
    </row>
    <row r="2445" spans="1:23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3">
        <v>41866.625254629631</v>
      </c>
      <c r="J2445" s="13">
        <v>41836.625254629631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 s="3">
        <f>ROUND(E2445/D2445*100,0)</f>
        <v>203</v>
      </c>
      <c r="Q2445">
        <f t="shared" si="266"/>
        <v>130.22999999999999</v>
      </c>
      <c r="R2445" s="14" t="str">
        <f t="shared" si="267"/>
        <v>7/16/2014</v>
      </c>
      <c r="S2445" s="14" t="str">
        <f t="shared" si="268"/>
        <v>8/15/2014</v>
      </c>
      <c r="T2445" s="9">
        <f t="shared" si="269"/>
        <v>7</v>
      </c>
      <c r="U2445">
        <f t="shared" si="270"/>
        <v>2014</v>
      </c>
      <c r="V2445" s="9">
        <f t="shared" si="271"/>
        <v>8</v>
      </c>
      <c r="W2445">
        <f t="shared" si="272"/>
        <v>2014</v>
      </c>
    </row>
    <row r="2446" spans="1:23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3">
        <v>42515.754525462966</v>
      </c>
      <c r="J2446" s="13">
        <v>42485.754525462966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 s="3">
        <f>ROUND(E2446/D2446*100,0)</f>
        <v>109</v>
      </c>
      <c r="Q2446">
        <f t="shared" si="266"/>
        <v>53.41</v>
      </c>
      <c r="R2446" s="14" t="str">
        <f t="shared" si="267"/>
        <v>4/25/2016</v>
      </c>
      <c r="S2446" s="14" t="str">
        <f t="shared" si="268"/>
        <v>5/25/2016</v>
      </c>
      <c r="T2446" s="9">
        <f t="shared" si="269"/>
        <v>4</v>
      </c>
      <c r="U2446">
        <f t="shared" si="270"/>
        <v>2016</v>
      </c>
      <c r="V2446" s="9">
        <f t="shared" si="271"/>
        <v>5</v>
      </c>
      <c r="W2446">
        <f t="shared" si="272"/>
        <v>2016</v>
      </c>
    </row>
    <row r="2447" spans="1:23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3">
        <v>42273.190057870372</v>
      </c>
      <c r="J2447" s="13">
        <v>42243.190057870372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 s="3">
        <f>ROUND(E2447/D2447*100,0)</f>
        <v>173</v>
      </c>
      <c r="Q2447">
        <f t="shared" si="266"/>
        <v>75.13</v>
      </c>
      <c r="R2447" s="14" t="str">
        <f t="shared" si="267"/>
        <v>8/27/2015</v>
      </c>
      <c r="S2447" s="14" t="str">
        <f t="shared" si="268"/>
        <v>9/26/2015</v>
      </c>
      <c r="T2447" s="9">
        <f t="shared" si="269"/>
        <v>8</v>
      </c>
      <c r="U2447">
        <f t="shared" si="270"/>
        <v>2015</v>
      </c>
      <c r="V2447" s="9">
        <f t="shared" si="271"/>
        <v>9</v>
      </c>
      <c r="W2447">
        <f t="shared" si="272"/>
        <v>2015</v>
      </c>
    </row>
    <row r="2448" spans="1:23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3">
        <v>42700.64434027778</v>
      </c>
      <c r="J2448" s="13">
        <v>42670.602673611109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 s="3">
        <f>ROUND(E2448/D2448*100,0)</f>
        <v>168</v>
      </c>
      <c r="Q2448">
        <f t="shared" si="266"/>
        <v>75.67</v>
      </c>
      <c r="R2448" s="14" t="str">
        <f t="shared" si="267"/>
        <v>10/27/2016</v>
      </c>
      <c r="S2448" s="14" t="str">
        <f t="shared" si="268"/>
        <v>11/26/2016</v>
      </c>
      <c r="T2448" s="9">
        <f t="shared" si="269"/>
        <v>10</v>
      </c>
      <c r="U2448">
        <f t="shared" si="270"/>
        <v>2016</v>
      </c>
      <c r="V2448" s="9">
        <f t="shared" si="271"/>
        <v>11</v>
      </c>
      <c r="W2448">
        <f t="shared" si="272"/>
        <v>2016</v>
      </c>
    </row>
    <row r="2449" spans="1:23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3">
        <v>42686.166666666664</v>
      </c>
      <c r="J2449" s="13">
        <v>42654.469826388886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 s="3">
        <f>ROUND(E2449/D2449*100,0)</f>
        <v>427</v>
      </c>
      <c r="Q2449">
        <f t="shared" si="266"/>
        <v>31.69</v>
      </c>
      <c r="R2449" s="14" t="str">
        <f t="shared" si="267"/>
        <v>10/11/2016</v>
      </c>
      <c r="S2449" s="14" t="str">
        <f t="shared" si="268"/>
        <v>11/12/2016</v>
      </c>
      <c r="T2449" s="9">
        <f t="shared" si="269"/>
        <v>10</v>
      </c>
      <c r="U2449">
        <f t="shared" si="270"/>
        <v>2016</v>
      </c>
      <c r="V2449" s="9">
        <f t="shared" si="271"/>
        <v>11</v>
      </c>
      <c r="W2449">
        <f t="shared" si="272"/>
        <v>2016</v>
      </c>
    </row>
    <row r="2450" spans="1:23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3">
        <v>42613.23333333333</v>
      </c>
      <c r="J2450" s="13">
        <v>42607.316122685188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 s="3">
        <f>ROUND(E2450/D2450*100,0)</f>
        <v>108</v>
      </c>
      <c r="Q2450">
        <f t="shared" si="266"/>
        <v>47.78</v>
      </c>
      <c r="R2450" s="14" t="str">
        <f t="shared" si="267"/>
        <v>8/25/2016</v>
      </c>
      <c r="S2450" s="14" t="str">
        <f t="shared" si="268"/>
        <v>8/31/2016</v>
      </c>
      <c r="T2450" s="9">
        <f t="shared" si="269"/>
        <v>8</v>
      </c>
      <c r="U2450">
        <f t="shared" si="270"/>
        <v>2016</v>
      </c>
      <c r="V2450" s="9">
        <f t="shared" si="271"/>
        <v>8</v>
      </c>
      <c r="W2450">
        <f t="shared" si="272"/>
        <v>2016</v>
      </c>
    </row>
    <row r="2451" spans="1:23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3">
        <v>41973.184201388889</v>
      </c>
      <c r="J2451" s="13">
        <v>41943.142534722225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 s="3">
        <f>ROUND(E2451/D2451*100,0)</f>
        <v>108</v>
      </c>
      <c r="Q2451">
        <f t="shared" si="266"/>
        <v>90</v>
      </c>
      <c r="R2451" s="14" t="str">
        <f t="shared" si="267"/>
        <v>10/31/2014</v>
      </c>
      <c r="S2451" s="14" t="str">
        <f t="shared" si="268"/>
        <v>11/30/2014</v>
      </c>
      <c r="T2451" s="9">
        <f t="shared" si="269"/>
        <v>10</v>
      </c>
      <c r="U2451">
        <f t="shared" si="270"/>
        <v>2014</v>
      </c>
      <c r="V2451" s="9">
        <f t="shared" si="271"/>
        <v>11</v>
      </c>
      <c r="W2451">
        <f t="shared" si="272"/>
        <v>2014</v>
      </c>
    </row>
    <row r="2452" spans="1:23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3">
        <v>41940.132638888892</v>
      </c>
      <c r="J2452" s="13">
        <v>41902.07240740741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 s="3">
        <f>ROUND(E2452/D2452*100,0)</f>
        <v>102</v>
      </c>
      <c r="Q2452">
        <f t="shared" si="266"/>
        <v>149.31</v>
      </c>
      <c r="R2452" s="14" t="str">
        <f t="shared" si="267"/>
        <v>9/20/2014</v>
      </c>
      <c r="S2452" s="14" t="str">
        <f t="shared" si="268"/>
        <v>10/28/2014</v>
      </c>
      <c r="T2452" s="9">
        <f t="shared" si="269"/>
        <v>9</v>
      </c>
      <c r="U2452">
        <f t="shared" si="270"/>
        <v>2014</v>
      </c>
      <c r="V2452" s="9">
        <f t="shared" si="271"/>
        <v>10</v>
      </c>
      <c r="W2452">
        <f t="shared" si="272"/>
        <v>2014</v>
      </c>
    </row>
    <row r="2453" spans="1:23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3">
        <v>42799.908449074072</v>
      </c>
      <c r="J2453" s="13">
        <v>42779.908449074072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 s="3">
        <f>ROUND(E2453/D2453*100,0)</f>
        <v>115</v>
      </c>
      <c r="Q2453">
        <f t="shared" si="266"/>
        <v>62.07</v>
      </c>
      <c r="R2453" s="14" t="str">
        <f t="shared" si="267"/>
        <v>2/13/2017</v>
      </c>
      <c r="S2453" s="14" t="str">
        <f t="shared" si="268"/>
        <v>3/5/2017</v>
      </c>
      <c r="T2453" s="9">
        <f t="shared" si="269"/>
        <v>2</v>
      </c>
      <c r="U2453">
        <f t="shared" si="270"/>
        <v>2017</v>
      </c>
      <c r="V2453" s="9">
        <f t="shared" si="271"/>
        <v>3</v>
      </c>
      <c r="W2453">
        <f t="shared" si="272"/>
        <v>2017</v>
      </c>
    </row>
    <row r="2454" spans="1:23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3">
        <v>42367.958333333336</v>
      </c>
      <c r="J2454" s="13">
        <v>42338.84375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 s="3">
        <f>ROUND(E2454/D2454*100,0)</f>
        <v>134</v>
      </c>
      <c r="Q2454">
        <f t="shared" si="266"/>
        <v>53.4</v>
      </c>
      <c r="R2454" s="14" t="str">
        <f t="shared" si="267"/>
        <v>11/30/2015</v>
      </c>
      <c r="S2454" s="14" t="str">
        <f t="shared" si="268"/>
        <v>12/29/2015</v>
      </c>
      <c r="T2454" s="9">
        <f t="shared" si="269"/>
        <v>11</v>
      </c>
      <c r="U2454">
        <f t="shared" si="270"/>
        <v>2015</v>
      </c>
      <c r="V2454" s="9">
        <f t="shared" si="271"/>
        <v>12</v>
      </c>
      <c r="W2454">
        <f t="shared" si="272"/>
        <v>2015</v>
      </c>
    </row>
    <row r="2455" spans="1:23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3">
        <v>42768.692233796297</v>
      </c>
      <c r="J2455" s="13">
        <v>42738.692233796297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 s="3">
        <f>ROUND(E2455/D2455*100,0)</f>
        <v>155</v>
      </c>
      <c r="Q2455">
        <f t="shared" si="266"/>
        <v>69.27</v>
      </c>
      <c r="R2455" s="14" t="str">
        <f t="shared" si="267"/>
        <v>1/3/2017</v>
      </c>
      <c r="S2455" s="14" t="str">
        <f t="shared" si="268"/>
        <v>2/2/2017</v>
      </c>
      <c r="T2455" s="9">
        <f t="shared" si="269"/>
        <v>1</v>
      </c>
      <c r="U2455">
        <f t="shared" si="270"/>
        <v>2017</v>
      </c>
      <c r="V2455" s="9">
        <f t="shared" si="271"/>
        <v>2</v>
      </c>
      <c r="W2455">
        <f t="shared" si="272"/>
        <v>2017</v>
      </c>
    </row>
    <row r="2456" spans="1:23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3">
        <v>42805.201481481483</v>
      </c>
      <c r="J2456" s="13">
        <v>42770.201481481483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 s="3">
        <f>ROUND(E2456/D2456*100,0)</f>
        <v>101</v>
      </c>
      <c r="Q2456">
        <f t="shared" si="266"/>
        <v>271.51</v>
      </c>
      <c r="R2456" s="14" t="str">
        <f t="shared" si="267"/>
        <v>2/4/2017</v>
      </c>
      <c r="S2456" s="14" t="str">
        <f t="shared" si="268"/>
        <v>3/11/2017</v>
      </c>
      <c r="T2456" s="9">
        <f t="shared" si="269"/>
        <v>2</v>
      </c>
      <c r="U2456">
        <f t="shared" si="270"/>
        <v>2017</v>
      </c>
      <c r="V2456" s="9">
        <f t="shared" si="271"/>
        <v>3</v>
      </c>
      <c r="W2456">
        <f t="shared" si="272"/>
        <v>2017</v>
      </c>
    </row>
    <row r="2457" spans="1:23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3">
        <v>42480.781828703701</v>
      </c>
      <c r="J2457" s="13">
        <v>42452.781828703701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 s="3">
        <f>ROUND(E2457/D2457*100,0)</f>
        <v>182</v>
      </c>
      <c r="Q2457">
        <f t="shared" si="266"/>
        <v>34.130000000000003</v>
      </c>
      <c r="R2457" s="14" t="str">
        <f t="shared" si="267"/>
        <v>3/23/2016</v>
      </c>
      <c r="S2457" s="14" t="str">
        <f t="shared" si="268"/>
        <v>4/20/2016</v>
      </c>
      <c r="T2457" s="9">
        <f t="shared" si="269"/>
        <v>3</v>
      </c>
      <c r="U2457">
        <f t="shared" si="270"/>
        <v>2016</v>
      </c>
      <c r="V2457" s="9">
        <f t="shared" si="271"/>
        <v>4</v>
      </c>
      <c r="W2457">
        <f t="shared" si="272"/>
        <v>2016</v>
      </c>
    </row>
    <row r="2458" spans="1:23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3">
        <v>42791.961099537039</v>
      </c>
      <c r="J2458" s="13">
        <v>42761.961099537039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 s="3">
        <f>ROUND(E2458/D2458*100,0)</f>
        <v>181</v>
      </c>
      <c r="Q2458">
        <f t="shared" si="266"/>
        <v>40.49</v>
      </c>
      <c r="R2458" s="14" t="str">
        <f t="shared" si="267"/>
        <v>1/26/2017</v>
      </c>
      <c r="S2458" s="14" t="str">
        <f t="shared" si="268"/>
        <v>2/25/2017</v>
      </c>
      <c r="T2458" s="9">
        <f t="shared" si="269"/>
        <v>1</v>
      </c>
      <c r="U2458">
        <f t="shared" si="270"/>
        <v>2017</v>
      </c>
      <c r="V2458" s="9">
        <f t="shared" si="271"/>
        <v>2</v>
      </c>
      <c r="W2458">
        <f t="shared" si="272"/>
        <v>2017</v>
      </c>
    </row>
    <row r="2459" spans="1:23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3">
        <v>42453.560833333337</v>
      </c>
      <c r="J2459" s="13">
        <v>42423.602500000001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 s="3">
        <f>ROUND(E2459/D2459*100,0)</f>
        <v>102</v>
      </c>
      <c r="Q2459">
        <f t="shared" si="266"/>
        <v>189.76</v>
      </c>
      <c r="R2459" s="14" t="str">
        <f t="shared" si="267"/>
        <v>2/23/2016</v>
      </c>
      <c r="S2459" s="14" t="str">
        <f t="shared" si="268"/>
        <v>3/24/2016</v>
      </c>
      <c r="T2459" s="9">
        <f t="shared" si="269"/>
        <v>2</v>
      </c>
      <c r="U2459">
        <f t="shared" si="270"/>
        <v>2016</v>
      </c>
      <c r="V2459" s="9">
        <f t="shared" si="271"/>
        <v>3</v>
      </c>
      <c r="W2459">
        <f t="shared" si="272"/>
        <v>2016</v>
      </c>
    </row>
    <row r="2460" spans="1:23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3">
        <v>42530.791666666664</v>
      </c>
      <c r="J2460" s="13">
        <v>42495.871736111112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 s="3">
        <f>ROUND(E2460/D2460*100,0)</f>
        <v>110</v>
      </c>
      <c r="Q2460">
        <f t="shared" si="266"/>
        <v>68.86</v>
      </c>
      <c r="R2460" s="14" t="str">
        <f t="shared" si="267"/>
        <v>5/5/2016</v>
      </c>
      <c r="S2460" s="14" t="str">
        <f t="shared" si="268"/>
        <v>6/9/2016</v>
      </c>
      <c r="T2460" s="9">
        <f t="shared" si="269"/>
        <v>5</v>
      </c>
      <c r="U2460">
        <f t="shared" si="270"/>
        <v>2016</v>
      </c>
      <c r="V2460" s="9">
        <f t="shared" si="271"/>
        <v>6</v>
      </c>
      <c r="W2460">
        <f t="shared" si="272"/>
        <v>2016</v>
      </c>
    </row>
    <row r="2461" spans="1:23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3">
        <v>42452.595891203702</v>
      </c>
      <c r="J2461" s="13">
        <v>42407.637557870374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 s="3">
        <f>ROUND(E2461/D2461*100,0)</f>
        <v>102</v>
      </c>
      <c r="Q2461">
        <f t="shared" si="266"/>
        <v>108.78</v>
      </c>
      <c r="R2461" s="14" t="str">
        <f t="shared" si="267"/>
        <v>2/7/2016</v>
      </c>
      <c r="S2461" s="14" t="str">
        <f t="shared" si="268"/>
        <v>3/23/2016</v>
      </c>
      <c r="T2461" s="9">
        <f t="shared" si="269"/>
        <v>2</v>
      </c>
      <c r="U2461">
        <f t="shared" si="270"/>
        <v>2016</v>
      </c>
      <c r="V2461" s="9">
        <f t="shared" si="271"/>
        <v>3</v>
      </c>
      <c r="W2461">
        <f t="shared" si="272"/>
        <v>2016</v>
      </c>
    </row>
    <row r="2462" spans="1:23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3">
        <v>42738.178472222222</v>
      </c>
      <c r="J2462" s="13">
        <v>42704.187118055554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 s="3">
        <f>ROUND(E2462/D2462*100,0)</f>
        <v>101</v>
      </c>
      <c r="Q2462">
        <f t="shared" si="266"/>
        <v>125.99</v>
      </c>
      <c r="R2462" s="14" t="str">
        <f t="shared" si="267"/>
        <v>11/30/2016</v>
      </c>
      <c r="S2462" s="14" t="str">
        <f t="shared" si="268"/>
        <v>1/3/2017</v>
      </c>
      <c r="T2462" s="9">
        <f t="shared" si="269"/>
        <v>11</v>
      </c>
      <c r="U2462">
        <f t="shared" si="270"/>
        <v>2016</v>
      </c>
      <c r="V2462" s="9">
        <f t="shared" si="271"/>
        <v>1</v>
      </c>
      <c r="W2462">
        <f t="shared" si="272"/>
        <v>2017</v>
      </c>
    </row>
    <row r="2463" spans="1:23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3">
        <v>40817.125</v>
      </c>
      <c r="J2463" s="13">
        <v>40784.012696759259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 s="3">
        <f>ROUND(E2463/D2463*100,0)</f>
        <v>104</v>
      </c>
      <c r="Q2463">
        <f t="shared" si="266"/>
        <v>90.52</v>
      </c>
      <c r="R2463" s="14" t="str">
        <f t="shared" si="267"/>
        <v>8/29/2011</v>
      </c>
      <c r="S2463" s="14" t="str">
        <f t="shared" si="268"/>
        <v>10/1/2011</v>
      </c>
      <c r="T2463" s="9">
        <f t="shared" si="269"/>
        <v>8</v>
      </c>
      <c r="U2463">
        <f t="shared" si="270"/>
        <v>2011</v>
      </c>
      <c r="V2463" s="9">
        <f t="shared" si="271"/>
        <v>10</v>
      </c>
      <c r="W2463">
        <f t="shared" si="272"/>
        <v>2011</v>
      </c>
    </row>
    <row r="2464" spans="1:23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3">
        <v>41109.186296296299</v>
      </c>
      <c r="J2464" s="13">
        <v>41089.186296296299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 s="3">
        <f>ROUND(E2464/D2464*100,0)</f>
        <v>111</v>
      </c>
      <c r="Q2464">
        <f t="shared" si="266"/>
        <v>28.88</v>
      </c>
      <c r="R2464" s="14" t="str">
        <f t="shared" si="267"/>
        <v>6/29/2012</v>
      </c>
      <c r="S2464" s="14" t="str">
        <f t="shared" si="268"/>
        <v>7/19/2012</v>
      </c>
      <c r="T2464" s="9">
        <f t="shared" si="269"/>
        <v>6</v>
      </c>
      <c r="U2464">
        <f t="shared" si="270"/>
        <v>2012</v>
      </c>
      <c r="V2464" s="9">
        <f t="shared" si="271"/>
        <v>7</v>
      </c>
      <c r="W2464">
        <f t="shared" si="272"/>
        <v>2012</v>
      </c>
    </row>
    <row r="2465" spans="1:23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3">
        <v>41380.791666666664</v>
      </c>
      <c r="J2465" s="13">
        <v>41341.111400462964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 s="3">
        <f>ROUND(E2465/D2465*100,0)</f>
        <v>116</v>
      </c>
      <c r="Q2465">
        <f t="shared" si="266"/>
        <v>31</v>
      </c>
      <c r="R2465" s="14" t="str">
        <f t="shared" si="267"/>
        <v>3/8/2013</v>
      </c>
      <c r="S2465" s="14" t="str">
        <f t="shared" si="268"/>
        <v>4/16/2013</v>
      </c>
      <c r="T2465" s="9">
        <f t="shared" si="269"/>
        <v>3</v>
      </c>
      <c r="U2465">
        <f t="shared" si="270"/>
        <v>2013</v>
      </c>
      <c r="V2465" s="9">
        <f t="shared" si="271"/>
        <v>4</v>
      </c>
      <c r="W2465">
        <f t="shared" si="272"/>
        <v>2013</v>
      </c>
    </row>
    <row r="2466" spans="1:23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3">
        <v>42277.811805555553</v>
      </c>
      <c r="J2466" s="13">
        <v>42248.90042824074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 s="3">
        <f>ROUND(E2466/D2466*100,0)</f>
        <v>111</v>
      </c>
      <c r="Q2466">
        <f t="shared" si="266"/>
        <v>51.67</v>
      </c>
      <c r="R2466" s="14" t="str">
        <f t="shared" si="267"/>
        <v>9/1/2015</v>
      </c>
      <c r="S2466" s="14" t="str">
        <f t="shared" si="268"/>
        <v>9/30/2015</v>
      </c>
      <c r="T2466" s="9">
        <f t="shared" si="269"/>
        <v>9</v>
      </c>
      <c r="U2466">
        <f t="shared" si="270"/>
        <v>2015</v>
      </c>
      <c r="V2466" s="9">
        <f t="shared" si="271"/>
        <v>9</v>
      </c>
      <c r="W2466">
        <f t="shared" si="272"/>
        <v>2015</v>
      </c>
    </row>
    <row r="2467" spans="1:23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3">
        <v>41175.719305555554</v>
      </c>
      <c r="J2467" s="13">
        <v>41145.719305555554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 s="3">
        <f>ROUND(E2467/D2467*100,0)</f>
        <v>180</v>
      </c>
      <c r="Q2467">
        <f t="shared" si="266"/>
        <v>26.27</v>
      </c>
      <c r="R2467" s="14" t="str">
        <f t="shared" si="267"/>
        <v>8/24/2012</v>
      </c>
      <c r="S2467" s="14" t="str">
        <f t="shared" si="268"/>
        <v>9/23/2012</v>
      </c>
      <c r="T2467" s="9">
        <f t="shared" si="269"/>
        <v>8</v>
      </c>
      <c r="U2467">
        <f t="shared" si="270"/>
        <v>2012</v>
      </c>
      <c r="V2467" s="9">
        <f t="shared" si="271"/>
        <v>9</v>
      </c>
      <c r="W2467">
        <f t="shared" si="272"/>
        <v>2012</v>
      </c>
    </row>
    <row r="2468" spans="1:23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3">
        <v>41403.102465277778</v>
      </c>
      <c r="J2468" s="13">
        <v>41373.102465277778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 s="3">
        <f>ROUND(E2468/D2468*100,0)</f>
        <v>100</v>
      </c>
      <c r="Q2468">
        <f t="shared" si="266"/>
        <v>48.08</v>
      </c>
      <c r="R2468" s="14" t="str">
        <f t="shared" si="267"/>
        <v>4/9/2013</v>
      </c>
      <c r="S2468" s="14" t="str">
        <f t="shared" si="268"/>
        <v>5/9/2013</v>
      </c>
      <c r="T2468" s="9">
        <f t="shared" si="269"/>
        <v>4</v>
      </c>
      <c r="U2468">
        <f t="shared" si="270"/>
        <v>2013</v>
      </c>
      <c r="V2468" s="9">
        <f t="shared" si="271"/>
        <v>5</v>
      </c>
      <c r="W2468">
        <f t="shared" si="272"/>
        <v>2013</v>
      </c>
    </row>
    <row r="2469" spans="1:23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3">
        <v>41039.708333333336</v>
      </c>
      <c r="J2469" s="13">
        <v>41025.874201388891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 s="3">
        <f>ROUND(E2469/D2469*100,0)</f>
        <v>119</v>
      </c>
      <c r="Q2469">
        <f t="shared" si="266"/>
        <v>27.56</v>
      </c>
      <c r="R2469" s="14" t="str">
        <f t="shared" si="267"/>
        <v>4/26/2012</v>
      </c>
      <c r="S2469" s="14" t="str">
        <f t="shared" si="268"/>
        <v>5/10/2012</v>
      </c>
      <c r="T2469" s="9">
        <f t="shared" si="269"/>
        <v>4</v>
      </c>
      <c r="U2469">
        <f t="shared" si="270"/>
        <v>2012</v>
      </c>
      <c r="V2469" s="9">
        <f t="shared" si="271"/>
        <v>5</v>
      </c>
      <c r="W2469">
        <f t="shared" si="272"/>
        <v>2012</v>
      </c>
    </row>
    <row r="2470" spans="1:23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3">
        <v>41210.208333333336</v>
      </c>
      <c r="J2470" s="13">
        <v>41174.154178240744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 s="3">
        <f>ROUND(E2470/D2470*100,0)</f>
        <v>107</v>
      </c>
      <c r="Q2470">
        <f t="shared" si="266"/>
        <v>36.97</v>
      </c>
      <c r="R2470" s="14" t="str">
        <f t="shared" si="267"/>
        <v>9/22/2012</v>
      </c>
      <c r="S2470" s="14" t="str">
        <f t="shared" si="268"/>
        <v>10/28/2012</v>
      </c>
      <c r="T2470" s="9">
        <f t="shared" si="269"/>
        <v>9</v>
      </c>
      <c r="U2470">
        <f t="shared" si="270"/>
        <v>2012</v>
      </c>
      <c r="V2470" s="9">
        <f t="shared" si="271"/>
        <v>10</v>
      </c>
      <c r="W2470">
        <f t="shared" si="272"/>
        <v>2012</v>
      </c>
    </row>
    <row r="2471" spans="1:23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3">
        <v>40582.4297337963</v>
      </c>
      <c r="J2471" s="13">
        <v>40557.4297337963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 s="3">
        <f>ROUND(E2471/D2471*100,0)</f>
        <v>114</v>
      </c>
      <c r="Q2471">
        <f t="shared" si="266"/>
        <v>29.02</v>
      </c>
      <c r="R2471" s="14" t="str">
        <f t="shared" si="267"/>
        <v>1/14/2011</v>
      </c>
      <c r="S2471" s="14" t="str">
        <f t="shared" si="268"/>
        <v>2/8/2011</v>
      </c>
      <c r="T2471" s="9">
        <f t="shared" si="269"/>
        <v>1</v>
      </c>
      <c r="U2471">
        <f t="shared" si="270"/>
        <v>2011</v>
      </c>
      <c r="V2471" s="9">
        <f t="shared" si="271"/>
        <v>2</v>
      </c>
      <c r="W2471">
        <f t="shared" si="272"/>
        <v>2011</v>
      </c>
    </row>
    <row r="2472" spans="1:23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3">
        <v>41053.07471064815</v>
      </c>
      <c r="J2472" s="13">
        <v>41023.07471064815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 s="3">
        <f>ROUND(E2472/D2472*100,0)</f>
        <v>103</v>
      </c>
      <c r="Q2472">
        <f t="shared" si="266"/>
        <v>28.66</v>
      </c>
      <c r="R2472" s="14" t="str">
        <f t="shared" si="267"/>
        <v>4/24/2012</v>
      </c>
      <c r="S2472" s="14" t="str">
        <f t="shared" si="268"/>
        <v>5/24/2012</v>
      </c>
      <c r="T2472" s="9">
        <f t="shared" si="269"/>
        <v>4</v>
      </c>
      <c r="U2472">
        <f t="shared" si="270"/>
        <v>2012</v>
      </c>
      <c r="V2472" s="9">
        <f t="shared" si="271"/>
        <v>5</v>
      </c>
      <c r="W2472">
        <f t="shared" si="272"/>
        <v>2012</v>
      </c>
    </row>
    <row r="2473" spans="1:23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3">
        <v>40933.992962962962</v>
      </c>
      <c r="J2473" s="13">
        <v>40893.992962962962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 s="3">
        <f>ROUND(E2473/D2473*100,0)</f>
        <v>128</v>
      </c>
      <c r="Q2473">
        <f t="shared" si="266"/>
        <v>37.65</v>
      </c>
      <c r="R2473" s="14" t="str">
        <f t="shared" si="267"/>
        <v>12/16/2011</v>
      </c>
      <c r="S2473" s="14" t="str">
        <f t="shared" si="268"/>
        <v>1/25/2012</v>
      </c>
      <c r="T2473" s="9">
        <f t="shared" si="269"/>
        <v>12</v>
      </c>
      <c r="U2473">
        <f t="shared" si="270"/>
        <v>2011</v>
      </c>
      <c r="V2473" s="9">
        <f t="shared" si="271"/>
        <v>1</v>
      </c>
      <c r="W2473">
        <f t="shared" si="272"/>
        <v>2012</v>
      </c>
    </row>
    <row r="2474" spans="1:23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3">
        <v>40425.043749999997</v>
      </c>
      <c r="J2474" s="13">
        <v>40354.11550925926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 s="3">
        <f>ROUND(E2474/D2474*100,0)</f>
        <v>136</v>
      </c>
      <c r="Q2474">
        <f t="shared" si="266"/>
        <v>97.9</v>
      </c>
      <c r="R2474" s="14" t="str">
        <f t="shared" si="267"/>
        <v>6/25/2010</v>
      </c>
      <c r="S2474" s="14" t="str">
        <f t="shared" si="268"/>
        <v>9/4/2010</v>
      </c>
      <c r="T2474" s="9">
        <f t="shared" si="269"/>
        <v>6</v>
      </c>
      <c r="U2474">
        <f t="shared" si="270"/>
        <v>2010</v>
      </c>
      <c r="V2474" s="9">
        <f t="shared" si="271"/>
        <v>9</v>
      </c>
      <c r="W2474">
        <f t="shared" si="272"/>
        <v>2010</v>
      </c>
    </row>
    <row r="2475" spans="1:23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3">
        <v>41223.790150462963</v>
      </c>
      <c r="J2475" s="13">
        <v>41193.748483796298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 s="3">
        <f>ROUND(E2475/D2475*100,0)</f>
        <v>100</v>
      </c>
      <c r="Q2475">
        <f t="shared" si="266"/>
        <v>42.55</v>
      </c>
      <c r="R2475" s="14" t="str">
        <f t="shared" si="267"/>
        <v>10/11/2012</v>
      </c>
      <c r="S2475" s="14" t="str">
        <f t="shared" si="268"/>
        <v>11/10/2012</v>
      </c>
      <c r="T2475" s="9">
        <f t="shared" si="269"/>
        <v>10</v>
      </c>
      <c r="U2475">
        <f t="shared" si="270"/>
        <v>2012</v>
      </c>
      <c r="V2475" s="9">
        <f t="shared" si="271"/>
        <v>11</v>
      </c>
      <c r="W2475">
        <f t="shared" si="272"/>
        <v>2012</v>
      </c>
    </row>
    <row r="2476" spans="1:23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3">
        <v>40462.011296296296</v>
      </c>
      <c r="J2476" s="13">
        <v>40417.011296296296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 s="3">
        <f>ROUND(E2476/D2476*100,0)</f>
        <v>100</v>
      </c>
      <c r="Q2476">
        <f t="shared" si="266"/>
        <v>131.58000000000001</v>
      </c>
      <c r="R2476" s="14" t="str">
        <f t="shared" si="267"/>
        <v>8/27/2010</v>
      </c>
      <c r="S2476" s="14" t="str">
        <f t="shared" si="268"/>
        <v>10/11/2010</v>
      </c>
      <c r="T2476" s="9">
        <f t="shared" si="269"/>
        <v>8</v>
      </c>
      <c r="U2476">
        <f t="shared" si="270"/>
        <v>2010</v>
      </c>
      <c r="V2476" s="9">
        <f t="shared" si="271"/>
        <v>10</v>
      </c>
      <c r="W2476">
        <f t="shared" si="272"/>
        <v>2010</v>
      </c>
    </row>
    <row r="2477" spans="1:23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3">
        <v>40369.916666666664</v>
      </c>
      <c r="J2477" s="13">
        <v>40310.287673611114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 s="3">
        <f>ROUND(E2477/D2477*100,0)</f>
        <v>105</v>
      </c>
      <c r="Q2477">
        <f t="shared" si="266"/>
        <v>32.32</v>
      </c>
      <c r="R2477" s="14" t="str">
        <f t="shared" si="267"/>
        <v>5/12/2010</v>
      </c>
      <c r="S2477" s="14" t="str">
        <f t="shared" si="268"/>
        <v>7/10/2010</v>
      </c>
      <c r="T2477" s="9">
        <f t="shared" si="269"/>
        <v>5</v>
      </c>
      <c r="U2477">
        <f t="shared" si="270"/>
        <v>2010</v>
      </c>
      <c r="V2477" s="9">
        <f t="shared" si="271"/>
        <v>7</v>
      </c>
      <c r="W2477">
        <f t="shared" si="272"/>
        <v>2010</v>
      </c>
    </row>
    <row r="2478" spans="1:23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3">
        <v>41946.370023148149</v>
      </c>
      <c r="J2478" s="13">
        <v>41913.328356481485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 s="3">
        <f>ROUND(E2478/D2478*100,0)</f>
        <v>105</v>
      </c>
      <c r="Q2478">
        <f t="shared" si="266"/>
        <v>61.1</v>
      </c>
      <c r="R2478" s="14" t="str">
        <f t="shared" si="267"/>
        <v>10/1/2014</v>
      </c>
      <c r="S2478" s="14" t="str">
        <f t="shared" si="268"/>
        <v>11/3/2014</v>
      </c>
      <c r="T2478" s="9">
        <f t="shared" si="269"/>
        <v>10</v>
      </c>
      <c r="U2478">
        <f t="shared" si="270"/>
        <v>2014</v>
      </c>
      <c r="V2478" s="9">
        <f t="shared" si="271"/>
        <v>11</v>
      </c>
      <c r="W2478">
        <f t="shared" si="272"/>
        <v>2014</v>
      </c>
    </row>
    <row r="2479" spans="1:23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3">
        <v>41133.691493055558</v>
      </c>
      <c r="J2479" s="13">
        <v>41088.691493055558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 s="3">
        <f>ROUND(E2479/D2479*100,0)</f>
        <v>171</v>
      </c>
      <c r="Q2479">
        <f t="shared" si="266"/>
        <v>31.34</v>
      </c>
      <c r="R2479" s="14" t="str">
        <f t="shared" si="267"/>
        <v>6/28/2012</v>
      </c>
      <c r="S2479" s="14" t="str">
        <f t="shared" si="268"/>
        <v>8/12/2012</v>
      </c>
      <c r="T2479" s="9">
        <f t="shared" si="269"/>
        <v>6</v>
      </c>
      <c r="U2479">
        <f t="shared" si="270"/>
        <v>2012</v>
      </c>
      <c r="V2479" s="9">
        <f t="shared" si="271"/>
        <v>8</v>
      </c>
      <c r="W2479">
        <f t="shared" si="272"/>
        <v>2012</v>
      </c>
    </row>
    <row r="2480" spans="1:23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3">
        <v>41287.950381944444</v>
      </c>
      <c r="J2480" s="13">
        <v>41257.950381944444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 s="3">
        <f>ROUND(E2480/D2480*100,0)</f>
        <v>128</v>
      </c>
      <c r="Q2480">
        <f t="shared" si="266"/>
        <v>129.11000000000001</v>
      </c>
      <c r="R2480" s="14" t="str">
        <f t="shared" si="267"/>
        <v>12/14/2012</v>
      </c>
      <c r="S2480" s="14" t="str">
        <f t="shared" si="268"/>
        <v>1/13/2013</v>
      </c>
      <c r="T2480" s="9">
        <f t="shared" si="269"/>
        <v>12</v>
      </c>
      <c r="U2480">
        <f t="shared" si="270"/>
        <v>2012</v>
      </c>
      <c r="V2480" s="9">
        <f t="shared" si="271"/>
        <v>1</v>
      </c>
      <c r="W2480">
        <f t="shared" si="272"/>
        <v>2013</v>
      </c>
    </row>
    <row r="2481" spans="1:23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3">
        <v>41118.083333333336</v>
      </c>
      <c r="J2481" s="13">
        <v>41107.726782407408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 s="3">
        <f>ROUND(E2481/D2481*100,0)</f>
        <v>133</v>
      </c>
      <c r="Q2481">
        <f t="shared" si="266"/>
        <v>25.02</v>
      </c>
      <c r="R2481" s="14" t="str">
        <f t="shared" si="267"/>
        <v>7/17/2012</v>
      </c>
      <c r="S2481" s="14" t="str">
        <f t="shared" si="268"/>
        <v>7/28/2012</v>
      </c>
      <c r="T2481" s="9">
        <f t="shared" si="269"/>
        <v>7</v>
      </c>
      <c r="U2481">
        <f t="shared" si="270"/>
        <v>2012</v>
      </c>
      <c r="V2481" s="9">
        <f t="shared" si="271"/>
        <v>7</v>
      </c>
      <c r="W2481">
        <f t="shared" si="272"/>
        <v>2012</v>
      </c>
    </row>
    <row r="2482" spans="1:23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3">
        <v>42287.936157407406</v>
      </c>
      <c r="J2482" s="13">
        <v>42227.936157407406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 s="3">
        <f>ROUND(E2482/D2482*100,0)</f>
        <v>100</v>
      </c>
      <c r="Q2482">
        <f t="shared" si="266"/>
        <v>250</v>
      </c>
      <c r="R2482" s="14" t="str">
        <f t="shared" si="267"/>
        <v>8/11/2015</v>
      </c>
      <c r="S2482" s="14" t="str">
        <f t="shared" si="268"/>
        <v>10/10/2015</v>
      </c>
      <c r="T2482" s="9">
        <f t="shared" si="269"/>
        <v>8</v>
      </c>
      <c r="U2482">
        <f t="shared" si="270"/>
        <v>2015</v>
      </c>
      <c r="V2482" s="9">
        <f t="shared" si="271"/>
        <v>10</v>
      </c>
      <c r="W2482">
        <f t="shared" si="272"/>
        <v>2015</v>
      </c>
    </row>
    <row r="2483" spans="1:23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3">
        <v>41029.645925925928</v>
      </c>
      <c r="J2483" s="13">
        <v>40999.645925925928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 s="3">
        <f>ROUND(E2483/D2483*100,0)</f>
        <v>113</v>
      </c>
      <c r="Q2483">
        <f t="shared" si="266"/>
        <v>47.54</v>
      </c>
      <c r="R2483" s="14" t="str">
        <f t="shared" si="267"/>
        <v>3/31/2012</v>
      </c>
      <c r="S2483" s="14" t="str">
        <f t="shared" si="268"/>
        <v>4/30/2012</v>
      </c>
      <c r="T2483" s="9">
        <f t="shared" si="269"/>
        <v>3</v>
      </c>
      <c r="U2483">
        <f t="shared" si="270"/>
        <v>2012</v>
      </c>
      <c r="V2483" s="9">
        <f t="shared" si="271"/>
        <v>4</v>
      </c>
      <c r="W2483">
        <f t="shared" si="272"/>
        <v>2012</v>
      </c>
    </row>
    <row r="2484" spans="1:23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3">
        <v>40756.782210648147</v>
      </c>
      <c r="J2484" s="13">
        <v>40711.782210648147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 s="3">
        <f>ROUND(E2484/D2484*100,0)</f>
        <v>100</v>
      </c>
      <c r="Q2484">
        <f t="shared" si="266"/>
        <v>40.04</v>
      </c>
      <c r="R2484" s="14" t="str">
        <f t="shared" si="267"/>
        <v>6/17/2011</v>
      </c>
      <c r="S2484" s="14" t="str">
        <f t="shared" si="268"/>
        <v>8/1/2011</v>
      </c>
      <c r="T2484" s="9">
        <f t="shared" si="269"/>
        <v>6</v>
      </c>
      <c r="U2484">
        <f t="shared" si="270"/>
        <v>2011</v>
      </c>
      <c r="V2484" s="9">
        <f t="shared" si="271"/>
        <v>8</v>
      </c>
      <c r="W2484">
        <f t="shared" si="272"/>
        <v>2011</v>
      </c>
    </row>
    <row r="2485" spans="1:23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3">
        <v>41030.708368055559</v>
      </c>
      <c r="J2485" s="13">
        <v>40970.750034722223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 s="3">
        <f>ROUND(E2485/D2485*100,0)</f>
        <v>114</v>
      </c>
      <c r="Q2485">
        <f t="shared" si="266"/>
        <v>65.84</v>
      </c>
      <c r="R2485" s="14" t="str">
        <f t="shared" si="267"/>
        <v>3/2/2012</v>
      </c>
      <c r="S2485" s="14" t="str">
        <f t="shared" si="268"/>
        <v>5/1/2012</v>
      </c>
      <c r="T2485" s="9">
        <f t="shared" si="269"/>
        <v>3</v>
      </c>
      <c r="U2485">
        <f t="shared" si="270"/>
        <v>2012</v>
      </c>
      <c r="V2485" s="9">
        <f t="shared" si="271"/>
        <v>5</v>
      </c>
      <c r="W2485">
        <f t="shared" si="272"/>
        <v>2012</v>
      </c>
    </row>
    <row r="2486" spans="1:23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3">
        <v>40801.916701388887</v>
      </c>
      <c r="J2486" s="13">
        <v>40771.916701388887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 s="3">
        <f>ROUND(E2486/D2486*100,0)</f>
        <v>119</v>
      </c>
      <c r="Q2486">
        <f t="shared" si="266"/>
        <v>46.4</v>
      </c>
      <c r="R2486" s="14" t="str">
        <f t="shared" si="267"/>
        <v>8/16/2011</v>
      </c>
      <c r="S2486" s="14" t="str">
        <f t="shared" si="268"/>
        <v>9/15/2011</v>
      </c>
      <c r="T2486" s="9">
        <f t="shared" si="269"/>
        <v>8</v>
      </c>
      <c r="U2486">
        <f t="shared" si="270"/>
        <v>2011</v>
      </c>
      <c r="V2486" s="9">
        <f t="shared" si="271"/>
        <v>9</v>
      </c>
      <c r="W2486">
        <f t="shared" si="272"/>
        <v>2011</v>
      </c>
    </row>
    <row r="2487" spans="1:23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3">
        <v>40828.998599537037</v>
      </c>
      <c r="J2487" s="13">
        <v>40793.998599537037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 s="3">
        <f>ROUND(E2487/D2487*100,0)</f>
        <v>103</v>
      </c>
      <c r="Q2487">
        <f t="shared" si="266"/>
        <v>50.37</v>
      </c>
      <c r="R2487" s="14" t="str">
        <f t="shared" si="267"/>
        <v>9/7/2011</v>
      </c>
      <c r="S2487" s="14" t="str">
        <f t="shared" si="268"/>
        <v>10/12/2011</v>
      </c>
      <c r="T2487" s="9">
        <f t="shared" si="269"/>
        <v>9</v>
      </c>
      <c r="U2487">
        <f t="shared" si="270"/>
        <v>2011</v>
      </c>
      <c r="V2487" s="9">
        <f t="shared" si="271"/>
        <v>10</v>
      </c>
      <c r="W2487">
        <f t="shared" si="272"/>
        <v>2011</v>
      </c>
    </row>
    <row r="2488" spans="1:23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3">
        <v>41021.708055555559</v>
      </c>
      <c r="J2488" s="13">
        <v>40991.708055555559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 s="3">
        <f>ROUND(E2488/D2488*100,0)</f>
        <v>266</v>
      </c>
      <c r="Q2488">
        <f t="shared" si="266"/>
        <v>26.57</v>
      </c>
      <c r="R2488" s="14" t="str">
        <f t="shared" si="267"/>
        <v>3/23/2012</v>
      </c>
      <c r="S2488" s="14" t="str">
        <f t="shared" si="268"/>
        <v>4/22/2012</v>
      </c>
      <c r="T2488" s="9">
        <f t="shared" si="269"/>
        <v>3</v>
      </c>
      <c r="U2488">
        <f t="shared" si="270"/>
        <v>2012</v>
      </c>
      <c r="V2488" s="9">
        <f t="shared" si="271"/>
        <v>4</v>
      </c>
      <c r="W2488">
        <f t="shared" si="272"/>
        <v>2012</v>
      </c>
    </row>
    <row r="2489" spans="1:23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3">
        <v>41056.083298611113</v>
      </c>
      <c r="J2489" s="13">
        <v>41026.083298611113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 s="3">
        <f>ROUND(E2489/D2489*100,0)</f>
        <v>100</v>
      </c>
      <c r="Q2489">
        <f t="shared" si="266"/>
        <v>39.49</v>
      </c>
      <c r="R2489" s="14" t="str">
        <f t="shared" si="267"/>
        <v>4/27/2012</v>
      </c>
      <c r="S2489" s="14" t="str">
        <f t="shared" si="268"/>
        <v>5/27/2012</v>
      </c>
      <c r="T2489" s="9">
        <f t="shared" si="269"/>
        <v>4</v>
      </c>
      <c r="U2489">
        <f t="shared" si="270"/>
        <v>2012</v>
      </c>
      <c r="V2489" s="9">
        <f t="shared" si="271"/>
        <v>5</v>
      </c>
      <c r="W2489">
        <f t="shared" si="272"/>
        <v>2012</v>
      </c>
    </row>
    <row r="2490" spans="1:23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3">
        <v>40863.674861111111</v>
      </c>
      <c r="J2490" s="13">
        <v>40833.633194444446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 s="3">
        <f>ROUND(E2490/D2490*100,0)</f>
        <v>107</v>
      </c>
      <c r="Q2490">
        <f t="shared" si="266"/>
        <v>49.25</v>
      </c>
      <c r="R2490" s="14" t="str">
        <f t="shared" si="267"/>
        <v>10/17/2011</v>
      </c>
      <c r="S2490" s="14" t="str">
        <f t="shared" si="268"/>
        <v>11/16/2011</v>
      </c>
      <c r="T2490" s="9">
        <f t="shared" si="269"/>
        <v>10</v>
      </c>
      <c r="U2490">
        <f t="shared" si="270"/>
        <v>2011</v>
      </c>
      <c r="V2490" s="9">
        <f t="shared" si="271"/>
        <v>11</v>
      </c>
      <c r="W2490">
        <f t="shared" si="272"/>
        <v>2011</v>
      </c>
    </row>
    <row r="2491" spans="1:23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3">
        <v>41403.690266203703</v>
      </c>
      <c r="J2491" s="13">
        <v>41373.690266203703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 s="3">
        <f>ROUND(E2491/D2491*100,0)</f>
        <v>134</v>
      </c>
      <c r="Q2491">
        <f t="shared" si="266"/>
        <v>62.38</v>
      </c>
      <c r="R2491" s="14" t="str">
        <f t="shared" si="267"/>
        <v>4/9/2013</v>
      </c>
      <c r="S2491" s="14" t="str">
        <f t="shared" si="268"/>
        <v>5/9/2013</v>
      </c>
      <c r="T2491" s="9">
        <f t="shared" si="269"/>
        <v>4</v>
      </c>
      <c r="U2491">
        <f t="shared" si="270"/>
        <v>2013</v>
      </c>
      <c r="V2491" s="9">
        <f t="shared" si="271"/>
        <v>5</v>
      </c>
      <c r="W2491">
        <f t="shared" si="272"/>
        <v>2013</v>
      </c>
    </row>
    <row r="2492" spans="1:23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3">
        <v>41083.227731481478</v>
      </c>
      <c r="J2492" s="13">
        <v>41023.227731481478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 s="3">
        <f>ROUND(E2492/D2492*100,0)</f>
        <v>121</v>
      </c>
      <c r="Q2492">
        <f t="shared" si="266"/>
        <v>37.94</v>
      </c>
      <c r="R2492" s="14" t="str">
        <f t="shared" si="267"/>
        <v>4/24/2012</v>
      </c>
      <c r="S2492" s="14" t="str">
        <f t="shared" si="268"/>
        <v>6/23/2012</v>
      </c>
      <c r="T2492" s="9">
        <f t="shared" si="269"/>
        <v>4</v>
      </c>
      <c r="U2492">
        <f t="shared" si="270"/>
        <v>2012</v>
      </c>
      <c r="V2492" s="9">
        <f t="shared" si="271"/>
        <v>6</v>
      </c>
      <c r="W2492">
        <f t="shared" si="272"/>
        <v>2012</v>
      </c>
    </row>
    <row r="2493" spans="1:23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3">
        <v>40559.07708333333</v>
      </c>
      <c r="J2493" s="13">
        <v>40542.839282407411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 s="3">
        <f>ROUND(E2493/D2493*100,0)</f>
        <v>103</v>
      </c>
      <c r="Q2493">
        <f t="shared" si="266"/>
        <v>51.6</v>
      </c>
      <c r="R2493" s="14" t="str">
        <f t="shared" si="267"/>
        <v>12/30/2010</v>
      </c>
      <c r="S2493" s="14" t="str">
        <f t="shared" si="268"/>
        <v>1/16/2011</v>
      </c>
      <c r="T2493" s="9">
        <f t="shared" si="269"/>
        <v>12</v>
      </c>
      <c r="U2493">
        <f t="shared" si="270"/>
        <v>2010</v>
      </c>
      <c r="V2493" s="9">
        <f t="shared" si="271"/>
        <v>1</v>
      </c>
      <c r="W2493">
        <f t="shared" si="272"/>
        <v>2011</v>
      </c>
    </row>
    <row r="2494" spans="1:23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3">
        <v>41076.415972222225</v>
      </c>
      <c r="J2494" s="13">
        <v>41024.985972222225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 s="3">
        <f>ROUND(E2494/D2494*100,0)</f>
        <v>125</v>
      </c>
      <c r="Q2494">
        <f t="shared" si="266"/>
        <v>27.78</v>
      </c>
      <c r="R2494" s="14" t="str">
        <f t="shared" si="267"/>
        <v>4/25/2012</v>
      </c>
      <c r="S2494" s="14" t="str">
        <f t="shared" si="268"/>
        <v>6/16/2012</v>
      </c>
      <c r="T2494" s="9">
        <f t="shared" si="269"/>
        <v>4</v>
      </c>
      <c r="U2494">
        <f t="shared" si="270"/>
        <v>2012</v>
      </c>
      <c r="V2494" s="9">
        <f t="shared" si="271"/>
        <v>6</v>
      </c>
      <c r="W2494">
        <f t="shared" si="272"/>
        <v>2012</v>
      </c>
    </row>
    <row r="2495" spans="1:23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3">
        <v>41393.168287037035</v>
      </c>
      <c r="J2495" s="13">
        <v>41348.168287037035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 s="3">
        <f>ROUND(E2495/D2495*100,0)</f>
        <v>129</v>
      </c>
      <c r="Q2495">
        <f t="shared" si="266"/>
        <v>99.38</v>
      </c>
      <c r="R2495" s="14" t="str">
        <f t="shared" si="267"/>
        <v>3/15/2013</v>
      </c>
      <c r="S2495" s="14" t="str">
        <f t="shared" si="268"/>
        <v>4/29/2013</v>
      </c>
      <c r="T2495" s="9">
        <f t="shared" si="269"/>
        <v>3</v>
      </c>
      <c r="U2495">
        <f t="shared" si="270"/>
        <v>2013</v>
      </c>
      <c r="V2495" s="9">
        <f t="shared" si="271"/>
        <v>4</v>
      </c>
      <c r="W2495">
        <f t="shared" si="272"/>
        <v>2013</v>
      </c>
    </row>
    <row r="2496" spans="1:23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3">
        <v>41052.645185185182</v>
      </c>
      <c r="J2496" s="13">
        <v>41022.645185185182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 s="3">
        <f>ROUND(E2496/D2496*100,0)</f>
        <v>101</v>
      </c>
      <c r="Q2496">
        <f t="shared" si="266"/>
        <v>38.85</v>
      </c>
      <c r="R2496" s="14" t="str">
        <f t="shared" si="267"/>
        <v>4/23/2012</v>
      </c>
      <c r="S2496" s="14" t="str">
        <f t="shared" si="268"/>
        <v>5/23/2012</v>
      </c>
      <c r="T2496" s="9">
        <f t="shared" si="269"/>
        <v>4</v>
      </c>
      <c r="U2496">
        <f t="shared" si="270"/>
        <v>2012</v>
      </c>
      <c r="V2496" s="9">
        <f t="shared" si="271"/>
        <v>5</v>
      </c>
      <c r="W2496">
        <f t="shared" si="272"/>
        <v>2012</v>
      </c>
    </row>
    <row r="2497" spans="1:23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3">
        <v>41066.946469907409</v>
      </c>
      <c r="J2497" s="13">
        <v>41036.946469907409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 s="3">
        <f>ROUND(E2497/D2497*100,0)</f>
        <v>128</v>
      </c>
      <c r="Q2497">
        <f t="shared" si="266"/>
        <v>45.55</v>
      </c>
      <c r="R2497" s="14" t="str">
        <f t="shared" si="267"/>
        <v>5/7/2012</v>
      </c>
      <c r="S2497" s="14" t="str">
        <f t="shared" si="268"/>
        <v>6/6/2012</v>
      </c>
      <c r="T2497" s="9">
        <f t="shared" si="269"/>
        <v>5</v>
      </c>
      <c r="U2497">
        <f t="shared" si="270"/>
        <v>2012</v>
      </c>
      <c r="V2497" s="9">
        <f t="shared" si="271"/>
        <v>6</v>
      </c>
      <c r="W2497">
        <f t="shared" si="272"/>
        <v>2012</v>
      </c>
    </row>
    <row r="2498" spans="1:23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3">
        <v>41362.954768518517</v>
      </c>
      <c r="J2498" s="13">
        <v>41327.996435185189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 s="3">
        <f>ROUND(E2498/D2498*100,0)</f>
        <v>100</v>
      </c>
      <c r="Q2498">
        <f t="shared" si="266"/>
        <v>600</v>
      </c>
      <c r="R2498" s="14" t="str">
        <f t="shared" si="267"/>
        <v>2/22/2013</v>
      </c>
      <c r="S2498" s="14" t="str">
        <f t="shared" si="268"/>
        <v>3/29/2013</v>
      </c>
      <c r="T2498" s="9">
        <f t="shared" si="269"/>
        <v>2</v>
      </c>
      <c r="U2498">
        <f t="shared" si="270"/>
        <v>2013</v>
      </c>
      <c r="V2498" s="9">
        <f t="shared" si="271"/>
        <v>3</v>
      </c>
      <c r="W2498">
        <f t="shared" si="272"/>
        <v>2013</v>
      </c>
    </row>
    <row r="2499" spans="1:23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3">
        <v>40760.878912037035</v>
      </c>
      <c r="J2499" s="13">
        <v>40730.878912037035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 s="3">
        <f>ROUND(E2499/D2499*100,0)</f>
        <v>113</v>
      </c>
      <c r="Q2499">
        <f t="shared" ref="Q2499:Q2562" si="273">IFERROR(ROUND(E2499/L2499,2),0)</f>
        <v>80.55</v>
      </c>
      <c r="R2499" s="14" t="str">
        <f t="shared" ref="R2499:R2562" si="274">_xlfn.CONCAT(MONTH(J2499),"/",DAY(J2499),"/",YEAR(J2499))</f>
        <v>7/6/2011</v>
      </c>
      <c r="S2499" s="14" t="str">
        <f t="shared" ref="S2499:S2562" si="275">_xlfn.CONCAT(MONTH(I2499),"/",DAY(I2499),"/",YEAR(I2499))</f>
        <v>8/5/2011</v>
      </c>
      <c r="T2499" s="9">
        <f t="shared" ref="T2499:T2562" si="276">MONTH(R2499)</f>
        <v>7</v>
      </c>
      <c r="U2499">
        <f t="shared" ref="U2499:U2562" si="277">YEAR(R2499)</f>
        <v>2011</v>
      </c>
      <c r="V2499" s="9">
        <f t="shared" ref="V2499:V2562" si="278">MONTH(S2499)</f>
        <v>8</v>
      </c>
      <c r="W2499">
        <f t="shared" ref="W2499:W2562" si="279">YEAR(S2499)</f>
        <v>2011</v>
      </c>
    </row>
    <row r="2500" spans="1:23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3">
        <v>42031.967442129629</v>
      </c>
      <c r="J2500" s="13">
        <v>42017.967442129629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 s="3">
        <f>ROUND(E2500/D2500*100,0)</f>
        <v>106</v>
      </c>
      <c r="Q2500">
        <f t="shared" si="273"/>
        <v>52.8</v>
      </c>
      <c r="R2500" s="14" t="str">
        <f t="shared" si="274"/>
        <v>1/13/2015</v>
      </c>
      <c r="S2500" s="14" t="str">
        <f t="shared" si="275"/>
        <v>1/27/2015</v>
      </c>
      <c r="T2500" s="9">
        <f t="shared" si="276"/>
        <v>1</v>
      </c>
      <c r="U2500">
        <f t="shared" si="277"/>
        <v>2015</v>
      </c>
      <c r="V2500" s="9">
        <f t="shared" si="278"/>
        <v>1</v>
      </c>
      <c r="W2500">
        <f t="shared" si="279"/>
        <v>2015</v>
      </c>
    </row>
    <row r="2501" spans="1:23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3">
        <v>41274.75</v>
      </c>
      <c r="J2501" s="13">
        <v>41226.648576388892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 s="3">
        <f>ROUND(E2501/D2501*100,0)</f>
        <v>203</v>
      </c>
      <c r="Q2501">
        <f t="shared" si="273"/>
        <v>47.68</v>
      </c>
      <c r="R2501" s="14" t="str">
        <f t="shared" si="274"/>
        <v>11/13/2012</v>
      </c>
      <c r="S2501" s="14" t="str">
        <f t="shared" si="275"/>
        <v>12/31/2012</v>
      </c>
      <c r="T2501" s="9">
        <f t="shared" si="276"/>
        <v>11</v>
      </c>
      <c r="U2501">
        <f t="shared" si="277"/>
        <v>2012</v>
      </c>
      <c r="V2501" s="9">
        <f t="shared" si="278"/>
        <v>12</v>
      </c>
      <c r="W2501">
        <f t="shared" si="279"/>
        <v>2012</v>
      </c>
    </row>
    <row r="2502" spans="1:23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3">
        <v>41083.772858796299</v>
      </c>
      <c r="J2502" s="13">
        <v>41053.772858796299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 s="3">
        <f>ROUND(E2502/D2502*100,0)</f>
        <v>113</v>
      </c>
      <c r="Q2502">
        <f t="shared" si="273"/>
        <v>23.45</v>
      </c>
      <c r="R2502" s="14" t="str">
        <f t="shared" si="274"/>
        <v>5/24/2012</v>
      </c>
      <c r="S2502" s="14" t="str">
        <f t="shared" si="275"/>
        <v>6/23/2012</v>
      </c>
      <c r="T2502" s="9">
        <f t="shared" si="276"/>
        <v>5</v>
      </c>
      <c r="U2502">
        <f t="shared" si="277"/>
        <v>2012</v>
      </c>
      <c r="V2502" s="9">
        <f t="shared" si="278"/>
        <v>6</v>
      </c>
      <c r="W2502">
        <f t="shared" si="279"/>
        <v>2012</v>
      </c>
    </row>
    <row r="2503" spans="1:23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3">
        <v>42274.776666666665</v>
      </c>
      <c r="J2503" s="13">
        <v>42244.776666666665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 s="3">
        <f>ROUND(E2503/D2503*100,0)</f>
        <v>3</v>
      </c>
      <c r="Q2503">
        <f t="shared" si="273"/>
        <v>40.14</v>
      </c>
      <c r="R2503" s="14" t="str">
        <f t="shared" si="274"/>
        <v>8/28/2015</v>
      </c>
      <c r="S2503" s="14" t="str">
        <f t="shared" si="275"/>
        <v>9/27/2015</v>
      </c>
      <c r="T2503" s="9">
        <f t="shared" si="276"/>
        <v>8</v>
      </c>
      <c r="U2503">
        <f t="shared" si="277"/>
        <v>2015</v>
      </c>
      <c r="V2503" s="9">
        <f t="shared" si="278"/>
        <v>9</v>
      </c>
      <c r="W2503">
        <f t="shared" si="279"/>
        <v>2015</v>
      </c>
    </row>
    <row r="2504" spans="1:23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3">
        <v>41903.825439814813</v>
      </c>
      <c r="J2504" s="13">
        <v>41858.825439814813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 s="3">
        <f>ROUND(E2504/D2504*100,0)</f>
        <v>0</v>
      </c>
      <c r="Q2504">
        <f t="shared" si="273"/>
        <v>17.2</v>
      </c>
      <c r="R2504" s="14" t="str">
        <f t="shared" si="274"/>
        <v>8/7/2014</v>
      </c>
      <c r="S2504" s="14" t="str">
        <f t="shared" si="275"/>
        <v>9/21/2014</v>
      </c>
      <c r="T2504" s="9">
        <f t="shared" si="276"/>
        <v>8</v>
      </c>
      <c r="U2504">
        <f t="shared" si="277"/>
        <v>2014</v>
      </c>
      <c r="V2504" s="9">
        <f t="shared" si="278"/>
        <v>9</v>
      </c>
      <c r="W2504">
        <f t="shared" si="279"/>
        <v>2014</v>
      </c>
    </row>
    <row r="2505" spans="1:23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3">
        <v>42528.879166666666</v>
      </c>
      <c r="J2505" s="13">
        <v>42498.899398148147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 s="3">
        <f>ROUND(E2505/D2505*100,0)</f>
        <v>0</v>
      </c>
      <c r="Q2505">
        <f t="shared" si="273"/>
        <v>0</v>
      </c>
      <c r="R2505" s="14" t="str">
        <f t="shared" si="274"/>
        <v>5/8/2016</v>
      </c>
      <c r="S2505" s="14" t="str">
        <f t="shared" si="275"/>
        <v>6/7/2016</v>
      </c>
      <c r="T2505" s="9">
        <f t="shared" si="276"/>
        <v>5</v>
      </c>
      <c r="U2505">
        <f t="shared" si="277"/>
        <v>2016</v>
      </c>
      <c r="V2505" s="9">
        <f t="shared" si="278"/>
        <v>6</v>
      </c>
      <c r="W2505">
        <f t="shared" si="279"/>
        <v>2016</v>
      </c>
    </row>
    <row r="2506" spans="1:23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3">
        <v>41958.057106481479</v>
      </c>
      <c r="J2506" s="13">
        <v>41928.015439814815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 s="3">
        <f>ROUND(E2506/D2506*100,0)</f>
        <v>0</v>
      </c>
      <c r="Q2506">
        <f t="shared" si="273"/>
        <v>0</v>
      </c>
      <c r="R2506" s="14" t="str">
        <f t="shared" si="274"/>
        <v>10/16/2014</v>
      </c>
      <c r="S2506" s="14" t="str">
        <f t="shared" si="275"/>
        <v>11/15/2014</v>
      </c>
      <c r="T2506" s="9">
        <f t="shared" si="276"/>
        <v>10</v>
      </c>
      <c r="U2506">
        <f t="shared" si="277"/>
        <v>2014</v>
      </c>
      <c r="V2506" s="9">
        <f t="shared" si="278"/>
        <v>11</v>
      </c>
      <c r="W2506">
        <f t="shared" si="279"/>
        <v>2014</v>
      </c>
    </row>
    <row r="2507" spans="1:23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3">
        <v>42077.014074074075</v>
      </c>
      <c r="J2507" s="13">
        <v>42047.05574074074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 s="3">
        <f>ROUND(E2507/D2507*100,0)</f>
        <v>0</v>
      </c>
      <c r="Q2507">
        <f t="shared" si="273"/>
        <v>0</v>
      </c>
      <c r="R2507" s="14" t="str">
        <f t="shared" si="274"/>
        <v>2/12/2015</v>
      </c>
      <c r="S2507" s="14" t="str">
        <f t="shared" si="275"/>
        <v>3/14/2015</v>
      </c>
      <c r="T2507" s="9">
        <f t="shared" si="276"/>
        <v>2</v>
      </c>
      <c r="U2507">
        <f t="shared" si="277"/>
        <v>2015</v>
      </c>
      <c r="V2507" s="9">
        <f t="shared" si="278"/>
        <v>3</v>
      </c>
      <c r="W2507">
        <f t="shared" si="279"/>
        <v>2015</v>
      </c>
    </row>
    <row r="2508" spans="1:23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3">
        <v>42280.875</v>
      </c>
      <c r="J2508" s="13">
        <v>42258.297094907408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 s="3">
        <f>ROUND(E2508/D2508*100,0)</f>
        <v>1</v>
      </c>
      <c r="Q2508">
        <f t="shared" si="273"/>
        <v>15</v>
      </c>
      <c r="R2508" s="14" t="str">
        <f t="shared" si="274"/>
        <v>9/11/2015</v>
      </c>
      <c r="S2508" s="14" t="str">
        <f t="shared" si="275"/>
        <v>10/3/2015</v>
      </c>
      <c r="T2508" s="9">
        <f t="shared" si="276"/>
        <v>9</v>
      </c>
      <c r="U2508">
        <f t="shared" si="277"/>
        <v>2015</v>
      </c>
      <c r="V2508" s="9">
        <f t="shared" si="278"/>
        <v>10</v>
      </c>
      <c r="W2508">
        <f t="shared" si="279"/>
        <v>2015</v>
      </c>
    </row>
    <row r="2509" spans="1:23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3">
        <v>42135.072962962964</v>
      </c>
      <c r="J2509" s="13">
        <v>42105.072962962964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 s="3">
        <f>ROUND(E2509/D2509*100,0)</f>
        <v>0</v>
      </c>
      <c r="Q2509">
        <f t="shared" si="273"/>
        <v>0</v>
      </c>
      <c r="R2509" s="14" t="str">
        <f t="shared" si="274"/>
        <v>4/11/2015</v>
      </c>
      <c r="S2509" s="14" t="str">
        <f t="shared" si="275"/>
        <v>5/11/2015</v>
      </c>
      <c r="T2509" s="9">
        <f t="shared" si="276"/>
        <v>4</v>
      </c>
      <c r="U2509">
        <f t="shared" si="277"/>
        <v>2015</v>
      </c>
      <c r="V2509" s="9">
        <f t="shared" si="278"/>
        <v>5</v>
      </c>
      <c r="W2509">
        <f t="shared" si="279"/>
        <v>2015</v>
      </c>
    </row>
    <row r="2510" spans="1:23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3">
        <v>41865.951782407406</v>
      </c>
      <c r="J2510" s="13">
        <v>41835.951782407406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 s="3">
        <f>ROUND(E2510/D2510*100,0)</f>
        <v>0</v>
      </c>
      <c r="Q2510">
        <f t="shared" si="273"/>
        <v>0</v>
      </c>
      <c r="R2510" s="14" t="str">
        <f t="shared" si="274"/>
        <v>7/15/2014</v>
      </c>
      <c r="S2510" s="14" t="str">
        <f t="shared" si="275"/>
        <v>8/14/2014</v>
      </c>
      <c r="T2510" s="9">
        <f t="shared" si="276"/>
        <v>7</v>
      </c>
      <c r="U2510">
        <f t="shared" si="277"/>
        <v>2014</v>
      </c>
      <c r="V2510" s="9">
        <f t="shared" si="278"/>
        <v>8</v>
      </c>
      <c r="W2510">
        <f t="shared" si="279"/>
        <v>2014</v>
      </c>
    </row>
    <row r="2511" spans="1:23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3">
        <v>42114.767928240741</v>
      </c>
      <c r="J2511" s="13">
        <v>42058.809594907405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 s="3">
        <f>ROUND(E2511/D2511*100,0)</f>
        <v>1</v>
      </c>
      <c r="Q2511">
        <f t="shared" si="273"/>
        <v>35.71</v>
      </c>
      <c r="R2511" s="14" t="str">
        <f t="shared" si="274"/>
        <v>2/23/2015</v>
      </c>
      <c r="S2511" s="14" t="str">
        <f t="shared" si="275"/>
        <v>4/20/2015</v>
      </c>
      <c r="T2511" s="9">
        <f t="shared" si="276"/>
        <v>2</v>
      </c>
      <c r="U2511">
        <f t="shared" si="277"/>
        <v>2015</v>
      </c>
      <c r="V2511" s="9">
        <f t="shared" si="278"/>
        <v>4</v>
      </c>
      <c r="W2511">
        <f t="shared" si="279"/>
        <v>2015</v>
      </c>
    </row>
    <row r="2512" spans="1:23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3">
        <v>42138.997361111113</v>
      </c>
      <c r="J2512" s="13">
        <v>42078.997361111113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 s="3">
        <f>ROUND(E2512/D2512*100,0)</f>
        <v>0</v>
      </c>
      <c r="Q2512">
        <f t="shared" si="273"/>
        <v>37.5</v>
      </c>
      <c r="R2512" s="14" t="str">
        <f t="shared" si="274"/>
        <v>3/15/2015</v>
      </c>
      <c r="S2512" s="14" t="str">
        <f t="shared" si="275"/>
        <v>5/14/2015</v>
      </c>
      <c r="T2512" s="9">
        <f t="shared" si="276"/>
        <v>3</v>
      </c>
      <c r="U2512">
        <f t="shared" si="277"/>
        <v>2015</v>
      </c>
      <c r="V2512" s="9">
        <f t="shared" si="278"/>
        <v>5</v>
      </c>
      <c r="W2512">
        <f t="shared" si="279"/>
        <v>2015</v>
      </c>
    </row>
    <row r="2513" spans="1:23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3">
        <v>42401.446909722225</v>
      </c>
      <c r="J2513" s="13">
        <v>42371.446909722225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 s="3">
        <f>ROUND(E2513/D2513*100,0)</f>
        <v>0</v>
      </c>
      <c r="Q2513">
        <f t="shared" si="273"/>
        <v>0</v>
      </c>
      <c r="R2513" s="14" t="str">
        <f t="shared" si="274"/>
        <v>1/2/2016</v>
      </c>
      <c r="S2513" s="14" t="str">
        <f t="shared" si="275"/>
        <v>2/1/2016</v>
      </c>
      <c r="T2513" s="9">
        <f t="shared" si="276"/>
        <v>1</v>
      </c>
      <c r="U2513">
        <f t="shared" si="277"/>
        <v>2016</v>
      </c>
      <c r="V2513" s="9">
        <f t="shared" si="278"/>
        <v>2</v>
      </c>
      <c r="W2513">
        <f t="shared" si="279"/>
        <v>2016</v>
      </c>
    </row>
    <row r="2514" spans="1:23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3">
        <v>41986.876863425925</v>
      </c>
      <c r="J2514" s="13">
        <v>41971.876863425925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 s="3">
        <f>ROUND(E2514/D2514*100,0)</f>
        <v>0</v>
      </c>
      <c r="Q2514">
        <f t="shared" si="273"/>
        <v>0</v>
      </c>
      <c r="R2514" s="14" t="str">
        <f t="shared" si="274"/>
        <v>11/28/2014</v>
      </c>
      <c r="S2514" s="14" t="str">
        <f t="shared" si="275"/>
        <v>12/13/2014</v>
      </c>
      <c r="T2514" s="9">
        <f t="shared" si="276"/>
        <v>11</v>
      </c>
      <c r="U2514">
        <f t="shared" si="277"/>
        <v>2014</v>
      </c>
      <c r="V2514" s="9">
        <f t="shared" si="278"/>
        <v>12</v>
      </c>
      <c r="W2514">
        <f t="shared" si="279"/>
        <v>2014</v>
      </c>
    </row>
    <row r="2515" spans="1:23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3">
        <v>42792.00681712963</v>
      </c>
      <c r="J2515" s="13">
        <v>42732.00681712963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 s="3">
        <f>ROUND(E2515/D2515*100,0)</f>
        <v>0</v>
      </c>
      <c r="Q2515">
        <f t="shared" si="273"/>
        <v>0</v>
      </c>
      <c r="R2515" s="14" t="str">
        <f t="shared" si="274"/>
        <v>12/28/2016</v>
      </c>
      <c r="S2515" s="14" t="str">
        <f t="shared" si="275"/>
        <v>2/26/2017</v>
      </c>
      <c r="T2515" s="9">
        <f t="shared" si="276"/>
        <v>12</v>
      </c>
      <c r="U2515">
        <f t="shared" si="277"/>
        <v>2016</v>
      </c>
      <c r="V2515" s="9">
        <f t="shared" si="278"/>
        <v>2</v>
      </c>
      <c r="W2515">
        <f t="shared" si="279"/>
        <v>2017</v>
      </c>
    </row>
    <row r="2516" spans="1:23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3">
        <v>41871.389780092592</v>
      </c>
      <c r="J2516" s="13">
        <v>41854.389780092592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 s="3">
        <f>ROUND(E2516/D2516*100,0)</f>
        <v>2</v>
      </c>
      <c r="Q2516">
        <f t="shared" si="273"/>
        <v>52.5</v>
      </c>
      <c r="R2516" s="14" t="str">
        <f t="shared" si="274"/>
        <v>8/3/2014</v>
      </c>
      <c r="S2516" s="14" t="str">
        <f t="shared" si="275"/>
        <v>8/20/2014</v>
      </c>
      <c r="T2516" s="9">
        <f t="shared" si="276"/>
        <v>8</v>
      </c>
      <c r="U2516">
        <f t="shared" si="277"/>
        <v>2014</v>
      </c>
      <c r="V2516" s="9">
        <f t="shared" si="278"/>
        <v>8</v>
      </c>
      <c r="W2516">
        <f t="shared" si="279"/>
        <v>2014</v>
      </c>
    </row>
    <row r="2517" spans="1:23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3">
        <v>42057.839733796296</v>
      </c>
      <c r="J2517" s="13">
        <v>42027.839733796296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 s="3">
        <f>ROUND(E2517/D2517*100,0)</f>
        <v>19</v>
      </c>
      <c r="Q2517">
        <f t="shared" si="273"/>
        <v>77.5</v>
      </c>
      <c r="R2517" s="14" t="str">
        <f t="shared" si="274"/>
        <v>1/23/2015</v>
      </c>
      <c r="S2517" s="14" t="str">
        <f t="shared" si="275"/>
        <v>2/22/2015</v>
      </c>
      <c r="T2517" s="9">
        <f t="shared" si="276"/>
        <v>1</v>
      </c>
      <c r="U2517">
        <f t="shared" si="277"/>
        <v>2015</v>
      </c>
      <c r="V2517" s="9">
        <f t="shared" si="278"/>
        <v>2</v>
      </c>
      <c r="W2517">
        <f t="shared" si="279"/>
        <v>2015</v>
      </c>
    </row>
    <row r="2518" spans="1:23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3">
        <v>41972.6950462963</v>
      </c>
      <c r="J2518" s="13">
        <v>41942.653379629628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 s="3">
        <f>ROUND(E2518/D2518*100,0)</f>
        <v>0</v>
      </c>
      <c r="Q2518">
        <f t="shared" si="273"/>
        <v>0</v>
      </c>
      <c r="R2518" s="14" t="str">
        <f t="shared" si="274"/>
        <v>10/30/2014</v>
      </c>
      <c r="S2518" s="14" t="str">
        <f t="shared" si="275"/>
        <v>11/29/2014</v>
      </c>
      <c r="T2518" s="9">
        <f t="shared" si="276"/>
        <v>10</v>
      </c>
      <c r="U2518">
        <f t="shared" si="277"/>
        <v>2014</v>
      </c>
      <c r="V2518" s="9">
        <f t="shared" si="278"/>
        <v>11</v>
      </c>
      <c r="W2518">
        <f t="shared" si="279"/>
        <v>2014</v>
      </c>
    </row>
    <row r="2519" spans="1:23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3">
        <v>42082.760763888888</v>
      </c>
      <c r="J2519" s="13">
        <v>42052.802430555559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 s="3">
        <f>ROUND(E2519/D2519*100,0)</f>
        <v>10</v>
      </c>
      <c r="Q2519">
        <f t="shared" si="273"/>
        <v>53.55</v>
      </c>
      <c r="R2519" s="14" t="str">
        <f t="shared" si="274"/>
        <v>2/17/2015</v>
      </c>
      <c r="S2519" s="14" t="str">
        <f t="shared" si="275"/>
        <v>3/19/2015</v>
      </c>
      <c r="T2519" s="9">
        <f t="shared" si="276"/>
        <v>2</v>
      </c>
      <c r="U2519">
        <f t="shared" si="277"/>
        <v>2015</v>
      </c>
      <c r="V2519" s="9">
        <f t="shared" si="278"/>
        <v>3</v>
      </c>
      <c r="W2519">
        <f t="shared" si="279"/>
        <v>2015</v>
      </c>
    </row>
    <row r="2520" spans="1:23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3">
        <v>41956.722546296296</v>
      </c>
      <c r="J2520" s="13">
        <v>41926.680879629632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 s="3">
        <f>ROUND(E2520/D2520*100,0)</f>
        <v>0</v>
      </c>
      <c r="Q2520">
        <f t="shared" si="273"/>
        <v>0</v>
      </c>
      <c r="R2520" s="14" t="str">
        <f t="shared" si="274"/>
        <v>10/14/2014</v>
      </c>
      <c r="S2520" s="14" t="str">
        <f t="shared" si="275"/>
        <v>11/13/2014</v>
      </c>
      <c r="T2520" s="9">
        <f t="shared" si="276"/>
        <v>10</v>
      </c>
      <c r="U2520">
        <f t="shared" si="277"/>
        <v>2014</v>
      </c>
      <c r="V2520" s="9">
        <f t="shared" si="278"/>
        <v>11</v>
      </c>
      <c r="W2520">
        <f t="shared" si="279"/>
        <v>2014</v>
      </c>
    </row>
    <row r="2521" spans="1:23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3">
        <v>41839.155138888891</v>
      </c>
      <c r="J2521" s="13">
        <v>41809.155138888891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 s="3">
        <f>ROUND(E2521/D2521*100,0)</f>
        <v>0</v>
      </c>
      <c r="Q2521">
        <f t="shared" si="273"/>
        <v>16.25</v>
      </c>
      <c r="R2521" s="14" t="str">
        <f t="shared" si="274"/>
        <v>6/19/2014</v>
      </c>
      <c r="S2521" s="14" t="str">
        <f t="shared" si="275"/>
        <v>7/19/2014</v>
      </c>
      <c r="T2521" s="9">
        <f t="shared" si="276"/>
        <v>6</v>
      </c>
      <c r="U2521">
        <f t="shared" si="277"/>
        <v>2014</v>
      </c>
      <c r="V2521" s="9">
        <f t="shared" si="278"/>
        <v>7</v>
      </c>
      <c r="W2521">
        <f t="shared" si="279"/>
        <v>2014</v>
      </c>
    </row>
    <row r="2522" spans="1:23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3">
        <v>42658.806250000001</v>
      </c>
      <c r="J2522" s="13">
        <v>42612.60052083333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 s="3">
        <f>ROUND(E2522/D2522*100,0)</f>
        <v>0</v>
      </c>
      <c r="Q2522">
        <f t="shared" si="273"/>
        <v>0</v>
      </c>
      <c r="R2522" s="14" t="str">
        <f t="shared" si="274"/>
        <v>8/30/2016</v>
      </c>
      <c r="S2522" s="14" t="str">
        <f t="shared" si="275"/>
        <v>10/15/2016</v>
      </c>
      <c r="T2522" s="9">
        <f t="shared" si="276"/>
        <v>8</v>
      </c>
      <c r="U2522">
        <f t="shared" si="277"/>
        <v>2016</v>
      </c>
      <c r="V2522" s="9">
        <f t="shared" si="278"/>
        <v>10</v>
      </c>
      <c r="W2522">
        <f t="shared" si="279"/>
        <v>2016</v>
      </c>
    </row>
    <row r="2523" spans="1:23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3">
        <v>42290.967835648145</v>
      </c>
      <c r="J2523" s="13">
        <v>42269.967835648145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 s="3">
        <f>ROUND(E2523/D2523*100,0)</f>
        <v>109</v>
      </c>
      <c r="Q2523">
        <f t="shared" si="273"/>
        <v>103.68</v>
      </c>
      <c r="R2523" s="14" t="str">
        <f t="shared" si="274"/>
        <v>9/22/2015</v>
      </c>
      <c r="S2523" s="14" t="str">
        <f t="shared" si="275"/>
        <v>10/13/2015</v>
      </c>
      <c r="T2523" s="9">
        <f t="shared" si="276"/>
        <v>9</v>
      </c>
      <c r="U2523">
        <f t="shared" si="277"/>
        <v>2015</v>
      </c>
      <c r="V2523" s="9">
        <f t="shared" si="278"/>
        <v>10</v>
      </c>
      <c r="W2523">
        <f t="shared" si="279"/>
        <v>2015</v>
      </c>
    </row>
    <row r="2524" spans="1:23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3">
        <v>42482.619444444441</v>
      </c>
      <c r="J2524" s="13">
        <v>42460.573611111111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 s="3">
        <f>ROUND(E2524/D2524*100,0)</f>
        <v>100</v>
      </c>
      <c r="Q2524">
        <f t="shared" si="273"/>
        <v>185.19</v>
      </c>
      <c r="R2524" s="14" t="str">
        <f t="shared" si="274"/>
        <v>3/31/2016</v>
      </c>
      <c r="S2524" s="14" t="str">
        <f t="shared" si="275"/>
        <v>4/22/2016</v>
      </c>
      <c r="T2524" s="9">
        <f t="shared" si="276"/>
        <v>3</v>
      </c>
      <c r="U2524">
        <f t="shared" si="277"/>
        <v>2016</v>
      </c>
      <c r="V2524" s="9">
        <f t="shared" si="278"/>
        <v>4</v>
      </c>
      <c r="W2524">
        <f t="shared" si="279"/>
        <v>2016</v>
      </c>
    </row>
    <row r="2525" spans="1:23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3">
        <v>41961.017268518517</v>
      </c>
      <c r="J2525" s="13">
        <v>41930.975601851853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 s="3">
        <f>ROUND(E2525/D2525*100,0)</f>
        <v>156</v>
      </c>
      <c r="Q2525">
        <f t="shared" si="273"/>
        <v>54.15</v>
      </c>
      <c r="R2525" s="14" t="str">
        <f t="shared" si="274"/>
        <v>10/18/2014</v>
      </c>
      <c r="S2525" s="14" t="str">
        <f t="shared" si="275"/>
        <v>11/18/2014</v>
      </c>
      <c r="T2525" s="9">
        <f t="shared" si="276"/>
        <v>10</v>
      </c>
      <c r="U2525">
        <f t="shared" si="277"/>
        <v>2014</v>
      </c>
      <c r="V2525" s="9">
        <f t="shared" si="278"/>
        <v>11</v>
      </c>
      <c r="W2525">
        <f t="shared" si="279"/>
        <v>2014</v>
      </c>
    </row>
    <row r="2526" spans="1:23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3">
        <v>41994.1875</v>
      </c>
      <c r="J2526" s="13">
        <v>41961.807372685187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 s="3">
        <f>ROUND(E2526/D2526*100,0)</f>
        <v>102</v>
      </c>
      <c r="Q2526">
        <f t="shared" si="273"/>
        <v>177.21</v>
      </c>
      <c r="R2526" s="14" t="str">
        <f t="shared" si="274"/>
        <v>11/18/2014</v>
      </c>
      <c r="S2526" s="14" t="str">
        <f t="shared" si="275"/>
        <v>12/21/2014</v>
      </c>
      <c r="T2526" s="9">
        <f t="shared" si="276"/>
        <v>11</v>
      </c>
      <c r="U2526">
        <f t="shared" si="277"/>
        <v>2014</v>
      </c>
      <c r="V2526" s="9">
        <f t="shared" si="278"/>
        <v>12</v>
      </c>
      <c r="W2526">
        <f t="shared" si="279"/>
        <v>2014</v>
      </c>
    </row>
    <row r="2527" spans="1:23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3">
        <v>41088.844571759262</v>
      </c>
      <c r="J2527" s="13">
        <v>41058.844571759262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 s="3">
        <f>ROUND(E2527/D2527*100,0)</f>
        <v>100</v>
      </c>
      <c r="Q2527">
        <f t="shared" si="273"/>
        <v>100.33</v>
      </c>
      <c r="R2527" s="14" t="str">
        <f t="shared" si="274"/>
        <v>5/29/2012</v>
      </c>
      <c r="S2527" s="14" t="str">
        <f t="shared" si="275"/>
        <v>6/28/2012</v>
      </c>
      <c r="T2527" s="9">
        <f t="shared" si="276"/>
        <v>5</v>
      </c>
      <c r="U2527">
        <f t="shared" si="277"/>
        <v>2012</v>
      </c>
      <c r="V2527" s="9">
        <f t="shared" si="278"/>
        <v>6</v>
      </c>
      <c r="W2527">
        <f t="shared" si="279"/>
        <v>2012</v>
      </c>
    </row>
    <row r="2528" spans="1:23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3">
        <v>41981.207638888889</v>
      </c>
      <c r="J2528" s="13">
        <v>41953.091134259259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 s="3">
        <f>ROUND(E2528/D2528*100,0)</f>
        <v>113</v>
      </c>
      <c r="Q2528">
        <f t="shared" si="273"/>
        <v>136.91</v>
      </c>
      <c r="R2528" s="14" t="str">
        <f t="shared" si="274"/>
        <v>11/10/2014</v>
      </c>
      <c r="S2528" s="14" t="str">
        <f t="shared" si="275"/>
        <v>12/8/2014</v>
      </c>
      <c r="T2528" s="9">
        <f t="shared" si="276"/>
        <v>11</v>
      </c>
      <c r="U2528">
        <f t="shared" si="277"/>
        <v>2014</v>
      </c>
      <c r="V2528" s="9">
        <f t="shared" si="278"/>
        <v>12</v>
      </c>
      <c r="W2528">
        <f t="shared" si="279"/>
        <v>2014</v>
      </c>
    </row>
    <row r="2529" spans="1:23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3">
        <v>41565.165972222225</v>
      </c>
      <c r="J2529" s="13">
        <v>41546.75105324074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 s="3">
        <f>ROUND(E2529/D2529*100,0)</f>
        <v>102</v>
      </c>
      <c r="Q2529">
        <f t="shared" si="273"/>
        <v>57.54</v>
      </c>
      <c r="R2529" s="14" t="str">
        <f t="shared" si="274"/>
        <v>9/29/2013</v>
      </c>
      <c r="S2529" s="14" t="str">
        <f t="shared" si="275"/>
        <v>10/18/2013</v>
      </c>
      <c r="T2529" s="9">
        <f t="shared" si="276"/>
        <v>9</v>
      </c>
      <c r="U2529">
        <f t="shared" si="277"/>
        <v>2013</v>
      </c>
      <c r="V2529" s="9">
        <f t="shared" si="278"/>
        <v>10</v>
      </c>
      <c r="W2529">
        <f t="shared" si="279"/>
        <v>2013</v>
      </c>
    </row>
    <row r="2530" spans="1:23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3">
        <v>42236.458333333336</v>
      </c>
      <c r="J2530" s="13">
        <v>42217.83452546296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 s="3">
        <f>ROUND(E2530/D2530*100,0)</f>
        <v>107</v>
      </c>
      <c r="Q2530">
        <f t="shared" si="273"/>
        <v>52.96</v>
      </c>
      <c r="R2530" s="14" t="str">
        <f t="shared" si="274"/>
        <v>8/1/2015</v>
      </c>
      <c r="S2530" s="14" t="str">
        <f t="shared" si="275"/>
        <v>8/20/2015</v>
      </c>
      <c r="T2530" s="9">
        <f t="shared" si="276"/>
        <v>8</v>
      </c>
      <c r="U2530">
        <f t="shared" si="277"/>
        <v>2015</v>
      </c>
      <c r="V2530" s="9">
        <f t="shared" si="278"/>
        <v>8</v>
      </c>
      <c r="W2530">
        <f t="shared" si="279"/>
        <v>2015</v>
      </c>
    </row>
    <row r="2531" spans="1:23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3">
        <v>40993.0390625</v>
      </c>
      <c r="J2531" s="13">
        <v>40948.080729166664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 s="3">
        <f>ROUND(E2531/D2531*100,0)</f>
        <v>104</v>
      </c>
      <c r="Q2531">
        <f t="shared" si="273"/>
        <v>82.33</v>
      </c>
      <c r="R2531" s="14" t="str">
        <f t="shared" si="274"/>
        <v>2/9/2012</v>
      </c>
      <c r="S2531" s="14" t="str">
        <f t="shared" si="275"/>
        <v>3/25/2012</v>
      </c>
      <c r="T2531" s="9">
        <f t="shared" si="276"/>
        <v>2</v>
      </c>
      <c r="U2531">
        <f t="shared" si="277"/>
        <v>2012</v>
      </c>
      <c r="V2531" s="9">
        <f t="shared" si="278"/>
        <v>3</v>
      </c>
      <c r="W2531">
        <f t="shared" si="279"/>
        <v>2012</v>
      </c>
    </row>
    <row r="2532" spans="1:23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3">
        <v>42114.201388888891</v>
      </c>
      <c r="J2532" s="13">
        <v>42081.864641203705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 s="3">
        <f>ROUND(E2532/D2532*100,0)</f>
        <v>100</v>
      </c>
      <c r="Q2532">
        <f t="shared" si="273"/>
        <v>135.41999999999999</v>
      </c>
      <c r="R2532" s="14" t="str">
        <f t="shared" si="274"/>
        <v>3/18/2015</v>
      </c>
      <c r="S2532" s="14" t="str">
        <f t="shared" si="275"/>
        <v>4/20/2015</v>
      </c>
      <c r="T2532" s="9">
        <f t="shared" si="276"/>
        <v>3</v>
      </c>
      <c r="U2532">
        <f t="shared" si="277"/>
        <v>2015</v>
      </c>
      <c r="V2532" s="9">
        <f t="shared" si="278"/>
        <v>4</v>
      </c>
      <c r="W2532">
        <f t="shared" si="279"/>
        <v>2015</v>
      </c>
    </row>
    <row r="2533" spans="1:23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3">
        <v>42231.165972222225</v>
      </c>
      <c r="J2533" s="13">
        <v>42208.680023148147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 s="3">
        <f>ROUND(E2533/D2533*100,0)</f>
        <v>100</v>
      </c>
      <c r="Q2533">
        <f t="shared" si="273"/>
        <v>74.069999999999993</v>
      </c>
      <c r="R2533" s="14" t="str">
        <f t="shared" si="274"/>
        <v>7/23/2015</v>
      </c>
      <c r="S2533" s="14" t="str">
        <f t="shared" si="275"/>
        <v>8/15/2015</v>
      </c>
      <c r="T2533" s="9">
        <f t="shared" si="276"/>
        <v>7</v>
      </c>
      <c r="U2533">
        <f t="shared" si="277"/>
        <v>2015</v>
      </c>
      <c r="V2533" s="9">
        <f t="shared" si="278"/>
        <v>8</v>
      </c>
      <c r="W2533">
        <f t="shared" si="279"/>
        <v>2015</v>
      </c>
    </row>
    <row r="2534" spans="1:23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3">
        <v>41137.849143518521</v>
      </c>
      <c r="J2534" s="13">
        <v>41107.849143518521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 s="3">
        <f>ROUND(E2534/D2534*100,0)</f>
        <v>126</v>
      </c>
      <c r="Q2534">
        <f t="shared" si="273"/>
        <v>84.08</v>
      </c>
      <c r="R2534" s="14" t="str">
        <f t="shared" si="274"/>
        <v>7/17/2012</v>
      </c>
      <c r="S2534" s="14" t="str">
        <f t="shared" si="275"/>
        <v>8/16/2012</v>
      </c>
      <c r="T2534" s="9">
        <f t="shared" si="276"/>
        <v>7</v>
      </c>
      <c r="U2534">
        <f t="shared" si="277"/>
        <v>2012</v>
      </c>
      <c r="V2534" s="9">
        <f t="shared" si="278"/>
        <v>8</v>
      </c>
      <c r="W2534">
        <f t="shared" si="279"/>
        <v>2012</v>
      </c>
    </row>
    <row r="2535" spans="1:23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3">
        <v>41334.750787037039</v>
      </c>
      <c r="J2535" s="13">
        <v>41304.751284722224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 s="3">
        <f>ROUND(E2535/D2535*100,0)</f>
        <v>111</v>
      </c>
      <c r="Q2535">
        <f t="shared" si="273"/>
        <v>61.03</v>
      </c>
      <c r="R2535" s="14" t="str">
        <f t="shared" si="274"/>
        <v>1/30/2013</v>
      </c>
      <c r="S2535" s="14" t="str">
        <f t="shared" si="275"/>
        <v>3/1/2013</v>
      </c>
      <c r="T2535" s="9">
        <f t="shared" si="276"/>
        <v>1</v>
      </c>
      <c r="U2535">
        <f t="shared" si="277"/>
        <v>2013</v>
      </c>
      <c r="V2535" s="9">
        <f t="shared" si="278"/>
        <v>3</v>
      </c>
      <c r="W2535">
        <f t="shared" si="279"/>
        <v>2013</v>
      </c>
    </row>
    <row r="2536" spans="1:23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3">
        <v>40179.25</v>
      </c>
      <c r="J2536" s="13">
        <v>40127.700370370374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 s="3">
        <f>ROUND(E2536/D2536*100,0)</f>
        <v>105</v>
      </c>
      <c r="Q2536">
        <f t="shared" si="273"/>
        <v>150</v>
      </c>
      <c r="R2536" s="14" t="str">
        <f t="shared" si="274"/>
        <v>11/10/2009</v>
      </c>
      <c r="S2536" s="14" t="str">
        <f t="shared" si="275"/>
        <v>1/1/2010</v>
      </c>
      <c r="T2536" s="9">
        <f t="shared" si="276"/>
        <v>11</v>
      </c>
      <c r="U2536">
        <f t="shared" si="277"/>
        <v>2009</v>
      </c>
      <c r="V2536" s="9">
        <f t="shared" si="278"/>
        <v>1</v>
      </c>
      <c r="W2536">
        <f t="shared" si="279"/>
        <v>2010</v>
      </c>
    </row>
    <row r="2537" spans="1:23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3">
        <v>41974.832696759258</v>
      </c>
      <c r="J2537" s="13">
        <v>41943.791030092594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 s="3">
        <f>ROUND(E2537/D2537*100,0)</f>
        <v>104</v>
      </c>
      <c r="Q2537">
        <f t="shared" si="273"/>
        <v>266.08999999999997</v>
      </c>
      <c r="R2537" s="14" t="str">
        <f t="shared" si="274"/>
        <v>10/31/2014</v>
      </c>
      <c r="S2537" s="14" t="str">
        <f t="shared" si="275"/>
        <v>12/1/2014</v>
      </c>
      <c r="T2537" s="9">
        <f t="shared" si="276"/>
        <v>10</v>
      </c>
      <c r="U2537">
        <f t="shared" si="277"/>
        <v>2014</v>
      </c>
      <c r="V2537" s="9">
        <f t="shared" si="278"/>
        <v>12</v>
      </c>
      <c r="W2537">
        <f t="shared" si="279"/>
        <v>2014</v>
      </c>
    </row>
    <row r="2538" spans="1:23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3">
        <v>41485.106087962966</v>
      </c>
      <c r="J2538" s="13">
        <v>41464.106087962966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 s="3">
        <f>ROUND(E2538/D2538*100,0)</f>
        <v>116</v>
      </c>
      <c r="Q2538">
        <f t="shared" si="273"/>
        <v>7.25</v>
      </c>
      <c r="R2538" s="14" t="str">
        <f t="shared" si="274"/>
        <v>7/9/2013</v>
      </c>
      <c r="S2538" s="14" t="str">
        <f t="shared" si="275"/>
        <v>7/30/2013</v>
      </c>
      <c r="T2538" s="9">
        <f t="shared" si="276"/>
        <v>7</v>
      </c>
      <c r="U2538">
        <f t="shared" si="277"/>
        <v>2013</v>
      </c>
      <c r="V2538" s="9">
        <f t="shared" si="278"/>
        <v>7</v>
      </c>
      <c r="W2538">
        <f t="shared" si="279"/>
        <v>2013</v>
      </c>
    </row>
    <row r="2539" spans="1:23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3">
        <v>40756.648784722223</v>
      </c>
      <c r="J2539" s="13">
        <v>40696.648784722223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 s="3">
        <f>ROUND(E2539/D2539*100,0)</f>
        <v>110</v>
      </c>
      <c r="Q2539">
        <f t="shared" si="273"/>
        <v>100</v>
      </c>
      <c r="R2539" s="14" t="str">
        <f t="shared" si="274"/>
        <v>6/2/2011</v>
      </c>
      <c r="S2539" s="14" t="str">
        <f t="shared" si="275"/>
        <v>8/1/2011</v>
      </c>
      <c r="T2539" s="9">
        <f t="shared" si="276"/>
        <v>6</v>
      </c>
      <c r="U2539">
        <f t="shared" si="277"/>
        <v>2011</v>
      </c>
      <c r="V2539" s="9">
        <f t="shared" si="278"/>
        <v>8</v>
      </c>
      <c r="W2539">
        <f t="shared" si="279"/>
        <v>2011</v>
      </c>
    </row>
    <row r="2540" spans="1:23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3">
        <v>41329.207638888889</v>
      </c>
      <c r="J2540" s="13">
        <v>41298.509965277779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 s="3">
        <f>ROUND(E2540/D2540*100,0)</f>
        <v>113</v>
      </c>
      <c r="Q2540">
        <f t="shared" si="273"/>
        <v>109.96</v>
      </c>
      <c r="R2540" s="14" t="str">
        <f t="shared" si="274"/>
        <v>1/24/2013</v>
      </c>
      <c r="S2540" s="14" t="str">
        <f t="shared" si="275"/>
        <v>2/24/2013</v>
      </c>
      <c r="T2540" s="9">
        <f t="shared" si="276"/>
        <v>1</v>
      </c>
      <c r="U2540">
        <f t="shared" si="277"/>
        <v>2013</v>
      </c>
      <c r="V2540" s="9">
        <f t="shared" si="278"/>
        <v>2</v>
      </c>
      <c r="W2540">
        <f t="shared" si="279"/>
        <v>2013</v>
      </c>
    </row>
    <row r="2541" spans="1:23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3">
        <v>42037.902222222219</v>
      </c>
      <c r="J2541" s="13">
        <v>41977.902222222219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 s="3">
        <f>ROUND(E2541/D2541*100,0)</f>
        <v>100</v>
      </c>
      <c r="Q2541">
        <f t="shared" si="273"/>
        <v>169.92</v>
      </c>
      <c r="R2541" s="14" t="str">
        <f t="shared" si="274"/>
        <v>12/4/2014</v>
      </c>
      <c r="S2541" s="14" t="str">
        <f t="shared" si="275"/>
        <v>2/2/2015</v>
      </c>
      <c r="T2541" s="9">
        <f t="shared" si="276"/>
        <v>12</v>
      </c>
      <c r="U2541">
        <f t="shared" si="277"/>
        <v>2014</v>
      </c>
      <c r="V2541" s="9">
        <f t="shared" si="278"/>
        <v>2</v>
      </c>
      <c r="W2541">
        <f t="shared" si="279"/>
        <v>2015</v>
      </c>
    </row>
    <row r="2542" spans="1:23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3">
        <v>40845.675011574072</v>
      </c>
      <c r="J2542" s="13">
        <v>40785.675011574072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 s="3">
        <f>ROUND(E2542/D2542*100,0)</f>
        <v>103</v>
      </c>
      <c r="Q2542">
        <f t="shared" si="273"/>
        <v>95.74</v>
      </c>
      <c r="R2542" s="14" t="str">
        <f t="shared" si="274"/>
        <v>8/30/2011</v>
      </c>
      <c r="S2542" s="14" t="str">
        <f t="shared" si="275"/>
        <v>10/29/2011</v>
      </c>
      <c r="T2542" s="9">
        <f t="shared" si="276"/>
        <v>8</v>
      </c>
      <c r="U2542">
        <f t="shared" si="277"/>
        <v>2011</v>
      </c>
      <c r="V2542" s="9">
        <f t="shared" si="278"/>
        <v>10</v>
      </c>
      <c r="W2542">
        <f t="shared" si="279"/>
        <v>2011</v>
      </c>
    </row>
    <row r="2543" spans="1:23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3">
        <v>41543.449282407404</v>
      </c>
      <c r="J2543" s="13">
        <v>41483.449282407404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 s="3">
        <f>ROUND(E2543/D2543*100,0)</f>
        <v>107</v>
      </c>
      <c r="Q2543">
        <f t="shared" si="273"/>
        <v>59.46</v>
      </c>
      <c r="R2543" s="14" t="str">
        <f t="shared" si="274"/>
        <v>7/28/2013</v>
      </c>
      <c r="S2543" s="14" t="str">
        <f t="shared" si="275"/>
        <v>9/26/2013</v>
      </c>
      <c r="T2543" s="9">
        <f t="shared" si="276"/>
        <v>7</v>
      </c>
      <c r="U2543">
        <f t="shared" si="277"/>
        <v>2013</v>
      </c>
      <c r="V2543" s="9">
        <f t="shared" si="278"/>
        <v>9</v>
      </c>
      <c r="W2543">
        <f t="shared" si="279"/>
        <v>2013</v>
      </c>
    </row>
    <row r="2544" spans="1:23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3">
        <v>41548.165972222225</v>
      </c>
      <c r="J2544" s="13">
        <v>41509.426585648151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 s="3">
        <f>ROUND(E2544/D2544*100,0)</f>
        <v>104</v>
      </c>
      <c r="Q2544">
        <f t="shared" si="273"/>
        <v>55.77</v>
      </c>
      <c r="R2544" s="14" t="str">
        <f t="shared" si="274"/>
        <v>8/23/2013</v>
      </c>
      <c r="S2544" s="14" t="str">
        <f t="shared" si="275"/>
        <v>10/1/2013</v>
      </c>
      <c r="T2544" s="9">
        <f t="shared" si="276"/>
        <v>8</v>
      </c>
      <c r="U2544">
        <f t="shared" si="277"/>
        <v>2013</v>
      </c>
      <c r="V2544" s="9">
        <f t="shared" si="278"/>
        <v>10</v>
      </c>
      <c r="W2544">
        <f t="shared" si="279"/>
        <v>2013</v>
      </c>
    </row>
    <row r="2545" spans="1:23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3">
        <v>40545.125</v>
      </c>
      <c r="J2545" s="13">
        <v>40514.107615740744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 s="3">
        <f>ROUND(E2545/D2545*100,0)</f>
        <v>156</v>
      </c>
      <c r="Q2545">
        <f t="shared" si="273"/>
        <v>30.08</v>
      </c>
      <c r="R2545" s="14" t="str">
        <f t="shared" si="274"/>
        <v>12/2/2010</v>
      </c>
      <c r="S2545" s="14" t="str">
        <f t="shared" si="275"/>
        <v>1/2/2011</v>
      </c>
      <c r="T2545" s="9">
        <f t="shared" si="276"/>
        <v>12</v>
      </c>
      <c r="U2545">
        <f t="shared" si="277"/>
        <v>2010</v>
      </c>
      <c r="V2545" s="9">
        <f t="shared" si="278"/>
        <v>1</v>
      </c>
      <c r="W2545">
        <f t="shared" si="279"/>
        <v>2011</v>
      </c>
    </row>
    <row r="2546" spans="1:23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3">
        <v>41098.520474537036</v>
      </c>
      <c r="J2546" s="13">
        <v>41068.520474537036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 s="3">
        <f>ROUND(E2546/D2546*100,0)</f>
        <v>101</v>
      </c>
      <c r="Q2546">
        <f t="shared" si="273"/>
        <v>88.44</v>
      </c>
      <c r="R2546" s="14" t="str">
        <f t="shared" si="274"/>
        <v>6/8/2012</v>
      </c>
      <c r="S2546" s="14" t="str">
        <f t="shared" si="275"/>
        <v>7/8/2012</v>
      </c>
      <c r="T2546" s="9">
        <f t="shared" si="276"/>
        <v>6</v>
      </c>
      <c r="U2546">
        <f t="shared" si="277"/>
        <v>2012</v>
      </c>
      <c r="V2546" s="9">
        <f t="shared" si="278"/>
        <v>7</v>
      </c>
      <c r="W2546">
        <f t="shared" si="279"/>
        <v>2012</v>
      </c>
    </row>
    <row r="2547" spans="1:23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3">
        <v>42062.020833333336</v>
      </c>
      <c r="J2547" s="13">
        <v>42027.138171296298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 s="3">
        <f>ROUND(E2547/D2547*100,0)</f>
        <v>195</v>
      </c>
      <c r="Q2547">
        <f t="shared" si="273"/>
        <v>64.03</v>
      </c>
      <c r="R2547" s="14" t="str">
        <f t="shared" si="274"/>
        <v>1/23/2015</v>
      </c>
      <c r="S2547" s="14" t="str">
        <f t="shared" si="275"/>
        <v>2/27/2015</v>
      </c>
      <c r="T2547" s="9">
        <f t="shared" si="276"/>
        <v>1</v>
      </c>
      <c r="U2547">
        <f t="shared" si="277"/>
        <v>2015</v>
      </c>
      <c r="V2547" s="9">
        <f t="shared" si="278"/>
        <v>2</v>
      </c>
      <c r="W2547">
        <f t="shared" si="279"/>
        <v>2015</v>
      </c>
    </row>
    <row r="2548" spans="1:23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3">
        <v>41552.208333333336</v>
      </c>
      <c r="J2548" s="13">
        <v>41524.858553240738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 s="3">
        <f>ROUND(E2548/D2548*100,0)</f>
        <v>112</v>
      </c>
      <c r="Q2548">
        <f t="shared" si="273"/>
        <v>60.15</v>
      </c>
      <c r="R2548" s="14" t="str">
        <f t="shared" si="274"/>
        <v>9/7/2013</v>
      </c>
      <c r="S2548" s="14" t="str">
        <f t="shared" si="275"/>
        <v>10/5/2013</v>
      </c>
      <c r="T2548" s="9">
        <f t="shared" si="276"/>
        <v>9</v>
      </c>
      <c r="U2548">
        <f t="shared" si="277"/>
        <v>2013</v>
      </c>
      <c r="V2548" s="9">
        <f t="shared" si="278"/>
        <v>10</v>
      </c>
      <c r="W2548">
        <f t="shared" si="279"/>
        <v>2013</v>
      </c>
    </row>
    <row r="2549" spans="1:23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3">
        <v>41003.731516203705</v>
      </c>
      <c r="J2549" s="13">
        <v>40973.773182870369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 s="3">
        <f>ROUND(E2549/D2549*100,0)</f>
        <v>120</v>
      </c>
      <c r="Q2549">
        <f t="shared" si="273"/>
        <v>49.19</v>
      </c>
      <c r="R2549" s="14" t="str">
        <f t="shared" si="274"/>
        <v>3/5/2012</v>
      </c>
      <c r="S2549" s="14" t="str">
        <f t="shared" si="275"/>
        <v>4/4/2012</v>
      </c>
      <c r="T2549" s="9">
        <f t="shared" si="276"/>
        <v>3</v>
      </c>
      <c r="U2549">
        <f t="shared" si="277"/>
        <v>2012</v>
      </c>
      <c r="V2549" s="9">
        <f t="shared" si="278"/>
        <v>4</v>
      </c>
      <c r="W2549">
        <f t="shared" si="279"/>
        <v>2012</v>
      </c>
    </row>
    <row r="2550" spans="1:23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3">
        <v>42643.185416666667</v>
      </c>
      <c r="J2550" s="13">
        <v>42618.625428240739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 s="3">
        <f>ROUND(E2550/D2550*100,0)</f>
        <v>102</v>
      </c>
      <c r="Q2550">
        <f t="shared" si="273"/>
        <v>165.16</v>
      </c>
      <c r="R2550" s="14" t="str">
        <f t="shared" si="274"/>
        <v>9/5/2016</v>
      </c>
      <c r="S2550" s="14" t="str">
        <f t="shared" si="275"/>
        <v>9/30/2016</v>
      </c>
      <c r="T2550" s="9">
        <f t="shared" si="276"/>
        <v>9</v>
      </c>
      <c r="U2550">
        <f t="shared" si="277"/>
        <v>2016</v>
      </c>
      <c r="V2550" s="9">
        <f t="shared" si="278"/>
        <v>9</v>
      </c>
      <c r="W2550">
        <f t="shared" si="279"/>
        <v>2016</v>
      </c>
    </row>
    <row r="2551" spans="1:23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3">
        <v>41425.708333333336</v>
      </c>
      <c r="J2551" s="13">
        <v>41390.757754629631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 s="3">
        <f>ROUND(E2551/D2551*100,0)</f>
        <v>103</v>
      </c>
      <c r="Q2551">
        <f t="shared" si="273"/>
        <v>43.62</v>
      </c>
      <c r="R2551" s="14" t="str">
        <f t="shared" si="274"/>
        <v>4/26/2013</v>
      </c>
      <c r="S2551" s="14" t="str">
        <f t="shared" si="275"/>
        <v>5/31/2013</v>
      </c>
      <c r="T2551" s="9">
        <f t="shared" si="276"/>
        <v>4</v>
      </c>
      <c r="U2551">
        <f t="shared" si="277"/>
        <v>2013</v>
      </c>
      <c r="V2551" s="9">
        <f t="shared" si="278"/>
        <v>5</v>
      </c>
      <c r="W2551">
        <f t="shared" si="279"/>
        <v>2013</v>
      </c>
    </row>
    <row r="2552" spans="1:23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3">
        <v>42285.165972222225</v>
      </c>
      <c r="J2552" s="13">
        <v>42228.634328703702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 s="3">
        <f>ROUND(E2552/D2552*100,0)</f>
        <v>101</v>
      </c>
      <c r="Q2552">
        <f t="shared" si="273"/>
        <v>43.7</v>
      </c>
      <c r="R2552" s="14" t="str">
        <f t="shared" si="274"/>
        <v>8/12/2015</v>
      </c>
      <c r="S2552" s="14" t="str">
        <f t="shared" si="275"/>
        <v>10/8/2015</v>
      </c>
      <c r="T2552" s="9">
        <f t="shared" si="276"/>
        <v>8</v>
      </c>
      <c r="U2552">
        <f t="shared" si="277"/>
        <v>2015</v>
      </c>
      <c r="V2552" s="9">
        <f t="shared" si="278"/>
        <v>10</v>
      </c>
      <c r="W2552">
        <f t="shared" si="279"/>
        <v>2015</v>
      </c>
    </row>
    <row r="2553" spans="1:23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3">
        <v>40989.866666666669</v>
      </c>
      <c r="J2553" s="13">
        <v>40961.252141203702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 s="3">
        <f>ROUND(E2553/D2553*100,0)</f>
        <v>103</v>
      </c>
      <c r="Q2553">
        <f t="shared" si="273"/>
        <v>67.42</v>
      </c>
      <c r="R2553" s="14" t="str">
        <f t="shared" si="274"/>
        <v>2/22/2012</v>
      </c>
      <c r="S2553" s="14" t="str">
        <f t="shared" si="275"/>
        <v>3/21/2012</v>
      </c>
      <c r="T2553" s="9">
        <f t="shared" si="276"/>
        <v>2</v>
      </c>
      <c r="U2553">
        <f t="shared" si="277"/>
        <v>2012</v>
      </c>
      <c r="V2553" s="9">
        <f t="shared" si="278"/>
        <v>3</v>
      </c>
      <c r="W2553">
        <f t="shared" si="279"/>
        <v>2012</v>
      </c>
    </row>
    <row r="2554" spans="1:23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3">
        <v>42799.809965277775</v>
      </c>
      <c r="J2554" s="13">
        <v>42769.809965277775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 s="3">
        <f>ROUND(E2554/D2554*100,0)</f>
        <v>107</v>
      </c>
      <c r="Q2554">
        <f t="shared" si="273"/>
        <v>177.5</v>
      </c>
      <c r="R2554" s="14" t="str">
        <f t="shared" si="274"/>
        <v>2/3/2017</v>
      </c>
      <c r="S2554" s="14" t="str">
        <f t="shared" si="275"/>
        <v>3/5/2017</v>
      </c>
      <c r="T2554" s="9">
        <f t="shared" si="276"/>
        <v>2</v>
      </c>
      <c r="U2554">
        <f t="shared" si="277"/>
        <v>2017</v>
      </c>
      <c r="V2554" s="9">
        <f t="shared" si="278"/>
        <v>3</v>
      </c>
      <c r="W2554">
        <f t="shared" si="279"/>
        <v>2017</v>
      </c>
    </row>
    <row r="2555" spans="1:23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3">
        <v>41173.199155092596</v>
      </c>
      <c r="J2555" s="13">
        <v>41113.199155092596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 s="3">
        <f>ROUND(E2555/D2555*100,0)</f>
        <v>156</v>
      </c>
      <c r="Q2555">
        <f t="shared" si="273"/>
        <v>38.880000000000003</v>
      </c>
      <c r="R2555" s="14" t="str">
        <f t="shared" si="274"/>
        <v>7/23/2012</v>
      </c>
      <c r="S2555" s="14" t="str">
        <f t="shared" si="275"/>
        <v>9/21/2012</v>
      </c>
      <c r="T2555" s="9">
        <f t="shared" si="276"/>
        <v>7</v>
      </c>
      <c r="U2555">
        <f t="shared" si="277"/>
        <v>2012</v>
      </c>
      <c r="V2555" s="9">
        <f t="shared" si="278"/>
        <v>9</v>
      </c>
      <c r="W2555">
        <f t="shared" si="279"/>
        <v>2012</v>
      </c>
    </row>
    <row r="2556" spans="1:23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3">
        <v>42156.165972222225</v>
      </c>
      <c r="J2556" s="13">
        <v>42125.078275462962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 s="3">
        <f>ROUND(E2556/D2556*100,0)</f>
        <v>123</v>
      </c>
      <c r="Q2556">
        <f t="shared" si="273"/>
        <v>54.99</v>
      </c>
      <c r="R2556" s="14" t="str">
        <f t="shared" si="274"/>
        <v>5/1/2015</v>
      </c>
      <c r="S2556" s="14" t="str">
        <f t="shared" si="275"/>
        <v>6/1/2015</v>
      </c>
      <c r="T2556" s="9">
        <f t="shared" si="276"/>
        <v>5</v>
      </c>
      <c r="U2556">
        <f t="shared" si="277"/>
        <v>2015</v>
      </c>
      <c r="V2556" s="9">
        <f t="shared" si="278"/>
        <v>6</v>
      </c>
      <c r="W2556">
        <f t="shared" si="279"/>
        <v>2015</v>
      </c>
    </row>
    <row r="2557" spans="1:23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3">
        <v>41057.655011574076</v>
      </c>
      <c r="J2557" s="13">
        <v>41026.655011574076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 s="3">
        <f>ROUND(E2557/D2557*100,0)</f>
        <v>107</v>
      </c>
      <c r="Q2557">
        <f t="shared" si="273"/>
        <v>61.34</v>
      </c>
      <c r="R2557" s="14" t="str">
        <f t="shared" si="274"/>
        <v>4/27/2012</v>
      </c>
      <c r="S2557" s="14" t="str">
        <f t="shared" si="275"/>
        <v>5/28/2012</v>
      </c>
      <c r="T2557" s="9">
        <f t="shared" si="276"/>
        <v>4</v>
      </c>
      <c r="U2557">
        <f t="shared" si="277"/>
        <v>2012</v>
      </c>
      <c r="V2557" s="9">
        <f t="shared" si="278"/>
        <v>5</v>
      </c>
      <c r="W2557">
        <f t="shared" si="279"/>
        <v>2012</v>
      </c>
    </row>
    <row r="2558" spans="1:23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3">
        <v>41267.991400462961</v>
      </c>
      <c r="J2558" s="13">
        <v>41222.991400462961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 s="3">
        <f>ROUND(E2558/D2558*100,0)</f>
        <v>106</v>
      </c>
      <c r="Q2558">
        <f t="shared" si="273"/>
        <v>23.12</v>
      </c>
      <c r="R2558" s="14" t="str">
        <f t="shared" si="274"/>
        <v>11/9/2012</v>
      </c>
      <c r="S2558" s="14" t="str">
        <f t="shared" si="275"/>
        <v>12/24/2012</v>
      </c>
      <c r="T2558" s="9">
        <f t="shared" si="276"/>
        <v>11</v>
      </c>
      <c r="U2558">
        <f t="shared" si="277"/>
        <v>2012</v>
      </c>
      <c r="V2558" s="9">
        <f t="shared" si="278"/>
        <v>12</v>
      </c>
      <c r="W2558">
        <f t="shared" si="279"/>
        <v>2012</v>
      </c>
    </row>
    <row r="2559" spans="1:23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3">
        <v>41774.745208333334</v>
      </c>
      <c r="J2559" s="13">
        <v>41744.745208333334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 s="3">
        <f>ROUND(E2559/D2559*100,0)</f>
        <v>118</v>
      </c>
      <c r="Q2559">
        <f t="shared" si="273"/>
        <v>29.61</v>
      </c>
      <c r="R2559" s="14" t="str">
        <f t="shared" si="274"/>
        <v>4/15/2014</v>
      </c>
      <c r="S2559" s="14" t="str">
        <f t="shared" si="275"/>
        <v>5/15/2014</v>
      </c>
      <c r="T2559" s="9">
        <f t="shared" si="276"/>
        <v>4</v>
      </c>
      <c r="U2559">
        <f t="shared" si="277"/>
        <v>2014</v>
      </c>
      <c r="V2559" s="9">
        <f t="shared" si="278"/>
        <v>5</v>
      </c>
      <c r="W2559">
        <f t="shared" si="279"/>
        <v>2014</v>
      </c>
    </row>
    <row r="2560" spans="1:23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3">
        <v>42125.582638888889</v>
      </c>
      <c r="J2560" s="13">
        <v>42093.860023148147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 s="3">
        <f>ROUND(E2560/D2560*100,0)</f>
        <v>109</v>
      </c>
      <c r="Q2560">
        <f t="shared" si="273"/>
        <v>75.61</v>
      </c>
      <c r="R2560" s="14" t="str">
        <f t="shared" si="274"/>
        <v>3/30/2015</v>
      </c>
      <c r="S2560" s="14" t="str">
        <f t="shared" si="275"/>
        <v>5/1/2015</v>
      </c>
      <c r="T2560" s="9">
        <f t="shared" si="276"/>
        <v>3</v>
      </c>
      <c r="U2560">
        <f t="shared" si="277"/>
        <v>2015</v>
      </c>
      <c r="V2560" s="9">
        <f t="shared" si="278"/>
        <v>5</v>
      </c>
      <c r="W2560">
        <f t="shared" si="279"/>
        <v>2015</v>
      </c>
    </row>
    <row r="2561" spans="1:23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3">
        <v>40862.817361111112</v>
      </c>
      <c r="J2561" s="13">
        <v>40829.873657407406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 s="3">
        <f>ROUND(E2561/D2561*100,0)</f>
        <v>111</v>
      </c>
      <c r="Q2561">
        <f t="shared" si="273"/>
        <v>35.6</v>
      </c>
      <c r="R2561" s="14" t="str">
        <f t="shared" si="274"/>
        <v>10/13/2011</v>
      </c>
      <c r="S2561" s="14" t="str">
        <f t="shared" si="275"/>
        <v>11/15/2011</v>
      </c>
      <c r="T2561" s="9">
        <f t="shared" si="276"/>
        <v>10</v>
      </c>
      <c r="U2561">
        <f t="shared" si="277"/>
        <v>2011</v>
      </c>
      <c r="V2561" s="9">
        <f t="shared" si="278"/>
        <v>11</v>
      </c>
      <c r="W2561">
        <f t="shared" si="279"/>
        <v>2011</v>
      </c>
    </row>
    <row r="2562" spans="1:23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3">
        <v>42069.95108796296</v>
      </c>
      <c r="J2562" s="13">
        <v>42039.95108796296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 s="3">
        <f>ROUND(E2562/D2562*100,0)</f>
        <v>100</v>
      </c>
      <c r="Q2562">
        <f t="shared" si="273"/>
        <v>143</v>
      </c>
      <c r="R2562" s="14" t="str">
        <f t="shared" si="274"/>
        <v>2/4/2015</v>
      </c>
      <c r="S2562" s="14" t="str">
        <f t="shared" si="275"/>
        <v>3/6/2015</v>
      </c>
      <c r="T2562" s="9">
        <f t="shared" si="276"/>
        <v>2</v>
      </c>
      <c r="U2562">
        <f t="shared" si="277"/>
        <v>2015</v>
      </c>
      <c r="V2562" s="9">
        <f t="shared" si="278"/>
        <v>3</v>
      </c>
      <c r="W2562">
        <f t="shared" si="279"/>
        <v>2015</v>
      </c>
    </row>
    <row r="2563" spans="1:23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3">
        <v>42290.528807870367</v>
      </c>
      <c r="J2563" s="13">
        <v>42260.528807870367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 s="3">
        <f>ROUND(E2563/D2563*100,0)</f>
        <v>0</v>
      </c>
      <c r="Q2563">
        <f t="shared" ref="Q2563:Q2626" si="280">IFERROR(ROUND(E2563/L2563,2),0)</f>
        <v>0</v>
      </c>
      <c r="R2563" s="14" t="str">
        <f t="shared" ref="R2563:R2626" si="281">_xlfn.CONCAT(MONTH(J2563),"/",DAY(J2563),"/",YEAR(J2563))</f>
        <v>9/13/2015</v>
      </c>
      <c r="S2563" s="14" t="str">
        <f t="shared" ref="S2563:S2626" si="282">_xlfn.CONCAT(MONTH(I2563),"/",DAY(I2563),"/",YEAR(I2563))</f>
        <v>10/13/2015</v>
      </c>
      <c r="T2563" s="9">
        <f t="shared" ref="T2563:T2626" si="283">MONTH(R2563)</f>
        <v>9</v>
      </c>
      <c r="U2563">
        <f t="shared" ref="U2563:U2626" si="284">YEAR(R2563)</f>
        <v>2015</v>
      </c>
      <c r="V2563" s="9">
        <f t="shared" ref="V2563:V2626" si="285">MONTH(S2563)</f>
        <v>10</v>
      </c>
      <c r="W2563">
        <f t="shared" ref="W2563:W2626" si="286">YEAR(S2563)</f>
        <v>2015</v>
      </c>
    </row>
    <row r="2564" spans="1:23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3">
        <v>42654.524756944447</v>
      </c>
      <c r="J2564" s="13">
        <v>42594.524756944447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 s="3">
        <f>ROUND(E2564/D2564*100,0)</f>
        <v>1</v>
      </c>
      <c r="Q2564">
        <f t="shared" si="280"/>
        <v>25</v>
      </c>
      <c r="R2564" s="14" t="str">
        <f t="shared" si="281"/>
        <v>8/12/2016</v>
      </c>
      <c r="S2564" s="14" t="str">
        <f t="shared" si="282"/>
        <v>10/11/2016</v>
      </c>
      <c r="T2564" s="9">
        <f t="shared" si="283"/>
        <v>8</v>
      </c>
      <c r="U2564">
        <f t="shared" si="284"/>
        <v>2016</v>
      </c>
      <c r="V2564" s="9">
        <f t="shared" si="285"/>
        <v>10</v>
      </c>
      <c r="W2564">
        <f t="shared" si="286"/>
        <v>2016</v>
      </c>
    </row>
    <row r="2565" spans="1:23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3">
        <v>42215.139479166668</v>
      </c>
      <c r="J2565" s="13">
        <v>42155.139479166668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 s="3">
        <f>ROUND(E2565/D2565*100,0)</f>
        <v>0</v>
      </c>
      <c r="Q2565">
        <f t="shared" si="280"/>
        <v>0</v>
      </c>
      <c r="R2565" s="14" t="str">
        <f t="shared" si="281"/>
        <v>5/31/2015</v>
      </c>
      <c r="S2565" s="14" t="str">
        <f t="shared" si="282"/>
        <v>7/30/2015</v>
      </c>
      <c r="T2565" s="9">
        <f t="shared" si="283"/>
        <v>5</v>
      </c>
      <c r="U2565">
        <f t="shared" si="284"/>
        <v>2015</v>
      </c>
      <c r="V2565" s="9">
        <f t="shared" si="285"/>
        <v>7</v>
      </c>
      <c r="W2565">
        <f t="shared" si="286"/>
        <v>2015</v>
      </c>
    </row>
    <row r="2566" spans="1:23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3">
        <v>41852.040497685186</v>
      </c>
      <c r="J2566" s="13">
        <v>41822.040497685186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 s="3">
        <f>ROUND(E2566/D2566*100,0)</f>
        <v>0</v>
      </c>
      <c r="Q2566">
        <f t="shared" si="280"/>
        <v>0</v>
      </c>
      <c r="R2566" s="14" t="str">
        <f t="shared" si="281"/>
        <v>7/2/2014</v>
      </c>
      <c r="S2566" s="14" t="str">
        <f t="shared" si="282"/>
        <v>8/1/2014</v>
      </c>
      <c r="T2566" s="9">
        <f t="shared" si="283"/>
        <v>7</v>
      </c>
      <c r="U2566">
        <f t="shared" si="284"/>
        <v>2014</v>
      </c>
      <c r="V2566" s="9">
        <f t="shared" si="285"/>
        <v>8</v>
      </c>
      <c r="W2566">
        <f t="shared" si="286"/>
        <v>2014</v>
      </c>
    </row>
    <row r="2567" spans="1:23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3">
        <v>42499.868055555555</v>
      </c>
      <c r="J2567" s="13">
        <v>42440.650335648148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 s="3">
        <f>ROUND(E2567/D2567*100,0)</f>
        <v>1</v>
      </c>
      <c r="Q2567">
        <f t="shared" si="280"/>
        <v>100</v>
      </c>
      <c r="R2567" s="14" t="str">
        <f t="shared" si="281"/>
        <v>3/11/2016</v>
      </c>
      <c r="S2567" s="14" t="str">
        <f t="shared" si="282"/>
        <v>5/9/2016</v>
      </c>
      <c r="T2567" s="9">
        <f t="shared" si="283"/>
        <v>3</v>
      </c>
      <c r="U2567">
        <f t="shared" si="284"/>
        <v>2016</v>
      </c>
      <c r="V2567" s="9">
        <f t="shared" si="285"/>
        <v>5</v>
      </c>
      <c r="W2567">
        <f t="shared" si="286"/>
        <v>2016</v>
      </c>
    </row>
    <row r="2568" spans="1:23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3">
        <v>41872.980879629627</v>
      </c>
      <c r="J2568" s="13">
        <v>41842.980879629627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 s="3">
        <f>ROUND(E2568/D2568*100,0)</f>
        <v>0</v>
      </c>
      <c r="Q2568">
        <f t="shared" si="280"/>
        <v>0</v>
      </c>
      <c r="R2568" s="14" t="str">
        <f t="shared" si="281"/>
        <v>7/22/2014</v>
      </c>
      <c r="S2568" s="14" t="str">
        <f t="shared" si="282"/>
        <v>8/21/2014</v>
      </c>
      <c r="T2568" s="9">
        <f t="shared" si="283"/>
        <v>7</v>
      </c>
      <c r="U2568">
        <f t="shared" si="284"/>
        <v>2014</v>
      </c>
      <c r="V2568" s="9">
        <f t="shared" si="285"/>
        <v>8</v>
      </c>
      <c r="W2568">
        <f t="shared" si="286"/>
        <v>2014</v>
      </c>
    </row>
    <row r="2569" spans="1:23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3">
        <v>42117.878912037035</v>
      </c>
      <c r="J2569" s="13">
        <v>42087.878912037035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 s="3">
        <f>ROUND(E2569/D2569*100,0)</f>
        <v>0</v>
      </c>
      <c r="Q2569">
        <f t="shared" si="280"/>
        <v>60</v>
      </c>
      <c r="R2569" s="14" t="str">
        <f t="shared" si="281"/>
        <v>3/24/2015</v>
      </c>
      <c r="S2569" s="14" t="str">
        <f t="shared" si="282"/>
        <v>4/23/2015</v>
      </c>
      <c r="T2569" s="9">
        <f t="shared" si="283"/>
        <v>3</v>
      </c>
      <c r="U2569">
        <f t="shared" si="284"/>
        <v>2015</v>
      </c>
      <c r="V2569" s="9">
        <f t="shared" si="285"/>
        <v>4</v>
      </c>
      <c r="W2569">
        <f t="shared" si="286"/>
        <v>2015</v>
      </c>
    </row>
    <row r="2570" spans="1:23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3">
        <v>42614.666597222225</v>
      </c>
      <c r="J2570" s="13">
        <v>42584.666597222225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 s="3">
        <f>ROUND(E2570/D2570*100,0)</f>
        <v>1</v>
      </c>
      <c r="Q2570">
        <f t="shared" si="280"/>
        <v>50</v>
      </c>
      <c r="R2570" s="14" t="str">
        <f t="shared" si="281"/>
        <v>8/2/2016</v>
      </c>
      <c r="S2570" s="14" t="str">
        <f t="shared" si="282"/>
        <v>9/1/2016</v>
      </c>
      <c r="T2570" s="9">
        <f t="shared" si="283"/>
        <v>8</v>
      </c>
      <c r="U2570">
        <f t="shared" si="284"/>
        <v>2016</v>
      </c>
      <c r="V2570" s="9">
        <f t="shared" si="285"/>
        <v>9</v>
      </c>
      <c r="W2570">
        <f t="shared" si="286"/>
        <v>2016</v>
      </c>
    </row>
    <row r="2571" spans="1:23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3">
        <v>42264.105462962965</v>
      </c>
      <c r="J2571" s="13">
        <v>42234.105462962965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 s="3">
        <f>ROUND(E2571/D2571*100,0)</f>
        <v>2</v>
      </c>
      <c r="Q2571">
        <f t="shared" si="280"/>
        <v>72.5</v>
      </c>
      <c r="R2571" s="14" t="str">
        <f t="shared" si="281"/>
        <v>8/18/2015</v>
      </c>
      <c r="S2571" s="14" t="str">
        <f t="shared" si="282"/>
        <v>9/17/2015</v>
      </c>
      <c r="T2571" s="9">
        <f t="shared" si="283"/>
        <v>8</v>
      </c>
      <c r="U2571">
        <f t="shared" si="284"/>
        <v>2015</v>
      </c>
      <c r="V2571" s="9">
        <f t="shared" si="285"/>
        <v>9</v>
      </c>
      <c r="W2571">
        <f t="shared" si="286"/>
        <v>2015</v>
      </c>
    </row>
    <row r="2572" spans="1:23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3">
        <v>42774.903182870374</v>
      </c>
      <c r="J2572" s="13">
        <v>42744.903182870374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 s="3">
        <f>ROUND(E2572/D2572*100,0)</f>
        <v>1</v>
      </c>
      <c r="Q2572">
        <f t="shared" si="280"/>
        <v>29.5</v>
      </c>
      <c r="R2572" s="14" t="str">
        <f t="shared" si="281"/>
        <v>1/9/2017</v>
      </c>
      <c r="S2572" s="14" t="str">
        <f t="shared" si="282"/>
        <v>2/8/2017</v>
      </c>
      <c r="T2572" s="9">
        <f t="shared" si="283"/>
        <v>1</v>
      </c>
      <c r="U2572">
        <f t="shared" si="284"/>
        <v>2017</v>
      </c>
      <c r="V2572" s="9">
        <f t="shared" si="285"/>
        <v>2</v>
      </c>
      <c r="W2572">
        <f t="shared" si="286"/>
        <v>2017</v>
      </c>
    </row>
    <row r="2573" spans="1:23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3">
        <v>42509.341678240744</v>
      </c>
      <c r="J2573" s="13">
        <v>42449.341678240744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 s="3">
        <f>ROUND(E2573/D2573*100,0)</f>
        <v>0</v>
      </c>
      <c r="Q2573">
        <f t="shared" si="280"/>
        <v>62.5</v>
      </c>
      <c r="R2573" s="14" t="str">
        <f t="shared" si="281"/>
        <v>3/20/2016</v>
      </c>
      <c r="S2573" s="14" t="str">
        <f t="shared" si="282"/>
        <v>5/19/2016</v>
      </c>
      <c r="T2573" s="9">
        <f t="shared" si="283"/>
        <v>3</v>
      </c>
      <c r="U2573">
        <f t="shared" si="284"/>
        <v>2016</v>
      </c>
      <c r="V2573" s="9">
        <f t="shared" si="285"/>
        <v>5</v>
      </c>
      <c r="W2573">
        <f t="shared" si="286"/>
        <v>2016</v>
      </c>
    </row>
    <row r="2574" spans="1:23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3">
        <v>42107.119409722225</v>
      </c>
      <c r="J2574" s="13">
        <v>42077.119409722225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 s="3">
        <f>ROUND(E2574/D2574*100,0)</f>
        <v>0</v>
      </c>
      <c r="Q2574">
        <f t="shared" si="280"/>
        <v>0</v>
      </c>
      <c r="R2574" s="14" t="str">
        <f t="shared" si="281"/>
        <v>3/14/2015</v>
      </c>
      <c r="S2574" s="14" t="str">
        <f t="shared" si="282"/>
        <v>4/13/2015</v>
      </c>
      <c r="T2574" s="9">
        <f t="shared" si="283"/>
        <v>3</v>
      </c>
      <c r="U2574">
        <f t="shared" si="284"/>
        <v>2015</v>
      </c>
      <c r="V2574" s="9">
        <f t="shared" si="285"/>
        <v>4</v>
      </c>
      <c r="W2574">
        <f t="shared" si="286"/>
        <v>2015</v>
      </c>
    </row>
    <row r="2575" spans="1:23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3">
        <v>41874.592002314814</v>
      </c>
      <c r="J2575" s="13">
        <v>41829.592002314814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 s="3">
        <f>ROUND(E2575/D2575*100,0)</f>
        <v>0</v>
      </c>
      <c r="Q2575">
        <f t="shared" si="280"/>
        <v>0</v>
      </c>
      <c r="R2575" s="14" t="str">
        <f t="shared" si="281"/>
        <v>7/9/2014</v>
      </c>
      <c r="S2575" s="14" t="str">
        <f t="shared" si="282"/>
        <v>8/23/2014</v>
      </c>
      <c r="T2575" s="9">
        <f t="shared" si="283"/>
        <v>7</v>
      </c>
      <c r="U2575">
        <f t="shared" si="284"/>
        <v>2014</v>
      </c>
      <c r="V2575" s="9">
        <f t="shared" si="285"/>
        <v>8</v>
      </c>
      <c r="W2575">
        <f t="shared" si="286"/>
        <v>2014</v>
      </c>
    </row>
    <row r="2576" spans="1:23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3">
        <v>42508.825752314813</v>
      </c>
      <c r="J2576" s="13">
        <v>42487.825752314813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 s="3">
        <f>ROUND(E2576/D2576*100,0)</f>
        <v>0</v>
      </c>
      <c r="Q2576">
        <f t="shared" si="280"/>
        <v>0</v>
      </c>
      <c r="R2576" s="14" t="str">
        <f t="shared" si="281"/>
        <v>4/27/2016</v>
      </c>
      <c r="S2576" s="14" t="str">
        <f t="shared" si="282"/>
        <v>5/18/2016</v>
      </c>
      <c r="T2576" s="9">
        <f t="shared" si="283"/>
        <v>4</v>
      </c>
      <c r="U2576">
        <f t="shared" si="284"/>
        <v>2016</v>
      </c>
      <c r="V2576" s="9">
        <f t="shared" si="285"/>
        <v>5</v>
      </c>
      <c r="W2576">
        <f t="shared" si="286"/>
        <v>2016</v>
      </c>
    </row>
    <row r="2577" spans="1:23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3">
        <v>42016.108726851853</v>
      </c>
      <c r="J2577" s="13">
        <v>41986.108726851853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 s="3">
        <f>ROUND(E2577/D2577*100,0)</f>
        <v>0</v>
      </c>
      <c r="Q2577">
        <f t="shared" si="280"/>
        <v>0</v>
      </c>
      <c r="R2577" s="14" t="str">
        <f t="shared" si="281"/>
        <v>12/13/2014</v>
      </c>
      <c r="S2577" s="14" t="str">
        <f t="shared" si="282"/>
        <v>1/12/2015</v>
      </c>
      <c r="T2577" s="9">
        <f t="shared" si="283"/>
        <v>12</v>
      </c>
      <c r="U2577">
        <f t="shared" si="284"/>
        <v>2014</v>
      </c>
      <c r="V2577" s="9">
        <f t="shared" si="285"/>
        <v>1</v>
      </c>
      <c r="W2577">
        <f t="shared" si="286"/>
        <v>2015</v>
      </c>
    </row>
    <row r="2578" spans="1:23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3">
        <v>42104.968136574076</v>
      </c>
      <c r="J2578" s="13">
        <v>42060.00980324074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 s="3">
        <f>ROUND(E2578/D2578*100,0)</f>
        <v>0</v>
      </c>
      <c r="Q2578">
        <f t="shared" si="280"/>
        <v>0</v>
      </c>
      <c r="R2578" s="14" t="str">
        <f t="shared" si="281"/>
        <v>2/25/2015</v>
      </c>
      <c r="S2578" s="14" t="str">
        <f t="shared" si="282"/>
        <v>4/10/2015</v>
      </c>
      <c r="T2578" s="9">
        <f t="shared" si="283"/>
        <v>2</v>
      </c>
      <c r="U2578">
        <f t="shared" si="284"/>
        <v>2015</v>
      </c>
      <c r="V2578" s="9">
        <f t="shared" si="285"/>
        <v>4</v>
      </c>
      <c r="W2578">
        <f t="shared" si="286"/>
        <v>2015</v>
      </c>
    </row>
    <row r="2579" spans="1:23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3">
        <v>41855.820567129631</v>
      </c>
      <c r="J2579" s="13">
        <v>41830.820567129631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 s="3">
        <f>ROUND(E2579/D2579*100,0)</f>
        <v>0</v>
      </c>
      <c r="Q2579">
        <f t="shared" si="280"/>
        <v>0</v>
      </c>
      <c r="R2579" s="14" t="str">
        <f t="shared" si="281"/>
        <v>7/10/2014</v>
      </c>
      <c r="S2579" s="14" t="str">
        <f t="shared" si="282"/>
        <v>8/4/2014</v>
      </c>
      <c r="T2579" s="9">
        <f t="shared" si="283"/>
        <v>7</v>
      </c>
      <c r="U2579">
        <f t="shared" si="284"/>
        <v>2014</v>
      </c>
      <c r="V2579" s="9">
        <f t="shared" si="285"/>
        <v>8</v>
      </c>
      <c r="W2579">
        <f t="shared" si="286"/>
        <v>2014</v>
      </c>
    </row>
    <row r="2580" spans="1:23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3">
        <v>42286.708333333336</v>
      </c>
      <c r="J2580" s="13">
        <v>42238.022905092592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 s="3">
        <f>ROUND(E2580/D2580*100,0)</f>
        <v>0</v>
      </c>
      <c r="Q2580">
        <f t="shared" si="280"/>
        <v>0</v>
      </c>
      <c r="R2580" s="14" t="str">
        <f t="shared" si="281"/>
        <v>8/22/2015</v>
      </c>
      <c r="S2580" s="14" t="str">
        <f t="shared" si="282"/>
        <v>10/9/2015</v>
      </c>
      <c r="T2580" s="9">
        <f t="shared" si="283"/>
        <v>8</v>
      </c>
      <c r="U2580">
        <f t="shared" si="284"/>
        <v>2015</v>
      </c>
      <c r="V2580" s="9">
        <f t="shared" si="285"/>
        <v>10</v>
      </c>
      <c r="W2580">
        <f t="shared" si="286"/>
        <v>2015</v>
      </c>
    </row>
    <row r="2581" spans="1:23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3">
        <v>41897.829895833333</v>
      </c>
      <c r="J2581" s="13">
        <v>41837.829895833333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 s="3">
        <f>ROUND(E2581/D2581*100,0)</f>
        <v>0</v>
      </c>
      <c r="Q2581">
        <f t="shared" si="280"/>
        <v>23.08</v>
      </c>
      <c r="R2581" s="14" t="str">
        <f t="shared" si="281"/>
        <v>7/17/2014</v>
      </c>
      <c r="S2581" s="14" t="str">
        <f t="shared" si="282"/>
        <v>9/15/2014</v>
      </c>
      <c r="T2581" s="9">
        <f t="shared" si="283"/>
        <v>7</v>
      </c>
      <c r="U2581">
        <f t="shared" si="284"/>
        <v>2014</v>
      </c>
      <c r="V2581" s="9">
        <f t="shared" si="285"/>
        <v>9</v>
      </c>
      <c r="W2581">
        <f t="shared" si="286"/>
        <v>2014</v>
      </c>
    </row>
    <row r="2582" spans="1:23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3">
        <v>42140.125</v>
      </c>
      <c r="J2582" s="13">
        <v>42110.326423611114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 s="3">
        <f>ROUND(E2582/D2582*100,0)</f>
        <v>1</v>
      </c>
      <c r="Q2582">
        <f t="shared" si="280"/>
        <v>25.5</v>
      </c>
      <c r="R2582" s="14" t="str">
        <f t="shared" si="281"/>
        <v>4/16/2015</v>
      </c>
      <c r="S2582" s="14" t="str">
        <f t="shared" si="282"/>
        <v>5/16/2015</v>
      </c>
      <c r="T2582" s="9">
        <f t="shared" si="283"/>
        <v>4</v>
      </c>
      <c r="U2582">
        <f t="shared" si="284"/>
        <v>2015</v>
      </c>
      <c r="V2582" s="9">
        <f t="shared" si="285"/>
        <v>5</v>
      </c>
      <c r="W2582">
        <f t="shared" si="286"/>
        <v>2015</v>
      </c>
    </row>
    <row r="2583" spans="1:23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3">
        <v>42324.670115740744</v>
      </c>
      <c r="J2583" s="13">
        <v>42294.628449074073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 s="3">
        <f>ROUND(E2583/D2583*100,0)</f>
        <v>11</v>
      </c>
      <c r="Q2583">
        <f t="shared" si="280"/>
        <v>48.18</v>
      </c>
      <c r="R2583" s="14" t="str">
        <f t="shared" si="281"/>
        <v>10/17/2015</v>
      </c>
      <c r="S2583" s="14" t="str">
        <f t="shared" si="282"/>
        <v>11/16/2015</v>
      </c>
      <c r="T2583" s="9">
        <f t="shared" si="283"/>
        <v>10</v>
      </c>
      <c r="U2583">
        <f t="shared" si="284"/>
        <v>2015</v>
      </c>
      <c r="V2583" s="9">
        <f t="shared" si="285"/>
        <v>11</v>
      </c>
      <c r="W2583">
        <f t="shared" si="286"/>
        <v>2015</v>
      </c>
    </row>
    <row r="2584" spans="1:23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3">
        <v>42672.988819444443</v>
      </c>
      <c r="J2584" s="13">
        <v>42642.988819444443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 s="3">
        <f>ROUND(E2584/D2584*100,0)</f>
        <v>0</v>
      </c>
      <c r="Q2584">
        <f t="shared" si="280"/>
        <v>1</v>
      </c>
      <c r="R2584" s="14" t="str">
        <f t="shared" si="281"/>
        <v>9/29/2016</v>
      </c>
      <c r="S2584" s="14" t="str">
        <f t="shared" si="282"/>
        <v>10/29/2016</v>
      </c>
      <c r="T2584" s="9">
        <f t="shared" si="283"/>
        <v>9</v>
      </c>
      <c r="U2584">
        <f t="shared" si="284"/>
        <v>2016</v>
      </c>
      <c r="V2584" s="9">
        <f t="shared" si="285"/>
        <v>10</v>
      </c>
      <c r="W2584">
        <f t="shared" si="286"/>
        <v>2016</v>
      </c>
    </row>
    <row r="2585" spans="1:23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3">
        <v>42079.727777777778</v>
      </c>
      <c r="J2585" s="13">
        <v>42019.769444444442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 s="3">
        <f>ROUND(E2585/D2585*100,0)</f>
        <v>1</v>
      </c>
      <c r="Q2585">
        <f t="shared" si="280"/>
        <v>1</v>
      </c>
      <c r="R2585" s="14" t="str">
        <f t="shared" si="281"/>
        <v>1/15/2015</v>
      </c>
      <c r="S2585" s="14" t="str">
        <f t="shared" si="282"/>
        <v>3/16/2015</v>
      </c>
      <c r="T2585" s="9">
        <f t="shared" si="283"/>
        <v>1</v>
      </c>
      <c r="U2585">
        <f t="shared" si="284"/>
        <v>2015</v>
      </c>
      <c r="V2585" s="9">
        <f t="shared" si="285"/>
        <v>3</v>
      </c>
      <c r="W2585">
        <f t="shared" si="286"/>
        <v>2015</v>
      </c>
    </row>
    <row r="2586" spans="1:23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3">
        <v>42170.173252314817</v>
      </c>
      <c r="J2586" s="13">
        <v>42140.173252314817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 s="3">
        <f>ROUND(E2586/D2586*100,0)</f>
        <v>0</v>
      </c>
      <c r="Q2586">
        <f t="shared" si="280"/>
        <v>0</v>
      </c>
      <c r="R2586" s="14" t="str">
        <f t="shared" si="281"/>
        <v>5/16/2015</v>
      </c>
      <c r="S2586" s="14" t="str">
        <f t="shared" si="282"/>
        <v>6/15/2015</v>
      </c>
      <c r="T2586" s="9">
        <f t="shared" si="283"/>
        <v>5</v>
      </c>
      <c r="U2586">
        <f t="shared" si="284"/>
        <v>2015</v>
      </c>
      <c r="V2586" s="9">
        <f t="shared" si="285"/>
        <v>6</v>
      </c>
      <c r="W2586">
        <f t="shared" si="286"/>
        <v>2015</v>
      </c>
    </row>
    <row r="2587" spans="1:23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3">
        <v>41825.963333333333</v>
      </c>
      <c r="J2587" s="13">
        <v>41795.963333333333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 s="3">
        <f>ROUND(E2587/D2587*100,0)</f>
        <v>0</v>
      </c>
      <c r="Q2587">
        <f t="shared" si="280"/>
        <v>50</v>
      </c>
      <c r="R2587" s="14" t="str">
        <f t="shared" si="281"/>
        <v>6/5/2014</v>
      </c>
      <c r="S2587" s="14" t="str">
        <f t="shared" si="282"/>
        <v>7/5/2014</v>
      </c>
      <c r="T2587" s="9">
        <f t="shared" si="283"/>
        <v>6</v>
      </c>
      <c r="U2587">
        <f t="shared" si="284"/>
        <v>2014</v>
      </c>
      <c r="V2587" s="9">
        <f t="shared" si="285"/>
        <v>7</v>
      </c>
      <c r="W2587">
        <f t="shared" si="286"/>
        <v>2014</v>
      </c>
    </row>
    <row r="2588" spans="1:23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3">
        <v>42363.330277777779</v>
      </c>
      <c r="J2588" s="13">
        <v>42333.330277777779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 s="3">
        <f>ROUND(E2588/D2588*100,0)</f>
        <v>0</v>
      </c>
      <c r="Q2588">
        <f t="shared" si="280"/>
        <v>5</v>
      </c>
      <c r="R2588" s="14" t="str">
        <f t="shared" si="281"/>
        <v>11/25/2015</v>
      </c>
      <c r="S2588" s="14" t="str">
        <f t="shared" si="282"/>
        <v>12/25/2015</v>
      </c>
      <c r="T2588" s="9">
        <f t="shared" si="283"/>
        <v>11</v>
      </c>
      <c r="U2588">
        <f t="shared" si="284"/>
        <v>2015</v>
      </c>
      <c r="V2588" s="9">
        <f t="shared" si="285"/>
        <v>12</v>
      </c>
      <c r="W2588">
        <f t="shared" si="286"/>
        <v>2015</v>
      </c>
    </row>
    <row r="2589" spans="1:23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3">
        <v>42368.675381944442</v>
      </c>
      <c r="J2589" s="13">
        <v>42338.675381944442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 s="3">
        <f>ROUND(E2589/D2589*100,0)</f>
        <v>2</v>
      </c>
      <c r="Q2589">
        <f t="shared" si="280"/>
        <v>202.83</v>
      </c>
      <c r="R2589" s="14" t="str">
        <f t="shared" si="281"/>
        <v>11/30/2015</v>
      </c>
      <c r="S2589" s="14" t="str">
        <f t="shared" si="282"/>
        <v>12/30/2015</v>
      </c>
      <c r="T2589" s="9">
        <f t="shared" si="283"/>
        <v>11</v>
      </c>
      <c r="U2589">
        <f t="shared" si="284"/>
        <v>2015</v>
      </c>
      <c r="V2589" s="9">
        <f t="shared" si="285"/>
        <v>12</v>
      </c>
      <c r="W2589">
        <f t="shared" si="286"/>
        <v>2015</v>
      </c>
    </row>
    <row r="2590" spans="1:23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3">
        <v>42094.551388888889</v>
      </c>
      <c r="J2590" s="13">
        <v>42042.676226851851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 s="3">
        <f>ROUND(E2590/D2590*100,0)</f>
        <v>4</v>
      </c>
      <c r="Q2590">
        <f t="shared" si="280"/>
        <v>29.13</v>
      </c>
      <c r="R2590" s="14" t="str">
        <f t="shared" si="281"/>
        <v>2/7/2015</v>
      </c>
      <c r="S2590" s="14" t="str">
        <f t="shared" si="282"/>
        <v>3/31/2015</v>
      </c>
      <c r="T2590" s="9">
        <f t="shared" si="283"/>
        <v>2</v>
      </c>
      <c r="U2590">
        <f t="shared" si="284"/>
        <v>2015</v>
      </c>
      <c r="V2590" s="9">
        <f t="shared" si="285"/>
        <v>3</v>
      </c>
      <c r="W2590">
        <f t="shared" si="286"/>
        <v>2015</v>
      </c>
    </row>
    <row r="2591" spans="1:23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3">
        <v>42452.494525462964</v>
      </c>
      <c r="J2591" s="13">
        <v>42422.536192129628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 s="3">
        <f>ROUND(E2591/D2591*100,0)</f>
        <v>0</v>
      </c>
      <c r="Q2591">
        <f t="shared" si="280"/>
        <v>5</v>
      </c>
      <c r="R2591" s="14" t="str">
        <f t="shared" si="281"/>
        <v>2/22/2016</v>
      </c>
      <c r="S2591" s="14" t="str">
        <f t="shared" si="282"/>
        <v>3/23/2016</v>
      </c>
      <c r="T2591" s="9">
        <f t="shared" si="283"/>
        <v>2</v>
      </c>
      <c r="U2591">
        <f t="shared" si="284"/>
        <v>2016</v>
      </c>
      <c r="V2591" s="9">
        <f t="shared" si="285"/>
        <v>3</v>
      </c>
      <c r="W2591">
        <f t="shared" si="286"/>
        <v>2016</v>
      </c>
    </row>
    <row r="2592" spans="1:23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3">
        <v>42395.589085648149</v>
      </c>
      <c r="J2592" s="13">
        <v>42388.589085648149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 s="3">
        <f>ROUND(E2592/D2592*100,0)</f>
        <v>0</v>
      </c>
      <c r="Q2592">
        <f t="shared" si="280"/>
        <v>0</v>
      </c>
      <c r="R2592" s="14" t="str">
        <f t="shared" si="281"/>
        <v>1/19/2016</v>
      </c>
      <c r="S2592" s="14" t="str">
        <f t="shared" si="282"/>
        <v>1/26/2016</v>
      </c>
      <c r="T2592" s="9">
        <f t="shared" si="283"/>
        <v>1</v>
      </c>
      <c r="U2592">
        <f t="shared" si="284"/>
        <v>2016</v>
      </c>
      <c r="V2592" s="9">
        <f t="shared" si="285"/>
        <v>1</v>
      </c>
      <c r="W2592">
        <f t="shared" si="286"/>
        <v>2016</v>
      </c>
    </row>
    <row r="2593" spans="1:23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3">
        <v>42442.864861111113</v>
      </c>
      <c r="J2593" s="13">
        <v>42382.906527777777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 s="3">
        <f>ROUND(E2593/D2593*100,0)</f>
        <v>2</v>
      </c>
      <c r="Q2593">
        <f t="shared" si="280"/>
        <v>13</v>
      </c>
      <c r="R2593" s="14" t="str">
        <f t="shared" si="281"/>
        <v>1/13/2016</v>
      </c>
      <c r="S2593" s="14" t="str">
        <f t="shared" si="282"/>
        <v>3/13/2016</v>
      </c>
      <c r="T2593" s="9">
        <f t="shared" si="283"/>
        <v>1</v>
      </c>
      <c r="U2593">
        <f t="shared" si="284"/>
        <v>2016</v>
      </c>
      <c r="V2593" s="9">
        <f t="shared" si="285"/>
        <v>3</v>
      </c>
      <c r="W2593">
        <f t="shared" si="286"/>
        <v>2016</v>
      </c>
    </row>
    <row r="2594" spans="1:23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3">
        <v>41917.801168981481</v>
      </c>
      <c r="J2594" s="13">
        <v>41887.801168981481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 s="3">
        <f>ROUND(E2594/D2594*100,0)</f>
        <v>0</v>
      </c>
      <c r="Q2594">
        <f t="shared" si="280"/>
        <v>50</v>
      </c>
      <c r="R2594" s="14" t="str">
        <f t="shared" si="281"/>
        <v>9/5/2014</v>
      </c>
      <c r="S2594" s="14" t="str">
        <f t="shared" si="282"/>
        <v>10/5/2014</v>
      </c>
      <c r="T2594" s="9">
        <f t="shared" si="283"/>
        <v>9</v>
      </c>
      <c r="U2594">
        <f t="shared" si="284"/>
        <v>2014</v>
      </c>
      <c r="V2594" s="9">
        <f t="shared" si="285"/>
        <v>10</v>
      </c>
      <c r="W2594">
        <f t="shared" si="286"/>
        <v>2014</v>
      </c>
    </row>
    <row r="2595" spans="1:23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3">
        <v>42119.845208333332</v>
      </c>
      <c r="J2595" s="13">
        <v>42089.845208333332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 s="3">
        <f>ROUND(E2595/D2595*100,0)</f>
        <v>0</v>
      </c>
      <c r="Q2595">
        <f t="shared" si="280"/>
        <v>0</v>
      </c>
      <c r="R2595" s="14" t="str">
        <f t="shared" si="281"/>
        <v>3/26/2015</v>
      </c>
      <c r="S2595" s="14" t="str">
        <f t="shared" si="282"/>
        <v>4/25/2015</v>
      </c>
      <c r="T2595" s="9">
        <f t="shared" si="283"/>
        <v>3</v>
      </c>
      <c r="U2595">
        <f t="shared" si="284"/>
        <v>2015</v>
      </c>
      <c r="V2595" s="9">
        <f t="shared" si="285"/>
        <v>4</v>
      </c>
      <c r="W2595">
        <f t="shared" si="286"/>
        <v>2015</v>
      </c>
    </row>
    <row r="2596" spans="1:23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3">
        <v>41858.967916666668</v>
      </c>
      <c r="J2596" s="13">
        <v>41828.967916666668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 s="3">
        <f>ROUND(E2596/D2596*100,0)</f>
        <v>0</v>
      </c>
      <c r="Q2596">
        <f t="shared" si="280"/>
        <v>1</v>
      </c>
      <c r="R2596" s="14" t="str">
        <f t="shared" si="281"/>
        <v>7/8/2014</v>
      </c>
      <c r="S2596" s="14" t="str">
        <f t="shared" si="282"/>
        <v>8/7/2014</v>
      </c>
      <c r="T2596" s="9">
        <f t="shared" si="283"/>
        <v>7</v>
      </c>
      <c r="U2596">
        <f t="shared" si="284"/>
        <v>2014</v>
      </c>
      <c r="V2596" s="9">
        <f t="shared" si="285"/>
        <v>8</v>
      </c>
      <c r="W2596">
        <f t="shared" si="286"/>
        <v>2014</v>
      </c>
    </row>
    <row r="2597" spans="1:23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3">
        <v>42790.244212962964</v>
      </c>
      <c r="J2597" s="13">
        <v>42760.244212962964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 s="3">
        <f>ROUND(E2597/D2597*100,0)</f>
        <v>12</v>
      </c>
      <c r="Q2597">
        <f t="shared" si="280"/>
        <v>96.05</v>
      </c>
      <c r="R2597" s="14" t="str">
        <f t="shared" si="281"/>
        <v>1/25/2017</v>
      </c>
      <c r="S2597" s="14" t="str">
        <f t="shared" si="282"/>
        <v>2/24/2017</v>
      </c>
      <c r="T2597" s="9">
        <f t="shared" si="283"/>
        <v>1</v>
      </c>
      <c r="U2597">
        <f t="shared" si="284"/>
        <v>2017</v>
      </c>
      <c r="V2597" s="9">
        <f t="shared" si="285"/>
        <v>2</v>
      </c>
      <c r="W2597">
        <f t="shared" si="286"/>
        <v>2017</v>
      </c>
    </row>
    <row r="2598" spans="1:23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3">
        <v>41858.664456018516</v>
      </c>
      <c r="J2598" s="13">
        <v>41828.664456018516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 s="3">
        <f>ROUND(E2598/D2598*100,0)</f>
        <v>24</v>
      </c>
      <c r="Q2598">
        <f t="shared" si="280"/>
        <v>305.77999999999997</v>
      </c>
      <c r="R2598" s="14" t="str">
        <f t="shared" si="281"/>
        <v>7/8/2014</v>
      </c>
      <c r="S2598" s="14" t="str">
        <f t="shared" si="282"/>
        <v>8/7/2014</v>
      </c>
      <c r="T2598" s="9">
        <f t="shared" si="283"/>
        <v>7</v>
      </c>
      <c r="U2598">
        <f t="shared" si="284"/>
        <v>2014</v>
      </c>
      <c r="V2598" s="9">
        <f t="shared" si="285"/>
        <v>8</v>
      </c>
      <c r="W2598">
        <f t="shared" si="286"/>
        <v>2014</v>
      </c>
    </row>
    <row r="2599" spans="1:23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3">
        <v>42540.341631944444</v>
      </c>
      <c r="J2599" s="13">
        <v>42510.341631944444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 s="3">
        <f>ROUND(E2599/D2599*100,0)</f>
        <v>6</v>
      </c>
      <c r="Q2599">
        <f t="shared" si="280"/>
        <v>12.14</v>
      </c>
      <c r="R2599" s="14" t="str">
        <f t="shared" si="281"/>
        <v>5/20/2016</v>
      </c>
      <c r="S2599" s="14" t="str">
        <f t="shared" si="282"/>
        <v>6/19/2016</v>
      </c>
      <c r="T2599" s="9">
        <f t="shared" si="283"/>
        <v>5</v>
      </c>
      <c r="U2599">
        <f t="shared" si="284"/>
        <v>2016</v>
      </c>
      <c r="V2599" s="9">
        <f t="shared" si="285"/>
        <v>6</v>
      </c>
      <c r="W2599">
        <f t="shared" si="286"/>
        <v>2016</v>
      </c>
    </row>
    <row r="2600" spans="1:23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3">
        <v>42270.840289351851</v>
      </c>
      <c r="J2600" s="13">
        <v>42240.840289351851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 s="3">
        <f>ROUND(E2600/D2600*100,0)</f>
        <v>39</v>
      </c>
      <c r="Q2600">
        <f t="shared" si="280"/>
        <v>83.57</v>
      </c>
      <c r="R2600" s="14" t="str">
        <f t="shared" si="281"/>
        <v>8/24/2015</v>
      </c>
      <c r="S2600" s="14" t="str">
        <f t="shared" si="282"/>
        <v>9/23/2015</v>
      </c>
      <c r="T2600" s="9">
        <f t="shared" si="283"/>
        <v>8</v>
      </c>
      <c r="U2600">
        <f t="shared" si="284"/>
        <v>2015</v>
      </c>
      <c r="V2600" s="9">
        <f t="shared" si="285"/>
        <v>9</v>
      </c>
      <c r="W2600">
        <f t="shared" si="286"/>
        <v>2015</v>
      </c>
    </row>
    <row r="2601" spans="1:23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3">
        <v>41854.754016203704</v>
      </c>
      <c r="J2601" s="13">
        <v>41809.754016203704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 s="3">
        <f>ROUND(E2601/D2601*100,0)</f>
        <v>1</v>
      </c>
      <c r="Q2601">
        <f t="shared" si="280"/>
        <v>18</v>
      </c>
      <c r="R2601" s="14" t="str">
        <f t="shared" si="281"/>
        <v>6/19/2014</v>
      </c>
      <c r="S2601" s="14" t="str">
        <f t="shared" si="282"/>
        <v>8/3/2014</v>
      </c>
      <c r="T2601" s="9">
        <f t="shared" si="283"/>
        <v>6</v>
      </c>
      <c r="U2601">
        <f t="shared" si="284"/>
        <v>2014</v>
      </c>
      <c r="V2601" s="9">
        <f t="shared" si="285"/>
        <v>8</v>
      </c>
      <c r="W2601">
        <f t="shared" si="286"/>
        <v>2014</v>
      </c>
    </row>
    <row r="2602" spans="1:23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3">
        <v>42454.858796296299</v>
      </c>
      <c r="J2602" s="13">
        <v>42394.900462962964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 s="3">
        <f>ROUND(E2602/D2602*100,0)</f>
        <v>7</v>
      </c>
      <c r="Q2602">
        <f t="shared" si="280"/>
        <v>115.53</v>
      </c>
      <c r="R2602" s="14" t="str">
        <f t="shared" si="281"/>
        <v>1/25/2016</v>
      </c>
      <c r="S2602" s="14" t="str">
        <f t="shared" si="282"/>
        <v>3/25/2016</v>
      </c>
      <c r="T2602" s="9">
        <f t="shared" si="283"/>
        <v>1</v>
      </c>
      <c r="U2602">
        <f t="shared" si="284"/>
        <v>2016</v>
      </c>
      <c r="V2602" s="9">
        <f t="shared" si="285"/>
        <v>3</v>
      </c>
      <c r="W2602">
        <f t="shared" si="286"/>
        <v>2016</v>
      </c>
    </row>
    <row r="2603" spans="1:23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3">
        <v>41165.165972222225</v>
      </c>
      <c r="J2603" s="13">
        <v>41150.902187500003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 s="3">
        <f>ROUND(E2603/D2603*100,0)</f>
        <v>661</v>
      </c>
      <c r="Q2603">
        <f t="shared" si="280"/>
        <v>21.9</v>
      </c>
      <c r="R2603" s="14" t="str">
        <f t="shared" si="281"/>
        <v>8/29/2012</v>
      </c>
      <c r="S2603" s="14" t="str">
        <f t="shared" si="282"/>
        <v>9/13/2012</v>
      </c>
      <c r="T2603" s="9">
        <f t="shared" si="283"/>
        <v>8</v>
      </c>
      <c r="U2603">
        <f t="shared" si="284"/>
        <v>2012</v>
      </c>
      <c r="V2603" s="9">
        <f t="shared" si="285"/>
        <v>9</v>
      </c>
      <c r="W2603">
        <f t="shared" si="286"/>
        <v>2012</v>
      </c>
    </row>
    <row r="2604" spans="1:23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3">
        <v>41955.888888888891</v>
      </c>
      <c r="J2604" s="13">
        <v>41915.747314814813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 s="3">
        <f>ROUND(E2604/D2604*100,0)</f>
        <v>326</v>
      </c>
      <c r="Q2604">
        <f t="shared" si="280"/>
        <v>80.02</v>
      </c>
      <c r="R2604" s="14" t="str">
        <f t="shared" si="281"/>
        <v>10/3/2014</v>
      </c>
      <c r="S2604" s="14" t="str">
        <f t="shared" si="282"/>
        <v>11/12/2014</v>
      </c>
      <c r="T2604" s="9">
        <f t="shared" si="283"/>
        <v>10</v>
      </c>
      <c r="U2604">
        <f t="shared" si="284"/>
        <v>2014</v>
      </c>
      <c r="V2604" s="9">
        <f t="shared" si="285"/>
        <v>11</v>
      </c>
      <c r="W2604">
        <f t="shared" si="286"/>
        <v>2014</v>
      </c>
    </row>
    <row r="2605" spans="1:23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3">
        <v>41631.912662037037</v>
      </c>
      <c r="J2605" s="13">
        <v>41617.912662037037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 s="3">
        <f>ROUND(E2605/D2605*100,0)</f>
        <v>101</v>
      </c>
      <c r="Q2605">
        <f t="shared" si="280"/>
        <v>35.520000000000003</v>
      </c>
      <c r="R2605" s="14" t="str">
        <f t="shared" si="281"/>
        <v>12/9/2013</v>
      </c>
      <c r="S2605" s="14" t="str">
        <f t="shared" si="282"/>
        <v>12/23/2013</v>
      </c>
      <c r="T2605" s="9">
        <f t="shared" si="283"/>
        <v>12</v>
      </c>
      <c r="U2605">
        <f t="shared" si="284"/>
        <v>2013</v>
      </c>
      <c r="V2605" s="9">
        <f t="shared" si="285"/>
        <v>12</v>
      </c>
      <c r="W2605">
        <f t="shared" si="286"/>
        <v>2013</v>
      </c>
    </row>
    <row r="2606" spans="1:23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3">
        <v>41028.051192129627</v>
      </c>
      <c r="J2606" s="13">
        <v>40998.051192129627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 s="3">
        <f>ROUND(E2606/D2606*100,0)</f>
        <v>104</v>
      </c>
      <c r="Q2606">
        <f t="shared" si="280"/>
        <v>64.930000000000007</v>
      </c>
      <c r="R2606" s="14" t="str">
        <f t="shared" si="281"/>
        <v>3/30/2012</v>
      </c>
      <c r="S2606" s="14" t="str">
        <f t="shared" si="282"/>
        <v>4/29/2012</v>
      </c>
      <c r="T2606" s="9">
        <f t="shared" si="283"/>
        <v>3</v>
      </c>
      <c r="U2606">
        <f t="shared" si="284"/>
        <v>2012</v>
      </c>
      <c r="V2606" s="9">
        <f t="shared" si="285"/>
        <v>4</v>
      </c>
      <c r="W2606">
        <f t="shared" si="286"/>
        <v>2012</v>
      </c>
    </row>
    <row r="2607" spans="1:23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3">
        <v>42538.541550925926</v>
      </c>
      <c r="J2607" s="13">
        <v>42508.541550925926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 s="3">
        <f>ROUND(E2607/D2607*100,0)</f>
        <v>107</v>
      </c>
      <c r="Q2607">
        <f t="shared" si="280"/>
        <v>60.97</v>
      </c>
      <c r="R2607" s="14" t="str">
        <f t="shared" si="281"/>
        <v>5/18/2016</v>
      </c>
      <c r="S2607" s="14" t="str">
        <f t="shared" si="282"/>
        <v>6/17/2016</v>
      </c>
      <c r="T2607" s="9">
        <f t="shared" si="283"/>
        <v>5</v>
      </c>
      <c r="U2607">
        <f t="shared" si="284"/>
        <v>2016</v>
      </c>
      <c r="V2607" s="9">
        <f t="shared" si="285"/>
        <v>6</v>
      </c>
      <c r="W2607">
        <f t="shared" si="286"/>
        <v>2016</v>
      </c>
    </row>
    <row r="2608" spans="1:23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3">
        <v>41758.712754629632</v>
      </c>
      <c r="J2608" s="13">
        <v>41726.712754629632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 s="3">
        <f>ROUND(E2608/D2608*100,0)</f>
        <v>110</v>
      </c>
      <c r="Q2608">
        <f t="shared" si="280"/>
        <v>31.44</v>
      </c>
      <c r="R2608" s="14" t="str">
        <f t="shared" si="281"/>
        <v>3/28/2014</v>
      </c>
      <c r="S2608" s="14" t="str">
        <f t="shared" si="282"/>
        <v>4/29/2014</v>
      </c>
      <c r="T2608" s="9">
        <f t="shared" si="283"/>
        <v>3</v>
      </c>
      <c r="U2608">
        <f t="shared" si="284"/>
        <v>2014</v>
      </c>
      <c r="V2608" s="9">
        <f t="shared" si="285"/>
        <v>4</v>
      </c>
      <c r="W2608">
        <f t="shared" si="286"/>
        <v>2014</v>
      </c>
    </row>
    <row r="2609" spans="1:23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3">
        <v>42228.083333333336</v>
      </c>
      <c r="J2609" s="13">
        <v>42184.874675925923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 s="3">
        <f>ROUND(E2609/D2609*100,0)</f>
        <v>408</v>
      </c>
      <c r="Q2609">
        <f t="shared" si="280"/>
        <v>81.95</v>
      </c>
      <c r="R2609" s="14" t="str">
        <f t="shared" si="281"/>
        <v>6/29/2015</v>
      </c>
      <c r="S2609" s="14" t="str">
        <f t="shared" si="282"/>
        <v>8/12/2015</v>
      </c>
      <c r="T2609" s="9">
        <f t="shared" si="283"/>
        <v>6</v>
      </c>
      <c r="U2609">
        <f t="shared" si="284"/>
        <v>2015</v>
      </c>
      <c r="V2609" s="9">
        <f t="shared" si="285"/>
        <v>8</v>
      </c>
      <c r="W2609">
        <f t="shared" si="286"/>
        <v>2015</v>
      </c>
    </row>
    <row r="2610" spans="1:23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3">
        <v>42809</v>
      </c>
      <c r="J2610" s="13">
        <v>42767.801712962966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 s="3">
        <f>ROUND(E2610/D2610*100,0)</f>
        <v>224</v>
      </c>
      <c r="Q2610">
        <f t="shared" si="280"/>
        <v>58.93</v>
      </c>
      <c r="R2610" s="14" t="str">
        <f t="shared" si="281"/>
        <v>2/1/2017</v>
      </c>
      <c r="S2610" s="14" t="str">
        <f t="shared" si="282"/>
        <v>3/15/2017</v>
      </c>
      <c r="T2610" s="9">
        <f t="shared" si="283"/>
        <v>2</v>
      </c>
      <c r="U2610">
        <f t="shared" si="284"/>
        <v>2017</v>
      </c>
      <c r="V2610" s="9">
        <f t="shared" si="285"/>
        <v>3</v>
      </c>
      <c r="W2610">
        <f t="shared" si="286"/>
        <v>2017</v>
      </c>
    </row>
    <row r="2611" spans="1:23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3">
        <v>41105.237858796296</v>
      </c>
      <c r="J2611" s="13">
        <v>41075.237858796296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 s="3">
        <f>ROUND(E2611/D2611*100,0)</f>
        <v>304</v>
      </c>
      <c r="Q2611">
        <f t="shared" si="280"/>
        <v>157.29</v>
      </c>
      <c r="R2611" s="14" t="str">
        <f t="shared" si="281"/>
        <v>6/15/2012</v>
      </c>
      <c r="S2611" s="14" t="str">
        <f t="shared" si="282"/>
        <v>7/15/2012</v>
      </c>
      <c r="T2611" s="9">
        <f t="shared" si="283"/>
        <v>6</v>
      </c>
      <c r="U2611">
        <f t="shared" si="284"/>
        <v>2012</v>
      </c>
      <c r="V2611" s="9">
        <f t="shared" si="285"/>
        <v>7</v>
      </c>
      <c r="W2611">
        <f t="shared" si="286"/>
        <v>2012</v>
      </c>
    </row>
    <row r="2612" spans="1:23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3">
        <v>42604.290972222225</v>
      </c>
      <c r="J2612" s="13">
        <v>42564.881076388891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 s="3">
        <f>ROUND(E2612/D2612*100,0)</f>
        <v>141</v>
      </c>
      <c r="Q2612">
        <f t="shared" si="280"/>
        <v>55.76</v>
      </c>
      <c r="R2612" s="14" t="str">
        <f t="shared" si="281"/>
        <v>7/13/2016</v>
      </c>
      <c r="S2612" s="14" t="str">
        <f t="shared" si="282"/>
        <v>8/22/2016</v>
      </c>
      <c r="T2612" s="9">
        <f t="shared" si="283"/>
        <v>7</v>
      </c>
      <c r="U2612">
        <f t="shared" si="284"/>
        <v>2016</v>
      </c>
      <c r="V2612" s="9">
        <f t="shared" si="285"/>
        <v>8</v>
      </c>
      <c r="W2612">
        <f t="shared" si="286"/>
        <v>2016</v>
      </c>
    </row>
    <row r="2613" spans="1:23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3">
        <v>42737.957638888889</v>
      </c>
      <c r="J2613" s="13">
        <v>42704.335810185185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 s="3">
        <f>ROUND(E2613/D2613*100,0)</f>
        <v>2791</v>
      </c>
      <c r="Q2613">
        <f t="shared" si="280"/>
        <v>83.8</v>
      </c>
      <c r="R2613" s="14" t="str">
        <f t="shared" si="281"/>
        <v>11/30/2016</v>
      </c>
      <c r="S2613" s="14" t="str">
        <f t="shared" si="282"/>
        <v>1/2/2017</v>
      </c>
      <c r="T2613" s="9">
        <f t="shared" si="283"/>
        <v>11</v>
      </c>
      <c r="U2613">
        <f t="shared" si="284"/>
        <v>2016</v>
      </c>
      <c r="V2613" s="9">
        <f t="shared" si="285"/>
        <v>1</v>
      </c>
      <c r="W2613">
        <f t="shared" si="286"/>
        <v>2017</v>
      </c>
    </row>
    <row r="2614" spans="1:23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3">
        <v>42013.143171296295</v>
      </c>
      <c r="J2614" s="13">
        <v>41982.143171296295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 s="3">
        <f>ROUND(E2614/D2614*100,0)</f>
        <v>172</v>
      </c>
      <c r="Q2614">
        <f t="shared" si="280"/>
        <v>58.42</v>
      </c>
      <c r="R2614" s="14" t="str">
        <f t="shared" si="281"/>
        <v>12/9/2014</v>
      </c>
      <c r="S2614" s="14" t="str">
        <f t="shared" si="282"/>
        <v>1/9/2015</v>
      </c>
      <c r="T2614" s="9">
        <f t="shared" si="283"/>
        <v>12</v>
      </c>
      <c r="U2614">
        <f t="shared" si="284"/>
        <v>2014</v>
      </c>
      <c r="V2614" s="9">
        <f t="shared" si="285"/>
        <v>1</v>
      </c>
      <c r="W2614">
        <f t="shared" si="286"/>
        <v>2015</v>
      </c>
    </row>
    <row r="2615" spans="1:23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3">
        <v>41173.81821759259</v>
      </c>
      <c r="J2615" s="13">
        <v>41143.81821759259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 s="3">
        <f>ROUND(E2615/D2615*100,0)</f>
        <v>101</v>
      </c>
      <c r="Q2615">
        <f t="shared" si="280"/>
        <v>270.57</v>
      </c>
      <c r="R2615" s="14" t="str">
        <f t="shared" si="281"/>
        <v>8/22/2012</v>
      </c>
      <c r="S2615" s="14" t="str">
        <f t="shared" si="282"/>
        <v>9/21/2012</v>
      </c>
      <c r="T2615" s="9">
        <f t="shared" si="283"/>
        <v>8</v>
      </c>
      <c r="U2615">
        <f t="shared" si="284"/>
        <v>2012</v>
      </c>
      <c r="V2615" s="9">
        <f t="shared" si="285"/>
        <v>9</v>
      </c>
      <c r="W2615">
        <f t="shared" si="286"/>
        <v>2012</v>
      </c>
    </row>
    <row r="2616" spans="1:23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3">
        <v>41759.208333333336</v>
      </c>
      <c r="J2616" s="13">
        <v>41730.708472222221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 s="3">
        <f>ROUND(E2616/D2616*100,0)</f>
        <v>102</v>
      </c>
      <c r="Q2616">
        <f t="shared" si="280"/>
        <v>107.1</v>
      </c>
      <c r="R2616" s="14" t="str">
        <f t="shared" si="281"/>
        <v>4/1/2014</v>
      </c>
      <c r="S2616" s="14" t="str">
        <f t="shared" si="282"/>
        <v>4/30/2014</v>
      </c>
      <c r="T2616" s="9">
        <f t="shared" si="283"/>
        <v>4</v>
      </c>
      <c r="U2616">
        <f t="shared" si="284"/>
        <v>2014</v>
      </c>
      <c r="V2616" s="9">
        <f t="shared" si="285"/>
        <v>4</v>
      </c>
      <c r="W2616">
        <f t="shared" si="286"/>
        <v>2014</v>
      </c>
    </row>
    <row r="2617" spans="1:23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3">
        <v>42490.5</v>
      </c>
      <c r="J2617" s="13">
        <v>42453.49726851852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 s="3">
        <f>ROUND(E2617/D2617*100,0)</f>
        <v>170</v>
      </c>
      <c r="Q2617">
        <f t="shared" si="280"/>
        <v>47.18</v>
      </c>
      <c r="R2617" s="14" t="str">
        <f t="shared" si="281"/>
        <v>3/24/2016</v>
      </c>
      <c r="S2617" s="14" t="str">
        <f t="shared" si="282"/>
        <v>4/30/2016</v>
      </c>
      <c r="T2617" s="9">
        <f t="shared" si="283"/>
        <v>3</v>
      </c>
      <c r="U2617">
        <f t="shared" si="284"/>
        <v>2016</v>
      </c>
      <c r="V2617" s="9">
        <f t="shared" si="285"/>
        <v>4</v>
      </c>
      <c r="W2617">
        <f t="shared" si="286"/>
        <v>2016</v>
      </c>
    </row>
    <row r="2618" spans="1:23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3">
        <v>42241.99454861111</v>
      </c>
      <c r="J2618" s="13">
        <v>42211.99454861111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 s="3">
        <f>ROUND(E2618/D2618*100,0)</f>
        <v>115</v>
      </c>
      <c r="Q2618">
        <f t="shared" si="280"/>
        <v>120.31</v>
      </c>
      <c r="R2618" s="14" t="str">
        <f t="shared" si="281"/>
        <v>7/26/2015</v>
      </c>
      <c r="S2618" s="14" t="str">
        <f t="shared" si="282"/>
        <v>8/25/2015</v>
      </c>
      <c r="T2618" s="9">
        <f t="shared" si="283"/>
        <v>7</v>
      </c>
      <c r="U2618">
        <f t="shared" si="284"/>
        <v>2015</v>
      </c>
      <c r="V2618" s="9">
        <f t="shared" si="285"/>
        <v>8</v>
      </c>
      <c r="W2618">
        <f t="shared" si="286"/>
        <v>2015</v>
      </c>
    </row>
    <row r="2619" spans="1:23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3">
        <v>41932.874432870369</v>
      </c>
      <c r="J2619" s="13">
        <v>41902.874432870369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 s="3">
        <f>ROUND(E2619/D2619*100,0)</f>
        <v>878</v>
      </c>
      <c r="Q2619">
        <f t="shared" si="280"/>
        <v>27.6</v>
      </c>
      <c r="R2619" s="14" t="str">
        <f t="shared" si="281"/>
        <v>9/20/2014</v>
      </c>
      <c r="S2619" s="14" t="str">
        <f t="shared" si="282"/>
        <v>10/20/2014</v>
      </c>
      <c r="T2619" s="9">
        <f t="shared" si="283"/>
        <v>9</v>
      </c>
      <c r="U2619">
        <f t="shared" si="284"/>
        <v>2014</v>
      </c>
      <c r="V2619" s="9">
        <f t="shared" si="285"/>
        <v>10</v>
      </c>
      <c r="W2619">
        <f t="shared" si="286"/>
        <v>2014</v>
      </c>
    </row>
    <row r="2620" spans="1:23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3">
        <v>42339.834039351852</v>
      </c>
      <c r="J2620" s="13">
        <v>42279.792372685188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 s="3">
        <f>ROUND(E2620/D2620*100,0)</f>
        <v>105</v>
      </c>
      <c r="Q2620">
        <f t="shared" si="280"/>
        <v>205.3</v>
      </c>
      <c r="R2620" s="14" t="str">
        <f t="shared" si="281"/>
        <v>10/2/2015</v>
      </c>
      <c r="S2620" s="14" t="str">
        <f t="shared" si="282"/>
        <v>12/1/2015</v>
      </c>
      <c r="T2620" s="9">
        <f t="shared" si="283"/>
        <v>10</v>
      </c>
      <c r="U2620">
        <f t="shared" si="284"/>
        <v>2015</v>
      </c>
      <c r="V2620" s="9">
        <f t="shared" si="285"/>
        <v>12</v>
      </c>
      <c r="W2620">
        <f t="shared" si="286"/>
        <v>2015</v>
      </c>
    </row>
    <row r="2621" spans="1:23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3">
        <v>42300.458333333336</v>
      </c>
      <c r="J2621" s="13">
        <v>42273.884305555555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 s="3">
        <f>ROUND(E2621/D2621*100,0)</f>
        <v>188</v>
      </c>
      <c r="Q2621">
        <f t="shared" si="280"/>
        <v>35.549999999999997</v>
      </c>
      <c r="R2621" s="14" t="str">
        <f t="shared" si="281"/>
        <v>9/26/2015</v>
      </c>
      <c r="S2621" s="14" t="str">
        <f t="shared" si="282"/>
        <v>10/23/2015</v>
      </c>
      <c r="T2621" s="9">
        <f t="shared" si="283"/>
        <v>9</v>
      </c>
      <c r="U2621">
        <f t="shared" si="284"/>
        <v>2015</v>
      </c>
      <c r="V2621" s="9">
        <f t="shared" si="285"/>
        <v>10</v>
      </c>
      <c r="W2621">
        <f t="shared" si="286"/>
        <v>2015</v>
      </c>
    </row>
    <row r="2622" spans="1:23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3">
        <v>42288.041666666664</v>
      </c>
      <c r="J2622" s="13">
        <v>42251.16715277778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 s="3">
        <f>ROUND(E2622/D2622*100,0)</f>
        <v>144</v>
      </c>
      <c r="Q2622">
        <f t="shared" si="280"/>
        <v>74.64</v>
      </c>
      <c r="R2622" s="14" t="str">
        <f t="shared" si="281"/>
        <v>9/4/2015</v>
      </c>
      <c r="S2622" s="14" t="str">
        <f t="shared" si="282"/>
        <v>10/11/2015</v>
      </c>
      <c r="T2622" s="9">
        <f t="shared" si="283"/>
        <v>9</v>
      </c>
      <c r="U2622">
        <f t="shared" si="284"/>
        <v>2015</v>
      </c>
      <c r="V2622" s="9">
        <f t="shared" si="285"/>
        <v>10</v>
      </c>
      <c r="W2622">
        <f t="shared" si="286"/>
        <v>2015</v>
      </c>
    </row>
    <row r="2623" spans="1:23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3">
        <v>42145.747546296298</v>
      </c>
      <c r="J2623" s="13">
        <v>42115.747546296298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 s="3">
        <f>ROUND(E2623/D2623*100,0)</f>
        <v>146</v>
      </c>
      <c r="Q2623">
        <f t="shared" si="280"/>
        <v>47.06</v>
      </c>
      <c r="R2623" s="14" t="str">
        <f t="shared" si="281"/>
        <v>4/21/2015</v>
      </c>
      <c r="S2623" s="14" t="str">
        <f t="shared" si="282"/>
        <v>5/21/2015</v>
      </c>
      <c r="T2623" s="9">
        <f t="shared" si="283"/>
        <v>4</v>
      </c>
      <c r="U2623">
        <f t="shared" si="284"/>
        <v>2015</v>
      </c>
      <c r="V2623" s="9">
        <f t="shared" si="285"/>
        <v>5</v>
      </c>
      <c r="W2623">
        <f t="shared" si="286"/>
        <v>2015</v>
      </c>
    </row>
    <row r="2624" spans="1:23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3">
        <v>42734.74324074074</v>
      </c>
      <c r="J2624" s="13">
        <v>42689.74324074074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 s="3">
        <f>ROUND(E2624/D2624*100,0)</f>
        <v>131</v>
      </c>
      <c r="Q2624">
        <f t="shared" si="280"/>
        <v>26.59</v>
      </c>
      <c r="R2624" s="14" t="str">
        <f t="shared" si="281"/>
        <v>11/15/2016</v>
      </c>
      <c r="S2624" s="14" t="str">
        <f t="shared" si="282"/>
        <v>12/30/2016</v>
      </c>
      <c r="T2624" s="9">
        <f t="shared" si="283"/>
        <v>11</v>
      </c>
      <c r="U2624">
        <f t="shared" si="284"/>
        <v>2016</v>
      </c>
      <c r="V2624" s="9">
        <f t="shared" si="285"/>
        <v>12</v>
      </c>
      <c r="W2624">
        <f t="shared" si="286"/>
        <v>2016</v>
      </c>
    </row>
    <row r="2625" spans="1:23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3">
        <v>42706.256550925929</v>
      </c>
      <c r="J2625" s="13">
        <v>42692.256550925929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 s="3">
        <f>ROUND(E2625/D2625*100,0)</f>
        <v>114</v>
      </c>
      <c r="Q2625">
        <f t="shared" si="280"/>
        <v>36.770000000000003</v>
      </c>
      <c r="R2625" s="14" t="str">
        <f t="shared" si="281"/>
        <v>11/18/2016</v>
      </c>
      <c r="S2625" s="14" t="str">
        <f t="shared" si="282"/>
        <v>12/2/2016</v>
      </c>
      <c r="T2625" s="9">
        <f t="shared" si="283"/>
        <v>11</v>
      </c>
      <c r="U2625">
        <f t="shared" si="284"/>
        <v>2016</v>
      </c>
      <c r="V2625" s="9">
        <f t="shared" si="285"/>
        <v>12</v>
      </c>
      <c r="W2625">
        <f t="shared" si="286"/>
        <v>2016</v>
      </c>
    </row>
    <row r="2626" spans="1:23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3">
        <v>41165.421550925923</v>
      </c>
      <c r="J2626" s="13">
        <v>41144.421550925923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 s="3">
        <f>ROUND(E2626/D2626*100,0)</f>
        <v>1379</v>
      </c>
      <c r="Q2626">
        <f t="shared" si="280"/>
        <v>31.82</v>
      </c>
      <c r="R2626" s="14" t="str">
        <f t="shared" si="281"/>
        <v>8/23/2012</v>
      </c>
      <c r="S2626" s="14" t="str">
        <f t="shared" si="282"/>
        <v>9/13/2012</v>
      </c>
      <c r="T2626" s="9">
        <f t="shared" si="283"/>
        <v>8</v>
      </c>
      <c r="U2626">
        <f t="shared" si="284"/>
        <v>2012</v>
      </c>
      <c r="V2626" s="9">
        <f t="shared" si="285"/>
        <v>9</v>
      </c>
      <c r="W2626">
        <f t="shared" si="286"/>
        <v>2012</v>
      </c>
    </row>
    <row r="2627" spans="1:23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3">
        <v>42683.851944444446</v>
      </c>
      <c r="J2627" s="13">
        <v>42658.810277777775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 s="3">
        <f>ROUND(E2627/D2627*100,0)</f>
        <v>956</v>
      </c>
      <c r="Q2627">
        <f t="shared" ref="Q2627:Q2690" si="287">IFERROR(ROUND(E2627/L2627,2),0)</f>
        <v>27.58</v>
      </c>
      <c r="R2627" s="14" t="str">
        <f t="shared" ref="R2627:R2690" si="288">_xlfn.CONCAT(MONTH(J2627),"/",DAY(J2627),"/",YEAR(J2627))</f>
        <v>10/15/2016</v>
      </c>
      <c r="S2627" s="14" t="str">
        <f t="shared" ref="S2627:S2690" si="289">_xlfn.CONCAT(MONTH(I2627),"/",DAY(I2627),"/",YEAR(I2627))</f>
        <v>11/9/2016</v>
      </c>
      <c r="T2627" s="9">
        <f t="shared" ref="T2627:T2690" si="290">MONTH(R2627)</f>
        <v>10</v>
      </c>
      <c r="U2627">
        <f t="shared" ref="U2627:U2690" si="291">YEAR(R2627)</f>
        <v>2016</v>
      </c>
      <c r="V2627" s="9">
        <f t="shared" ref="V2627:V2690" si="292">MONTH(S2627)</f>
        <v>11</v>
      </c>
      <c r="W2627">
        <f t="shared" ref="W2627:W2690" si="293">YEAR(S2627)</f>
        <v>2016</v>
      </c>
    </row>
    <row r="2628" spans="1:23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3">
        <v>42158.628113425926</v>
      </c>
      <c r="J2628" s="13">
        <v>42128.628113425926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 s="3">
        <f>ROUND(E2628/D2628*100,0)</f>
        <v>112</v>
      </c>
      <c r="Q2628">
        <f t="shared" si="287"/>
        <v>56</v>
      </c>
      <c r="R2628" s="14" t="str">
        <f t="shared" si="288"/>
        <v>5/4/2015</v>
      </c>
      <c r="S2628" s="14" t="str">
        <f t="shared" si="289"/>
        <v>6/3/2015</v>
      </c>
      <c r="T2628" s="9">
        <f t="shared" si="290"/>
        <v>5</v>
      </c>
      <c r="U2628">
        <f t="shared" si="291"/>
        <v>2015</v>
      </c>
      <c r="V2628" s="9">
        <f t="shared" si="292"/>
        <v>6</v>
      </c>
      <c r="W2628">
        <f t="shared" si="293"/>
        <v>2015</v>
      </c>
    </row>
    <row r="2629" spans="1:23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3">
        <v>42334.871076388888</v>
      </c>
      <c r="J2629" s="13">
        <v>42304.829409722224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 s="3">
        <f>ROUND(E2629/D2629*100,0)</f>
        <v>647</v>
      </c>
      <c r="Q2629">
        <f t="shared" si="287"/>
        <v>21.56</v>
      </c>
      <c r="R2629" s="14" t="str">
        <f t="shared" si="288"/>
        <v>10/27/2015</v>
      </c>
      <c r="S2629" s="14" t="str">
        <f t="shared" si="289"/>
        <v>11/26/2015</v>
      </c>
      <c r="T2629" s="9">
        <f t="shared" si="290"/>
        <v>10</v>
      </c>
      <c r="U2629">
        <f t="shared" si="291"/>
        <v>2015</v>
      </c>
      <c r="V2629" s="9">
        <f t="shared" si="292"/>
        <v>11</v>
      </c>
      <c r="W2629">
        <f t="shared" si="293"/>
        <v>2015</v>
      </c>
    </row>
    <row r="2630" spans="1:23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3">
        <v>41973.966053240743</v>
      </c>
      <c r="J2630" s="13">
        <v>41953.966053240743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 s="3">
        <f>ROUND(E2630/D2630*100,0)</f>
        <v>110</v>
      </c>
      <c r="Q2630">
        <f t="shared" si="287"/>
        <v>44.1</v>
      </c>
      <c r="R2630" s="14" t="str">
        <f t="shared" si="288"/>
        <v>11/10/2014</v>
      </c>
      <c r="S2630" s="14" t="str">
        <f t="shared" si="289"/>
        <v>11/30/2014</v>
      </c>
      <c r="T2630" s="9">
        <f t="shared" si="290"/>
        <v>11</v>
      </c>
      <c r="U2630">
        <f t="shared" si="291"/>
        <v>2014</v>
      </c>
      <c r="V2630" s="9">
        <f t="shared" si="292"/>
        <v>11</v>
      </c>
      <c r="W2630">
        <f t="shared" si="293"/>
        <v>2014</v>
      </c>
    </row>
    <row r="2631" spans="1:23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3">
        <v>42138.538449074076</v>
      </c>
      <c r="J2631" s="13">
        <v>42108.538449074076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 s="3">
        <f>ROUND(E2631/D2631*100,0)</f>
        <v>128</v>
      </c>
      <c r="Q2631">
        <f t="shared" si="287"/>
        <v>63.87</v>
      </c>
      <c r="R2631" s="14" t="str">
        <f t="shared" si="288"/>
        <v>4/14/2015</v>
      </c>
      <c r="S2631" s="14" t="str">
        <f t="shared" si="289"/>
        <v>5/14/2015</v>
      </c>
      <c r="T2631" s="9">
        <f t="shared" si="290"/>
        <v>4</v>
      </c>
      <c r="U2631">
        <f t="shared" si="291"/>
        <v>2015</v>
      </c>
      <c r="V2631" s="9">
        <f t="shared" si="292"/>
        <v>5</v>
      </c>
      <c r="W2631">
        <f t="shared" si="293"/>
        <v>2015</v>
      </c>
    </row>
    <row r="2632" spans="1:23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3">
        <v>42551.416666666664</v>
      </c>
      <c r="J2632" s="13">
        <v>42524.105462962965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 s="3">
        <f>ROUND(E2632/D2632*100,0)</f>
        <v>158</v>
      </c>
      <c r="Q2632">
        <f t="shared" si="287"/>
        <v>38.99</v>
      </c>
      <c r="R2632" s="14" t="str">
        <f t="shared" si="288"/>
        <v>6/3/2016</v>
      </c>
      <c r="S2632" s="14" t="str">
        <f t="shared" si="289"/>
        <v>6/30/2016</v>
      </c>
      <c r="T2632" s="9">
        <f t="shared" si="290"/>
        <v>6</v>
      </c>
      <c r="U2632">
        <f t="shared" si="291"/>
        <v>2016</v>
      </c>
      <c r="V2632" s="9">
        <f t="shared" si="292"/>
        <v>6</v>
      </c>
      <c r="W2632">
        <f t="shared" si="293"/>
        <v>2016</v>
      </c>
    </row>
    <row r="2633" spans="1:23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3">
        <v>42246.169293981482</v>
      </c>
      <c r="J2633" s="13">
        <v>42218.169293981482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 s="3">
        <f>ROUND(E2633/D2633*100,0)</f>
        <v>115</v>
      </c>
      <c r="Q2633">
        <f t="shared" si="287"/>
        <v>80.19</v>
      </c>
      <c r="R2633" s="14" t="str">
        <f t="shared" si="288"/>
        <v>8/2/2015</v>
      </c>
      <c r="S2633" s="14" t="str">
        <f t="shared" si="289"/>
        <v>8/30/2015</v>
      </c>
      <c r="T2633" s="9">
        <f t="shared" si="290"/>
        <v>8</v>
      </c>
      <c r="U2633">
        <f t="shared" si="291"/>
        <v>2015</v>
      </c>
      <c r="V2633" s="9">
        <f t="shared" si="292"/>
        <v>8</v>
      </c>
      <c r="W2633">
        <f t="shared" si="293"/>
        <v>2015</v>
      </c>
    </row>
    <row r="2634" spans="1:23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3">
        <v>42519.061793981484</v>
      </c>
      <c r="J2634" s="13">
        <v>42494.061793981484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 s="3">
        <f>ROUND(E2634/D2634*100,0)</f>
        <v>137</v>
      </c>
      <c r="Q2634">
        <f t="shared" si="287"/>
        <v>34.9</v>
      </c>
      <c r="R2634" s="14" t="str">
        <f t="shared" si="288"/>
        <v>5/4/2016</v>
      </c>
      <c r="S2634" s="14" t="str">
        <f t="shared" si="289"/>
        <v>5/29/2016</v>
      </c>
      <c r="T2634" s="9">
        <f t="shared" si="290"/>
        <v>5</v>
      </c>
      <c r="U2634">
        <f t="shared" si="291"/>
        <v>2016</v>
      </c>
      <c r="V2634" s="9">
        <f t="shared" si="292"/>
        <v>5</v>
      </c>
      <c r="W2634">
        <f t="shared" si="293"/>
        <v>2016</v>
      </c>
    </row>
    <row r="2635" spans="1:23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3">
        <v>41697.958333333336</v>
      </c>
      <c r="J2635" s="13">
        <v>41667.823287037034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 s="3">
        <f>ROUND(E2635/D2635*100,0)</f>
        <v>355</v>
      </c>
      <c r="Q2635">
        <f t="shared" si="287"/>
        <v>89.1</v>
      </c>
      <c r="R2635" s="14" t="str">
        <f t="shared" si="288"/>
        <v>1/28/2014</v>
      </c>
      <c r="S2635" s="14" t="str">
        <f t="shared" si="289"/>
        <v>2/27/2014</v>
      </c>
      <c r="T2635" s="9">
        <f t="shared" si="290"/>
        <v>1</v>
      </c>
      <c r="U2635">
        <f t="shared" si="291"/>
        <v>2014</v>
      </c>
      <c r="V2635" s="9">
        <f t="shared" si="292"/>
        <v>2</v>
      </c>
      <c r="W2635">
        <f t="shared" si="293"/>
        <v>2014</v>
      </c>
    </row>
    <row r="2636" spans="1:23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3">
        <v>42642.656493055554</v>
      </c>
      <c r="J2636" s="13">
        <v>42612.656493055554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 s="3">
        <f>ROUND(E2636/D2636*100,0)</f>
        <v>106</v>
      </c>
      <c r="Q2636">
        <f t="shared" si="287"/>
        <v>39.44</v>
      </c>
      <c r="R2636" s="14" t="str">
        <f t="shared" si="288"/>
        <v>8/30/2016</v>
      </c>
      <c r="S2636" s="14" t="str">
        <f t="shared" si="289"/>
        <v>9/29/2016</v>
      </c>
      <c r="T2636" s="9">
        <f t="shared" si="290"/>
        <v>8</v>
      </c>
      <c r="U2636">
        <f t="shared" si="291"/>
        <v>2016</v>
      </c>
      <c r="V2636" s="9">
        <f t="shared" si="292"/>
        <v>9</v>
      </c>
      <c r="W2636">
        <f t="shared" si="293"/>
        <v>2016</v>
      </c>
    </row>
    <row r="2637" spans="1:23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3">
        <v>42072.909270833334</v>
      </c>
      <c r="J2637" s="13">
        <v>42037.950937499998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 s="3">
        <f>ROUND(E2637/D2637*100,0)</f>
        <v>100</v>
      </c>
      <c r="Q2637">
        <f t="shared" si="287"/>
        <v>136.9</v>
      </c>
      <c r="R2637" s="14" t="str">
        <f t="shared" si="288"/>
        <v>2/2/2015</v>
      </c>
      <c r="S2637" s="14" t="str">
        <f t="shared" si="289"/>
        <v>3/9/2015</v>
      </c>
      <c r="T2637" s="9">
        <f t="shared" si="290"/>
        <v>2</v>
      </c>
      <c r="U2637">
        <f t="shared" si="291"/>
        <v>2015</v>
      </c>
      <c r="V2637" s="9">
        <f t="shared" si="292"/>
        <v>3</v>
      </c>
      <c r="W2637">
        <f t="shared" si="293"/>
        <v>2015</v>
      </c>
    </row>
    <row r="2638" spans="1:23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3">
        <v>42659.041666666664</v>
      </c>
      <c r="J2638" s="13">
        <v>42636.614745370367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 s="3">
        <f>ROUND(E2638/D2638*100,0)</f>
        <v>187</v>
      </c>
      <c r="Q2638">
        <f t="shared" si="287"/>
        <v>37.46</v>
      </c>
      <c r="R2638" s="14" t="str">
        <f t="shared" si="288"/>
        <v>9/23/2016</v>
      </c>
      <c r="S2638" s="14" t="str">
        <f t="shared" si="289"/>
        <v>10/16/2016</v>
      </c>
      <c r="T2638" s="9">
        <f t="shared" si="290"/>
        <v>9</v>
      </c>
      <c r="U2638">
        <f t="shared" si="291"/>
        <v>2016</v>
      </c>
      <c r="V2638" s="9">
        <f t="shared" si="292"/>
        <v>10</v>
      </c>
      <c r="W2638">
        <f t="shared" si="293"/>
        <v>2016</v>
      </c>
    </row>
    <row r="2639" spans="1:23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3">
        <v>42655.549479166664</v>
      </c>
      <c r="J2639" s="13">
        <v>42639.549479166664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 s="3">
        <f>ROUND(E2639/D2639*100,0)</f>
        <v>166</v>
      </c>
      <c r="Q2639">
        <f t="shared" si="287"/>
        <v>31.96</v>
      </c>
      <c r="R2639" s="14" t="str">
        <f t="shared" si="288"/>
        <v>9/26/2016</v>
      </c>
      <c r="S2639" s="14" t="str">
        <f t="shared" si="289"/>
        <v>10/12/2016</v>
      </c>
      <c r="T2639" s="9">
        <f t="shared" si="290"/>
        <v>9</v>
      </c>
      <c r="U2639">
        <f t="shared" si="291"/>
        <v>2016</v>
      </c>
      <c r="V2639" s="9">
        <f t="shared" si="292"/>
        <v>10</v>
      </c>
      <c r="W2639">
        <f t="shared" si="293"/>
        <v>2016</v>
      </c>
    </row>
    <row r="2640" spans="1:23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3">
        <v>42019.913136574076</v>
      </c>
      <c r="J2640" s="13">
        <v>41989.913136574076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 s="3">
        <f>ROUND(E2640/D2640*100,0)</f>
        <v>102</v>
      </c>
      <c r="Q2640">
        <f t="shared" si="287"/>
        <v>25.21</v>
      </c>
      <c r="R2640" s="14" t="str">
        <f t="shared" si="288"/>
        <v>12/16/2014</v>
      </c>
      <c r="S2640" s="14" t="str">
        <f t="shared" si="289"/>
        <v>1/15/2015</v>
      </c>
      <c r="T2640" s="9">
        <f t="shared" si="290"/>
        <v>12</v>
      </c>
      <c r="U2640">
        <f t="shared" si="291"/>
        <v>2014</v>
      </c>
      <c r="V2640" s="9">
        <f t="shared" si="292"/>
        <v>1</v>
      </c>
      <c r="W2640">
        <f t="shared" si="293"/>
        <v>2015</v>
      </c>
    </row>
    <row r="2641" spans="1:23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3">
        <v>42054.86513888889</v>
      </c>
      <c r="J2641" s="13">
        <v>42024.86513888889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 s="3">
        <f>ROUND(E2641/D2641*100,0)</f>
        <v>164</v>
      </c>
      <c r="Q2641">
        <f t="shared" si="287"/>
        <v>10.039999999999999</v>
      </c>
      <c r="R2641" s="14" t="str">
        <f t="shared" si="288"/>
        <v>1/20/2015</v>
      </c>
      <c r="S2641" s="14" t="str">
        <f t="shared" si="289"/>
        <v>2/19/2015</v>
      </c>
      <c r="T2641" s="9">
        <f t="shared" si="290"/>
        <v>1</v>
      </c>
      <c r="U2641">
        <f t="shared" si="291"/>
        <v>2015</v>
      </c>
      <c r="V2641" s="9">
        <f t="shared" si="292"/>
        <v>2</v>
      </c>
      <c r="W2641">
        <f t="shared" si="293"/>
        <v>2015</v>
      </c>
    </row>
    <row r="2642" spans="1:23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3">
        <v>42163.160578703704</v>
      </c>
      <c r="J2642" s="13">
        <v>42103.160578703704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 s="3">
        <f>ROUND(E2642/D2642*100,0)</f>
        <v>106</v>
      </c>
      <c r="Q2642">
        <f t="shared" si="287"/>
        <v>45.94</v>
      </c>
      <c r="R2642" s="14" t="str">
        <f t="shared" si="288"/>
        <v>4/9/2015</v>
      </c>
      <c r="S2642" s="14" t="str">
        <f t="shared" si="289"/>
        <v>6/8/2015</v>
      </c>
      <c r="T2642" s="9">
        <f t="shared" si="290"/>
        <v>4</v>
      </c>
      <c r="U2642">
        <f t="shared" si="291"/>
        <v>2015</v>
      </c>
      <c r="V2642" s="9">
        <f t="shared" si="292"/>
        <v>6</v>
      </c>
      <c r="W2642">
        <f t="shared" si="293"/>
        <v>2015</v>
      </c>
    </row>
    <row r="2643" spans="1:23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3">
        <v>41897.839583333334</v>
      </c>
      <c r="J2643" s="13">
        <v>41880.827118055553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 s="3">
        <f>ROUND(E2643/D2643*100,0)</f>
        <v>1</v>
      </c>
      <c r="Q2643">
        <f t="shared" si="287"/>
        <v>15</v>
      </c>
      <c r="R2643" s="14" t="str">
        <f t="shared" si="288"/>
        <v>8/29/2014</v>
      </c>
      <c r="S2643" s="14" t="str">
        <f t="shared" si="289"/>
        <v>9/15/2014</v>
      </c>
      <c r="T2643" s="9">
        <f t="shared" si="290"/>
        <v>8</v>
      </c>
      <c r="U2643">
        <f t="shared" si="291"/>
        <v>2014</v>
      </c>
      <c r="V2643" s="9">
        <f t="shared" si="292"/>
        <v>9</v>
      </c>
      <c r="W2643">
        <f t="shared" si="293"/>
        <v>2014</v>
      </c>
    </row>
    <row r="2644" spans="1:23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3">
        <v>42566.289583333331</v>
      </c>
      <c r="J2644" s="13">
        <v>42536.246620370373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 s="3">
        <f>ROUND(E2644/D2644*100,0)</f>
        <v>0</v>
      </c>
      <c r="Q2644">
        <f t="shared" si="287"/>
        <v>0</v>
      </c>
      <c r="R2644" s="14" t="str">
        <f t="shared" si="288"/>
        <v>6/15/2016</v>
      </c>
      <c r="S2644" s="14" t="str">
        <f t="shared" si="289"/>
        <v>7/15/2016</v>
      </c>
      <c r="T2644" s="9">
        <f t="shared" si="290"/>
        <v>6</v>
      </c>
      <c r="U2644">
        <f t="shared" si="291"/>
        <v>2016</v>
      </c>
      <c r="V2644" s="9">
        <f t="shared" si="292"/>
        <v>7</v>
      </c>
      <c r="W2644">
        <f t="shared" si="293"/>
        <v>2016</v>
      </c>
    </row>
    <row r="2645" spans="1:23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3">
        <v>42725.332638888889</v>
      </c>
      <c r="J2645" s="13">
        <v>42689.582349537035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 s="3">
        <f>ROUND(E2645/D2645*100,0)</f>
        <v>34</v>
      </c>
      <c r="Q2645">
        <f t="shared" si="287"/>
        <v>223.58</v>
      </c>
      <c r="R2645" s="14" t="str">
        <f t="shared" si="288"/>
        <v>11/15/2016</v>
      </c>
      <c r="S2645" s="14" t="str">
        <f t="shared" si="289"/>
        <v>12/21/2016</v>
      </c>
      <c r="T2645" s="9">
        <f t="shared" si="290"/>
        <v>11</v>
      </c>
      <c r="U2645">
        <f t="shared" si="291"/>
        <v>2016</v>
      </c>
      <c r="V2645" s="9">
        <f t="shared" si="292"/>
        <v>12</v>
      </c>
      <c r="W2645">
        <f t="shared" si="293"/>
        <v>2016</v>
      </c>
    </row>
    <row r="2646" spans="1:23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3">
        <v>42804.792071759257</v>
      </c>
      <c r="J2646" s="13">
        <v>42774.792071759257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 s="3">
        <f>ROUND(E2646/D2646*100,0)</f>
        <v>2</v>
      </c>
      <c r="Q2646">
        <f t="shared" si="287"/>
        <v>39.479999999999997</v>
      </c>
      <c r="R2646" s="14" t="str">
        <f t="shared" si="288"/>
        <v>2/8/2017</v>
      </c>
      <c r="S2646" s="14" t="str">
        <f t="shared" si="289"/>
        <v>3/10/2017</v>
      </c>
      <c r="T2646" s="9">
        <f t="shared" si="290"/>
        <v>2</v>
      </c>
      <c r="U2646">
        <f t="shared" si="291"/>
        <v>2017</v>
      </c>
      <c r="V2646" s="9">
        <f t="shared" si="292"/>
        <v>3</v>
      </c>
      <c r="W2646">
        <f t="shared" si="293"/>
        <v>2017</v>
      </c>
    </row>
    <row r="2647" spans="1:23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3">
        <v>41951.884293981479</v>
      </c>
      <c r="J2647" s="13">
        <v>41921.842627314814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 s="3">
        <f>ROUND(E2647/D2647*100,0)</f>
        <v>11</v>
      </c>
      <c r="Q2647">
        <f t="shared" si="287"/>
        <v>91.3</v>
      </c>
      <c r="R2647" s="14" t="str">
        <f t="shared" si="288"/>
        <v>10/9/2014</v>
      </c>
      <c r="S2647" s="14" t="str">
        <f t="shared" si="289"/>
        <v>11/8/2014</v>
      </c>
      <c r="T2647" s="9">
        <f t="shared" si="290"/>
        <v>10</v>
      </c>
      <c r="U2647">
        <f t="shared" si="291"/>
        <v>2014</v>
      </c>
      <c r="V2647" s="9">
        <f t="shared" si="292"/>
        <v>11</v>
      </c>
      <c r="W2647">
        <f t="shared" si="293"/>
        <v>2014</v>
      </c>
    </row>
    <row r="2648" spans="1:23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3">
        <v>42256.313298611109</v>
      </c>
      <c r="J2648" s="13">
        <v>42226.313298611109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 s="3">
        <f>ROUND(E2648/D2648*100,0)</f>
        <v>8</v>
      </c>
      <c r="Q2648">
        <f t="shared" si="287"/>
        <v>78.67</v>
      </c>
      <c r="R2648" s="14" t="str">
        <f t="shared" si="288"/>
        <v>8/10/2015</v>
      </c>
      <c r="S2648" s="14" t="str">
        <f t="shared" si="289"/>
        <v>9/9/2015</v>
      </c>
      <c r="T2648" s="9">
        <f t="shared" si="290"/>
        <v>8</v>
      </c>
      <c r="U2648">
        <f t="shared" si="291"/>
        <v>2015</v>
      </c>
      <c r="V2648" s="9">
        <f t="shared" si="292"/>
        <v>9</v>
      </c>
      <c r="W2648">
        <f t="shared" si="293"/>
        <v>2015</v>
      </c>
    </row>
    <row r="2649" spans="1:23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3">
        <v>42230.261793981481</v>
      </c>
      <c r="J2649" s="13">
        <v>42200.261793981481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 s="3">
        <f>ROUND(E2649/D2649*100,0)</f>
        <v>1</v>
      </c>
      <c r="Q2649">
        <f t="shared" si="287"/>
        <v>12</v>
      </c>
      <c r="R2649" s="14" t="str">
        <f t="shared" si="288"/>
        <v>7/15/2015</v>
      </c>
      <c r="S2649" s="14" t="str">
        <f t="shared" si="289"/>
        <v>8/14/2015</v>
      </c>
      <c r="T2649" s="9">
        <f t="shared" si="290"/>
        <v>7</v>
      </c>
      <c r="U2649">
        <f t="shared" si="291"/>
        <v>2015</v>
      </c>
      <c r="V2649" s="9">
        <f t="shared" si="292"/>
        <v>8</v>
      </c>
      <c r="W2649">
        <f t="shared" si="293"/>
        <v>2015</v>
      </c>
    </row>
    <row r="2650" spans="1:23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3">
        <v>42438.714814814812</v>
      </c>
      <c r="J2650" s="13">
        <v>42408.714814814812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 s="3">
        <f>ROUND(E2650/D2650*100,0)</f>
        <v>1</v>
      </c>
      <c r="Q2650">
        <f t="shared" si="287"/>
        <v>17.670000000000002</v>
      </c>
      <c r="R2650" s="14" t="str">
        <f t="shared" si="288"/>
        <v>2/8/2016</v>
      </c>
      <c r="S2650" s="14" t="str">
        <f t="shared" si="289"/>
        <v>3/9/2016</v>
      </c>
      <c r="T2650" s="9">
        <f t="shared" si="290"/>
        <v>2</v>
      </c>
      <c r="U2650">
        <f t="shared" si="291"/>
        <v>2016</v>
      </c>
      <c r="V2650" s="9">
        <f t="shared" si="292"/>
        <v>3</v>
      </c>
      <c r="W2650">
        <f t="shared" si="293"/>
        <v>2016</v>
      </c>
    </row>
    <row r="2651" spans="1:23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3">
        <v>42401.997002314813</v>
      </c>
      <c r="J2651" s="13">
        <v>42341.997002314813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 s="3">
        <f>ROUND(E2651/D2651*100,0)</f>
        <v>0</v>
      </c>
      <c r="Q2651">
        <f t="shared" si="287"/>
        <v>41.33</v>
      </c>
      <c r="R2651" s="14" t="str">
        <f t="shared" si="288"/>
        <v>12/3/2015</v>
      </c>
      <c r="S2651" s="14" t="str">
        <f t="shared" si="289"/>
        <v>2/1/2016</v>
      </c>
      <c r="T2651" s="9">
        <f t="shared" si="290"/>
        <v>12</v>
      </c>
      <c r="U2651">
        <f t="shared" si="291"/>
        <v>2015</v>
      </c>
      <c r="V2651" s="9">
        <f t="shared" si="292"/>
        <v>2</v>
      </c>
      <c r="W2651">
        <f t="shared" si="293"/>
        <v>2016</v>
      </c>
    </row>
    <row r="2652" spans="1:23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3">
        <v>42725.624340277776</v>
      </c>
      <c r="J2652" s="13">
        <v>42695.624340277776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 s="3">
        <f>ROUND(E2652/D2652*100,0)</f>
        <v>1</v>
      </c>
      <c r="Q2652">
        <f t="shared" si="287"/>
        <v>71.599999999999994</v>
      </c>
      <c r="R2652" s="14" t="str">
        <f t="shared" si="288"/>
        <v>11/21/2016</v>
      </c>
      <c r="S2652" s="14" t="str">
        <f t="shared" si="289"/>
        <v>12/21/2016</v>
      </c>
      <c r="T2652" s="9">
        <f t="shared" si="290"/>
        <v>11</v>
      </c>
      <c r="U2652">
        <f t="shared" si="291"/>
        <v>2016</v>
      </c>
      <c r="V2652" s="9">
        <f t="shared" si="292"/>
        <v>12</v>
      </c>
      <c r="W2652">
        <f t="shared" si="293"/>
        <v>2016</v>
      </c>
    </row>
    <row r="2653" spans="1:23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3">
        <v>42355.805659722224</v>
      </c>
      <c r="J2653" s="13">
        <v>42327.805659722224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 s="3">
        <f>ROUND(E2653/D2653*100,0)</f>
        <v>2</v>
      </c>
      <c r="Q2653">
        <f t="shared" si="287"/>
        <v>307.82</v>
      </c>
      <c r="R2653" s="14" t="str">
        <f t="shared" si="288"/>
        <v>11/19/2015</v>
      </c>
      <c r="S2653" s="14" t="str">
        <f t="shared" si="289"/>
        <v>12/17/2015</v>
      </c>
      <c r="T2653" s="9">
        <f t="shared" si="290"/>
        <v>11</v>
      </c>
      <c r="U2653">
        <f t="shared" si="291"/>
        <v>2015</v>
      </c>
      <c r="V2653" s="9">
        <f t="shared" si="292"/>
        <v>12</v>
      </c>
      <c r="W2653">
        <f t="shared" si="293"/>
        <v>2015</v>
      </c>
    </row>
    <row r="2654" spans="1:23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3">
        <v>41983.158854166664</v>
      </c>
      <c r="J2654" s="13">
        <v>41953.158854166664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 s="3">
        <f>ROUND(E2654/D2654*100,0)</f>
        <v>1</v>
      </c>
      <c r="Q2654">
        <f t="shared" si="287"/>
        <v>80.45</v>
      </c>
      <c r="R2654" s="14" t="str">
        <f t="shared" si="288"/>
        <v>11/10/2014</v>
      </c>
      <c r="S2654" s="14" t="str">
        <f t="shared" si="289"/>
        <v>12/10/2014</v>
      </c>
      <c r="T2654" s="9">
        <f t="shared" si="290"/>
        <v>11</v>
      </c>
      <c r="U2654">
        <f t="shared" si="291"/>
        <v>2014</v>
      </c>
      <c r="V2654" s="9">
        <f t="shared" si="292"/>
        <v>12</v>
      </c>
      <c r="W2654">
        <f t="shared" si="293"/>
        <v>2014</v>
      </c>
    </row>
    <row r="2655" spans="1:23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3">
        <v>41803.166666666664</v>
      </c>
      <c r="J2655" s="13">
        <v>41771.651932870373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 s="3">
        <f>ROUND(E2655/D2655*100,0)</f>
        <v>12</v>
      </c>
      <c r="Q2655">
        <f t="shared" si="287"/>
        <v>83.94</v>
      </c>
      <c r="R2655" s="14" t="str">
        <f t="shared" si="288"/>
        <v>5/12/2014</v>
      </c>
      <c r="S2655" s="14" t="str">
        <f t="shared" si="289"/>
        <v>6/13/2014</v>
      </c>
      <c r="T2655" s="9">
        <f t="shared" si="290"/>
        <v>5</v>
      </c>
      <c r="U2655">
        <f t="shared" si="291"/>
        <v>2014</v>
      </c>
      <c r="V2655" s="9">
        <f t="shared" si="292"/>
        <v>6</v>
      </c>
      <c r="W2655">
        <f t="shared" si="293"/>
        <v>2014</v>
      </c>
    </row>
    <row r="2656" spans="1:23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3">
        <v>42115.559328703705</v>
      </c>
      <c r="J2656" s="13">
        <v>42055.600995370369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 s="3">
        <f>ROUND(E2656/D2656*100,0)</f>
        <v>0</v>
      </c>
      <c r="Q2656">
        <f t="shared" si="287"/>
        <v>8.5</v>
      </c>
      <c r="R2656" s="14" t="str">
        <f t="shared" si="288"/>
        <v>2/20/2015</v>
      </c>
      <c r="S2656" s="14" t="str">
        <f t="shared" si="289"/>
        <v>4/21/2015</v>
      </c>
      <c r="T2656" s="9">
        <f t="shared" si="290"/>
        <v>2</v>
      </c>
      <c r="U2656">
        <f t="shared" si="291"/>
        <v>2015</v>
      </c>
      <c r="V2656" s="9">
        <f t="shared" si="292"/>
        <v>4</v>
      </c>
      <c r="W2656">
        <f t="shared" si="293"/>
        <v>2015</v>
      </c>
    </row>
    <row r="2657" spans="1:23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3">
        <v>42409.833333333336</v>
      </c>
      <c r="J2657" s="13">
        <v>42381.866284722222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 s="3">
        <f>ROUND(E2657/D2657*100,0)</f>
        <v>21</v>
      </c>
      <c r="Q2657">
        <f t="shared" si="287"/>
        <v>73.37</v>
      </c>
      <c r="R2657" s="14" t="str">
        <f t="shared" si="288"/>
        <v>1/12/2016</v>
      </c>
      <c r="S2657" s="14" t="str">
        <f t="shared" si="289"/>
        <v>2/9/2016</v>
      </c>
      <c r="T2657" s="9">
        <f t="shared" si="290"/>
        <v>1</v>
      </c>
      <c r="U2657">
        <f t="shared" si="291"/>
        <v>2016</v>
      </c>
      <c r="V2657" s="9">
        <f t="shared" si="292"/>
        <v>2</v>
      </c>
      <c r="W2657">
        <f t="shared" si="293"/>
        <v>2016</v>
      </c>
    </row>
    <row r="2658" spans="1:23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3">
        <v>42806.791666666664</v>
      </c>
      <c r="J2658" s="13">
        <v>42767.688518518517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 s="3">
        <f>ROUND(E2658/D2658*100,0)</f>
        <v>11</v>
      </c>
      <c r="Q2658">
        <f t="shared" si="287"/>
        <v>112.86</v>
      </c>
      <c r="R2658" s="14" t="str">
        <f t="shared" si="288"/>
        <v>2/1/2017</v>
      </c>
      <c r="S2658" s="14" t="str">
        <f t="shared" si="289"/>
        <v>3/12/2017</v>
      </c>
      <c r="T2658" s="9">
        <f t="shared" si="290"/>
        <v>2</v>
      </c>
      <c r="U2658">
        <f t="shared" si="291"/>
        <v>2017</v>
      </c>
      <c r="V2658" s="9">
        <f t="shared" si="292"/>
        <v>3</v>
      </c>
      <c r="W2658">
        <f t="shared" si="293"/>
        <v>2017</v>
      </c>
    </row>
    <row r="2659" spans="1:23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3">
        <v>42585.0625</v>
      </c>
      <c r="J2659" s="13">
        <v>42551.928854166668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 s="3">
        <f>ROUND(E2659/D2659*100,0)</f>
        <v>19</v>
      </c>
      <c r="Q2659">
        <f t="shared" si="287"/>
        <v>95.28</v>
      </c>
      <c r="R2659" s="14" t="str">
        <f t="shared" si="288"/>
        <v>6/30/2016</v>
      </c>
      <c r="S2659" s="14" t="str">
        <f t="shared" si="289"/>
        <v>8/3/2016</v>
      </c>
      <c r="T2659" s="9">
        <f t="shared" si="290"/>
        <v>6</v>
      </c>
      <c r="U2659">
        <f t="shared" si="291"/>
        <v>2016</v>
      </c>
      <c r="V2659" s="9">
        <f t="shared" si="292"/>
        <v>8</v>
      </c>
      <c r="W2659">
        <f t="shared" si="293"/>
        <v>2016</v>
      </c>
    </row>
    <row r="2660" spans="1:23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3">
        <v>42581.884189814817</v>
      </c>
      <c r="J2660" s="13">
        <v>42551.884189814817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 s="3">
        <f>ROUND(E2660/D2660*100,0)</f>
        <v>0</v>
      </c>
      <c r="Q2660">
        <f t="shared" si="287"/>
        <v>22.75</v>
      </c>
      <c r="R2660" s="14" t="str">
        <f t="shared" si="288"/>
        <v>6/30/2016</v>
      </c>
      <c r="S2660" s="14" t="str">
        <f t="shared" si="289"/>
        <v>7/30/2016</v>
      </c>
      <c r="T2660" s="9">
        <f t="shared" si="290"/>
        <v>6</v>
      </c>
      <c r="U2660">
        <f t="shared" si="291"/>
        <v>2016</v>
      </c>
      <c r="V2660" s="9">
        <f t="shared" si="292"/>
        <v>7</v>
      </c>
      <c r="W2660">
        <f t="shared" si="293"/>
        <v>2016</v>
      </c>
    </row>
    <row r="2661" spans="1:23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3">
        <v>42112.069560185184</v>
      </c>
      <c r="J2661" s="13">
        <v>42082.069560185184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 s="3">
        <f>ROUND(E2661/D2661*100,0)</f>
        <v>3</v>
      </c>
      <c r="Q2661">
        <f t="shared" si="287"/>
        <v>133.30000000000001</v>
      </c>
      <c r="R2661" s="14" t="str">
        <f t="shared" si="288"/>
        <v>3/19/2015</v>
      </c>
      <c r="S2661" s="14" t="str">
        <f t="shared" si="289"/>
        <v>4/18/2015</v>
      </c>
      <c r="T2661" s="9">
        <f t="shared" si="290"/>
        <v>3</v>
      </c>
      <c r="U2661">
        <f t="shared" si="291"/>
        <v>2015</v>
      </c>
      <c r="V2661" s="9">
        <f t="shared" si="292"/>
        <v>4</v>
      </c>
      <c r="W2661">
        <f t="shared" si="293"/>
        <v>2015</v>
      </c>
    </row>
    <row r="2662" spans="1:23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3">
        <v>42332.754837962966</v>
      </c>
      <c r="J2662" s="13">
        <v>42272.713171296295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 s="3">
        <f>ROUND(E2662/D2662*100,0)</f>
        <v>0</v>
      </c>
      <c r="Q2662">
        <f t="shared" si="287"/>
        <v>3.8</v>
      </c>
      <c r="R2662" s="14" t="str">
        <f t="shared" si="288"/>
        <v>9/25/2015</v>
      </c>
      <c r="S2662" s="14" t="str">
        <f t="shared" si="289"/>
        <v>11/24/2015</v>
      </c>
      <c r="T2662" s="9">
        <f t="shared" si="290"/>
        <v>9</v>
      </c>
      <c r="U2662">
        <f t="shared" si="291"/>
        <v>2015</v>
      </c>
      <c r="V2662" s="9">
        <f t="shared" si="292"/>
        <v>11</v>
      </c>
      <c r="W2662">
        <f t="shared" si="293"/>
        <v>2015</v>
      </c>
    </row>
    <row r="2663" spans="1:23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3">
        <v>41572.958449074074</v>
      </c>
      <c r="J2663" s="13">
        <v>41542.958449074074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 s="3">
        <f>ROUND(E2663/D2663*100,0)</f>
        <v>103</v>
      </c>
      <c r="Q2663">
        <f t="shared" si="287"/>
        <v>85.75</v>
      </c>
      <c r="R2663" s="14" t="str">
        <f t="shared" si="288"/>
        <v>9/25/2013</v>
      </c>
      <c r="S2663" s="14" t="str">
        <f t="shared" si="289"/>
        <v>10/25/2013</v>
      </c>
      <c r="T2663" s="9">
        <f t="shared" si="290"/>
        <v>9</v>
      </c>
      <c r="U2663">
        <f t="shared" si="291"/>
        <v>2013</v>
      </c>
      <c r="V2663" s="9">
        <f t="shared" si="292"/>
        <v>10</v>
      </c>
      <c r="W2663">
        <f t="shared" si="293"/>
        <v>2013</v>
      </c>
    </row>
    <row r="2664" spans="1:23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3">
        <v>42237.746678240743</v>
      </c>
      <c r="J2664" s="13">
        <v>42207.746678240743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 s="3">
        <f>ROUND(E2664/D2664*100,0)</f>
        <v>107</v>
      </c>
      <c r="Q2664">
        <f t="shared" si="287"/>
        <v>267</v>
      </c>
      <c r="R2664" s="14" t="str">
        <f t="shared" si="288"/>
        <v>7/22/2015</v>
      </c>
      <c r="S2664" s="14" t="str">
        <f t="shared" si="289"/>
        <v>8/21/2015</v>
      </c>
      <c r="T2664" s="9">
        <f t="shared" si="290"/>
        <v>7</v>
      </c>
      <c r="U2664">
        <f t="shared" si="291"/>
        <v>2015</v>
      </c>
      <c r="V2664" s="9">
        <f t="shared" si="292"/>
        <v>8</v>
      </c>
      <c r="W2664">
        <f t="shared" si="293"/>
        <v>2015</v>
      </c>
    </row>
    <row r="2665" spans="1:23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3">
        <v>42251.625</v>
      </c>
      <c r="J2665" s="13">
        <v>42222.622766203705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 s="3">
        <f>ROUND(E2665/D2665*100,0)</f>
        <v>105</v>
      </c>
      <c r="Q2665">
        <f t="shared" si="287"/>
        <v>373.56</v>
      </c>
      <c r="R2665" s="14" t="str">
        <f t="shared" si="288"/>
        <v>8/6/2015</v>
      </c>
      <c r="S2665" s="14" t="str">
        <f t="shared" si="289"/>
        <v>9/4/2015</v>
      </c>
      <c r="T2665" s="9">
        <f t="shared" si="290"/>
        <v>8</v>
      </c>
      <c r="U2665">
        <f t="shared" si="291"/>
        <v>2015</v>
      </c>
      <c r="V2665" s="9">
        <f t="shared" si="292"/>
        <v>9</v>
      </c>
      <c r="W2665">
        <f t="shared" si="293"/>
        <v>2015</v>
      </c>
    </row>
    <row r="2666" spans="1:23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3">
        <v>42347.290972222225</v>
      </c>
      <c r="J2666" s="13">
        <v>42313.02542824074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 s="3">
        <f>ROUND(E2666/D2666*100,0)</f>
        <v>103</v>
      </c>
      <c r="Q2666">
        <f t="shared" si="287"/>
        <v>174.04</v>
      </c>
      <c r="R2666" s="14" t="str">
        <f t="shared" si="288"/>
        <v>11/5/2015</v>
      </c>
      <c r="S2666" s="14" t="str">
        <f t="shared" si="289"/>
        <v>12/9/2015</v>
      </c>
      <c r="T2666" s="9">
        <f t="shared" si="290"/>
        <v>11</v>
      </c>
      <c r="U2666">
        <f t="shared" si="291"/>
        <v>2015</v>
      </c>
      <c r="V2666" s="9">
        <f t="shared" si="292"/>
        <v>12</v>
      </c>
      <c r="W2666">
        <f t="shared" si="293"/>
        <v>2015</v>
      </c>
    </row>
    <row r="2667" spans="1:23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3">
        <v>42128.895532407405</v>
      </c>
      <c r="J2667" s="13">
        <v>42083.895532407405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 s="3">
        <f>ROUND(E2667/D2667*100,0)</f>
        <v>123</v>
      </c>
      <c r="Q2667">
        <f t="shared" si="287"/>
        <v>93.7</v>
      </c>
      <c r="R2667" s="14" t="str">
        <f t="shared" si="288"/>
        <v>3/20/2015</v>
      </c>
      <c r="S2667" s="14" t="str">
        <f t="shared" si="289"/>
        <v>5/4/2015</v>
      </c>
      <c r="T2667" s="9">
        <f t="shared" si="290"/>
        <v>3</v>
      </c>
      <c r="U2667">
        <f t="shared" si="291"/>
        <v>2015</v>
      </c>
      <c r="V2667" s="9">
        <f t="shared" si="292"/>
        <v>5</v>
      </c>
      <c r="W2667">
        <f t="shared" si="293"/>
        <v>2015</v>
      </c>
    </row>
    <row r="2668" spans="1:23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3">
        <v>42272.875</v>
      </c>
      <c r="J2668" s="13">
        <v>42235.764340277776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 s="3">
        <f>ROUND(E2668/D2668*100,0)</f>
        <v>159</v>
      </c>
      <c r="Q2668">
        <f t="shared" si="287"/>
        <v>77.33</v>
      </c>
      <c r="R2668" s="14" t="str">
        <f t="shared" si="288"/>
        <v>8/19/2015</v>
      </c>
      <c r="S2668" s="14" t="str">
        <f t="shared" si="289"/>
        <v>9/25/2015</v>
      </c>
      <c r="T2668" s="9">
        <f t="shared" si="290"/>
        <v>8</v>
      </c>
      <c r="U2668">
        <f t="shared" si="291"/>
        <v>2015</v>
      </c>
      <c r="V2668" s="9">
        <f t="shared" si="292"/>
        <v>9</v>
      </c>
      <c r="W2668">
        <f t="shared" si="293"/>
        <v>2015</v>
      </c>
    </row>
    <row r="2669" spans="1:23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3">
        <v>42410.926111111112</v>
      </c>
      <c r="J2669" s="13">
        <v>42380.926111111112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 s="3">
        <f>ROUND(E2669/D2669*100,0)</f>
        <v>111</v>
      </c>
      <c r="Q2669">
        <f t="shared" si="287"/>
        <v>92.22</v>
      </c>
      <c r="R2669" s="14" t="str">
        <f t="shared" si="288"/>
        <v>1/11/2016</v>
      </c>
      <c r="S2669" s="14" t="str">
        <f t="shared" si="289"/>
        <v>2/10/2016</v>
      </c>
      <c r="T2669" s="9">
        <f t="shared" si="290"/>
        <v>1</v>
      </c>
      <c r="U2669">
        <f t="shared" si="291"/>
        <v>2016</v>
      </c>
      <c r="V2669" s="9">
        <f t="shared" si="292"/>
        <v>2</v>
      </c>
      <c r="W2669">
        <f t="shared" si="293"/>
        <v>2016</v>
      </c>
    </row>
    <row r="2670" spans="1:23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3">
        <v>42317.605555555558</v>
      </c>
      <c r="J2670" s="13">
        <v>42275.58871527778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 s="3">
        <f>ROUND(E2670/D2670*100,0)</f>
        <v>171</v>
      </c>
      <c r="Q2670">
        <f t="shared" si="287"/>
        <v>60.96</v>
      </c>
      <c r="R2670" s="14" t="str">
        <f t="shared" si="288"/>
        <v>9/28/2015</v>
      </c>
      <c r="S2670" s="14" t="str">
        <f t="shared" si="289"/>
        <v>11/9/2015</v>
      </c>
      <c r="T2670" s="9">
        <f t="shared" si="290"/>
        <v>9</v>
      </c>
      <c r="U2670">
        <f t="shared" si="291"/>
        <v>2015</v>
      </c>
      <c r="V2670" s="9">
        <f t="shared" si="292"/>
        <v>11</v>
      </c>
      <c r="W2670">
        <f t="shared" si="293"/>
        <v>2015</v>
      </c>
    </row>
    <row r="2671" spans="1:23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3">
        <v>42379.035833333335</v>
      </c>
      <c r="J2671" s="13">
        <v>42319.035833333335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 s="3">
        <f>ROUND(E2671/D2671*100,0)</f>
        <v>125</v>
      </c>
      <c r="Q2671">
        <f t="shared" si="287"/>
        <v>91</v>
      </c>
      <c r="R2671" s="14" t="str">
        <f t="shared" si="288"/>
        <v>11/11/2015</v>
      </c>
      <c r="S2671" s="14" t="str">
        <f t="shared" si="289"/>
        <v>1/10/2016</v>
      </c>
      <c r="T2671" s="9">
        <f t="shared" si="290"/>
        <v>11</v>
      </c>
      <c r="U2671">
        <f t="shared" si="291"/>
        <v>2015</v>
      </c>
      <c r="V2671" s="9">
        <f t="shared" si="292"/>
        <v>1</v>
      </c>
      <c r="W2671">
        <f t="shared" si="293"/>
        <v>2016</v>
      </c>
    </row>
    <row r="2672" spans="1:23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3">
        <v>41849.020601851851</v>
      </c>
      <c r="J2672" s="13">
        <v>41821.020601851851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 s="3">
        <f>ROUND(E2672/D2672*100,0)</f>
        <v>6</v>
      </c>
      <c r="Q2672">
        <f t="shared" si="287"/>
        <v>41.58</v>
      </c>
      <c r="R2672" s="14" t="str">
        <f t="shared" si="288"/>
        <v>7/1/2014</v>
      </c>
      <c r="S2672" s="14" t="str">
        <f t="shared" si="289"/>
        <v>7/29/2014</v>
      </c>
      <c r="T2672" s="9">
        <f t="shared" si="290"/>
        <v>7</v>
      </c>
      <c r="U2672">
        <f t="shared" si="291"/>
        <v>2014</v>
      </c>
      <c r="V2672" s="9">
        <f t="shared" si="292"/>
        <v>7</v>
      </c>
      <c r="W2672">
        <f t="shared" si="293"/>
        <v>2014</v>
      </c>
    </row>
    <row r="2673" spans="1:23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3">
        <v>41992.818055555559</v>
      </c>
      <c r="J2673" s="13">
        <v>41962.749027777776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 s="3">
        <f>ROUND(E2673/D2673*100,0)</f>
        <v>11</v>
      </c>
      <c r="Q2673">
        <f t="shared" si="287"/>
        <v>33.76</v>
      </c>
      <c r="R2673" s="14" t="str">
        <f t="shared" si="288"/>
        <v>11/19/2014</v>
      </c>
      <c r="S2673" s="14" t="str">
        <f t="shared" si="289"/>
        <v>12/19/2014</v>
      </c>
      <c r="T2673" s="9">
        <f t="shared" si="290"/>
        <v>11</v>
      </c>
      <c r="U2673">
        <f t="shared" si="291"/>
        <v>2014</v>
      </c>
      <c r="V2673" s="9">
        <f t="shared" si="292"/>
        <v>12</v>
      </c>
      <c r="W2673">
        <f t="shared" si="293"/>
        <v>2014</v>
      </c>
    </row>
    <row r="2674" spans="1:23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3">
        <v>42366.25</v>
      </c>
      <c r="J2674" s="13">
        <v>42344.884143518517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 s="3">
        <f>ROUND(E2674/D2674*100,0)</f>
        <v>33</v>
      </c>
      <c r="Q2674">
        <f t="shared" si="287"/>
        <v>70.62</v>
      </c>
      <c r="R2674" s="14" t="str">
        <f t="shared" si="288"/>
        <v>12/6/2015</v>
      </c>
      <c r="S2674" s="14" t="str">
        <f t="shared" si="289"/>
        <v>12/28/2015</v>
      </c>
      <c r="T2674" s="9">
        <f t="shared" si="290"/>
        <v>12</v>
      </c>
      <c r="U2674">
        <f t="shared" si="291"/>
        <v>2015</v>
      </c>
      <c r="V2674" s="9">
        <f t="shared" si="292"/>
        <v>12</v>
      </c>
      <c r="W2674">
        <f t="shared" si="293"/>
        <v>2015</v>
      </c>
    </row>
    <row r="2675" spans="1:23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3">
        <v>41941.947916666664</v>
      </c>
      <c r="J2675" s="13">
        <v>41912.541655092595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 s="3">
        <f>ROUND(E2675/D2675*100,0)</f>
        <v>28</v>
      </c>
      <c r="Q2675">
        <f t="shared" si="287"/>
        <v>167.15</v>
      </c>
      <c r="R2675" s="14" t="str">
        <f t="shared" si="288"/>
        <v>9/30/2014</v>
      </c>
      <c r="S2675" s="14" t="str">
        <f t="shared" si="289"/>
        <v>10/29/2014</v>
      </c>
      <c r="T2675" s="9">
        <f t="shared" si="290"/>
        <v>9</v>
      </c>
      <c r="U2675">
        <f t="shared" si="291"/>
        <v>2014</v>
      </c>
      <c r="V2675" s="9">
        <f t="shared" si="292"/>
        <v>10</v>
      </c>
      <c r="W2675">
        <f t="shared" si="293"/>
        <v>2014</v>
      </c>
    </row>
    <row r="2676" spans="1:23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3">
        <v>42556.207638888889</v>
      </c>
      <c r="J2676" s="13">
        <v>42529.632754629631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 s="3">
        <f>ROUND(E2676/D2676*100,0)</f>
        <v>63</v>
      </c>
      <c r="Q2676">
        <f t="shared" si="287"/>
        <v>128.62</v>
      </c>
      <c r="R2676" s="14" t="str">
        <f t="shared" si="288"/>
        <v>6/8/2016</v>
      </c>
      <c r="S2676" s="14" t="str">
        <f t="shared" si="289"/>
        <v>7/5/2016</v>
      </c>
      <c r="T2676" s="9">
        <f t="shared" si="290"/>
        <v>6</v>
      </c>
      <c r="U2676">
        <f t="shared" si="291"/>
        <v>2016</v>
      </c>
      <c r="V2676" s="9">
        <f t="shared" si="292"/>
        <v>7</v>
      </c>
      <c r="W2676">
        <f t="shared" si="293"/>
        <v>2016</v>
      </c>
    </row>
    <row r="2677" spans="1:23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3">
        <v>41953.899178240739</v>
      </c>
      <c r="J2677" s="13">
        <v>41923.857511574075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 s="3">
        <f>ROUND(E2677/D2677*100,0)</f>
        <v>8</v>
      </c>
      <c r="Q2677">
        <f t="shared" si="287"/>
        <v>65.41</v>
      </c>
      <c r="R2677" s="14" t="str">
        <f t="shared" si="288"/>
        <v>10/11/2014</v>
      </c>
      <c r="S2677" s="14" t="str">
        <f t="shared" si="289"/>
        <v>11/10/2014</v>
      </c>
      <c r="T2677" s="9">
        <f t="shared" si="290"/>
        <v>10</v>
      </c>
      <c r="U2677">
        <f t="shared" si="291"/>
        <v>2014</v>
      </c>
      <c r="V2677" s="9">
        <f t="shared" si="292"/>
        <v>11</v>
      </c>
      <c r="W2677">
        <f t="shared" si="293"/>
        <v>2014</v>
      </c>
    </row>
    <row r="2678" spans="1:23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3">
        <v>42512.624699074076</v>
      </c>
      <c r="J2678" s="13">
        <v>42482.624699074076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 s="3">
        <f>ROUND(E2678/D2678*100,0)</f>
        <v>50</v>
      </c>
      <c r="Q2678">
        <f t="shared" si="287"/>
        <v>117.56</v>
      </c>
      <c r="R2678" s="14" t="str">
        <f t="shared" si="288"/>
        <v>4/22/2016</v>
      </c>
      <c r="S2678" s="14" t="str">
        <f t="shared" si="289"/>
        <v>5/22/2016</v>
      </c>
      <c r="T2678" s="9">
        <f t="shared" si="290"/>
        <v>4</v>
      </c>
      <c r="U2678">
        <f t="shared" si="291"/>
        <v>2016</v>
      </c>
      <c r="V2678" s="9">
        <f t="shared" si="292"/>
        <v>5</v>
      </c>
      <c r="W2678">
        <f t="shared" si="293"/>
        <v>2016</v>
      </c>
    </row>
    <row r="2679" spans="1:23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3">
        <v>41823.029432870368</v>
      </c>
      <c r="J2679" s="13">
        <v>41793.029432870368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 s="3">
        <f>ROUND(E2679/D2679*100,0)</f>
        <v>18</v>
      </c>
      <c r="Q2679">
        <f t="shared" si="287"/>
        <v>126.48</v>
      </c>
      <c r="R2679" s="14" t="str">
        <f t="shared" si="288"/>
        <v>6/3/2014</v>
      </c>
      <c r="S2679" s="14" t="str">
        <f t="shared" si="289"/>
        <v>7/3/2014</v>
      </c>
      <c r="T2679" s="9">
        <f t="shared" si="290"/>
        <v>6</v>
      </c>
      <c r="U2679">
        <f t="shared" si="291"/>
        <v>2014</v>
      </c>
      <c r="V2679" s="9">
        <f t="shared" si="292"/>
        <v>7</v>
      </c>
      <c r="W2679">
        <f t="shared" si="293"/>
        <v>2014</v>
      </c>
    </row>
    <row r="2680" spans="1:23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3">
        <v>42271.798206018517</v>
      </c>
      <c r="J2680" s="13">
        <v>42241.798206018517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 s="3">
        <f>ROUND(E2680/D2680*100,0)</f>
        <v>0</v>
      </c>
      <c r="Q2680">
        <f t="shared" si="287"/>
        <v>550</v>
      </c>
      <c r="R2680" s="14" t="str">
        <f t="shared" si="288"/>
        <v>8/25/2015</v>
      </c>
      <c r="S2680" s="14" t="str">
        <f t="shared" si="289"/>
        <v>9/24/2015</v>
      </c>
      <c r="T2680" s="9">
        <f t="shared" si="290"/>
        <v>8</v>
      </c>
      <c r="U2680">
        <f t="shared" si="291"/>
        <v>2015</v>
      </c>
      <c r="V2680" s="9">
        <f t="shared" si="292"/>
        <v>9</v>
      </c>
      <c r="W2680">
        <f t="shared" si="293"/>
        <v>2015</v>
      </c>
    </row>
    <row r="2681" spans="1:23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3">
        <v>42063.001087962963</v>
      </c>
      <c r="J2681" s="13">
        <v>42033.001087962963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 s="3">
        <f>ROUND(E2681/D2681*100,0)</f>
        <v>0</v>
      </c>
      <c r="Q2681">
        <f t="shared" si="287"/>
        <v>44</v>
      </c>
      <c r="R2681" s="14" t="str">
        <f t="shared" si="288"/>
        <v>1/29/2015</v>
      </c>
      <c r="S2681" s="14" t="str">
        <f t="shared" si="289"/>
        <v>2/28/2015</v>
      </c>
      <c r="T2681" s="9">
        <f t="shared" si="290"/>
        <v>1</v>
      </c>
      <c r="U2681">
        <f t="shared" si="291"/>
        <v>2015</v>
      </c>
      <c r="V2681" s="9">
        <f t="shared" si="292"/>
        <v>2</v>
      </c>
      <c r="W2681">
        <f t="shared" si="293"/>
        <v>2015</v>
      </c>
    </row>
    <row r="2682" spans="1:23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3">
        <v>42466.170034722221</v>
      </c>
      <c r="J2682" s="13">
        <v>42436.211701388886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 s="3">
        <f>ROUND(E2682/D2682*100,0)</f>
        <v>1</v>
      </c>
      <c r="Q2682">
        <f t="shared" si="287"/>
        <v>69</v>
      </c>
      <c r="R2682" s="14" t="str">
        <f t="shared" si="288"/>
        <v>3/7/2016</v>
      </c>
      <c r="S2682" s="14" t="str">
        <f t="shared" si="289"/>
        <v>4/6/2016</v>
      </c>
      <c r="T2682" s="9">
        <f t="shared" si="290"/>
        <v>3</v>
      </c>
      <c r="U2682">
        <f t="shared" si="291"/>
        <v>2016</v>
      </c>
      <c r="V2682" s="9">
        <f t="shared" si="292"/>
        <v>4</v>
      </c>
      <c r="W2682">
        <f t="shared" si="293"/>
        <v>2016</v>
      </c>
    </row>
    <row r="2683" spans="1:23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3">
        <v>41830.895254629628</v>
      </c>
      <c r="J2683" s="13">
        <v>41805.895254629628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 s="3">
        <f>ROUND(E2683/D2683*100,0)</f>
        <v>1</v>
      </c>
      <c r="Q2683">
        <f t="shared" si="287"/>
        <v>27.5</v>
      </c>
      <c r="R2683" s="14" t="str">
        <f t="shared" si="288"/>
        <v>6/15/2014</v>
      </c>
      <c r="S2683" s="14" t="str">
        <f t="shared" si="289"/>
        <v>7/10/2014</v>
      </c>
      <c r="T2683" s="9">
        <f t="shared" si="290"/>
        <v>6</v>
      </c>
      <c r="U2683">
        <f t="shared" si="291"/>
        <v>2014</v>
      </c>
      <c r="V2683" s="9">
        <f t="shared" si="292"/>
        <v>7</v>
      </c>
      <c r="W2683">
        <f t="shared" si="293"/>
        <v>2014</v>
      </c>
    </row>
    <row r="2684" spans="1:23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3">
        <v>41965.249305555553</v>
      </c>
      <c r="J2684" s="13">
        <v>41932.871990740743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 s="3">
        <f>ROUND(E2684/D2684*100,0)</f>
        <v>28</v>
      </c>
      <c r="Q2684">
        <f t="shared" si="287"/>
        <v>84.9</v>
      </c>
      <c r="R2684" s="14" t="str">
        <f t="shared" si="288"/>
        <v>10/20/2014</v>
      </c>
      <c r="S2684" s="14" t="str">
        <f t="shared" si="289"/>
        <v>11/22/2014</v>
      </c>
      <c r="T2684" s="9">
        <f t="shared" si="290"/>
        <v>10</v>
      </c>
      <c r="U2684">
        <f t="shared" si="291"/>
        <v>2014</v>
      </c>
      <c r="V2684" s="9">
        <f t="shared" si="292"/>
        <v>11</v>
      </c>
      <c r="W2684">
        <f t="shared" si="293"/>
        <v>2014</v>
      </c>
    </row>
    <row r="2685" spans="1:23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3">
        <v>42064.75509259259</v>
      </c>
      <c r="J2685" s="13">
        <v>42034.75509259259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 s="3">
        <f>ROUND(E2685/D2685*100,0)</f>
        <v>0</v>
      </c>
      <c r="Q2685">
        <f t="shared" si="287"/>
        <v>12</v>
      </c>
      <c r="R2685" s="14" t="str">
        <f t="shared" si="288"/>
        <v>1/30/2015</v>
      </c>
      <c r="S2685" s="14" t="str">
        <f t="shared" si="289"/>
        <v>3/1/2015</v>
      </c>
      <c r="T2685" s="9">
        <f t="shared" si="290"/>
        <v>1</v>
      </c>
      <c r="U2685">
        <f t="shared" si="291"/>
        <v>2015</v>
      </c>
      <c r="V2685" s="9">
        <f t="shared" si="292"/>
        <v>3</v>
      </c>
      <c r="W2685">
        <f t="shared" si="293"/>
        <v>2015</v>
      </c>
    </row>
    <row r="2686" spans="1:23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3">
        <v>41860.914641203701</v>
      </c>
      <c r="J2686" s="13">
        <v>41820.914641203701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 s="3">
        <f>ROUND(E2686/D2686*100,0)</f>
        <v>1</v>
      </c>
      <c r="Q2686">
        <f t="shared" si="287"/>
        <v>200</v>
      </c>
      <c r="R2686" s="14" t="str">
        <f t="shared" si="288"/>
        <v>6/30/2014</v>
      </c>
      <c r="S2686" s="14" t="str">
        <f t="shared" si="289"/>
        <v>8/9/2014</v>
      </c>
      <c r="T2686" s="9">
        <f t="shared" si="290"/>
        <v>6</v>
      </c>
      <c r="U2686">
        <f t="shared" si="291"/>
        <v>2014</v>
      </c>
      <c r="V2686" s="9">
        <f t="shared" si="292"/>
        <v>8</v>
      </c>
      <c r="W2686">
        <f t="shared" si="293"/>
        <v>2014</v>
      </c>
    </row>
    <row r="2687" spans="1:23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3">
        <v>42121.654282407406</v>
      </c>
      <c r="J2687" s="13">
        <v>42061.695949074077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 s="3">
        <f>ROUND(E2687/D2687*100,0)</f>
        <v>0</v>
      </c>
      <c r="Q2687">
        <f t="shared" si="287"/>
        <v>10</v>
      </c>
      <c r="R2687" s="14" t="str">
        <f t="shared" si="288"/>
        <v>2/26/2015</v>
      </c>
      <c r="S2687" s="14" t="str">
        <f t="shared" si="289"/>
        <v>4/27/2015</v>
      </c>
      <c r="T2687" s="9">
        <f t="shared" si="290"/>
        <v>2</v>
      </c>
      <c r="U2687">
        <f t="shared" si="291"/>
        <v>2015</v>
      </c>
      <c r="V2687" s="9">
        <f t="shared" si="292"/>
        <v>4</v>
      </c>
      <c r="W2687">
        <f t="shared" si="293"/>
        <v>2015</v>
      </c>
    </row>
    <row r="2688" spans="1:23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3">
        <v>41912.974803240744</v>
      </c>
      <c r="J2688" s="13">
        <v>41892.974803240744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 s="3">
        <f>ROUND(E2688/D2688*100,0)</f>
        <v>0</v>
      </c>
      <c r="Q2688">
        <f t="shared" si="287"/>
        <v>0</v>
      </c>
      <c r="R2688" s="14" t="str">
        <f t="shared" si="288"/>
        <v>9/10/2014</v>
      </c>
      <c r="S2688" s="14" t="str">
        <f t="shared" si="289"/>
        <v>9/30/2014</v>
      </c>
      <c r="T2688" s="9">
        <f t="shared" si="290"/>
        <v>9</v>
      </c>
      <c r="U2688">
        <f t="shared" si="291"/>
        <v>2014</v>
      </c>
      <c r="V2688" s="9">
        <f t="shared" si="292"/>
        <v>9</v>
      </c>
      <c r="W2688">
        <f t="shared" si="293"/>
        <v>2014</v>
      </c>
    </row>
    <row r="2689" spans="1:23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3">
        <v>42184.64025462963</v>
      </c>
      <c r="J2689" s="13">
        <v>42154.64025462963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 s="3">
        <f>ROUND(E2689/D2689*100,0)</f>
        <v>0</v>
      </c>
      <c r="Q2689">
        <f t="shared" si="287"/>
        <v>0</v>
      </c>
      <c r="R2689" s="14" t="str">
        <f t="shared" si="288"/>
        <v>5/30/2015</v>
      </c>
      <c r="S2689" s="14" t="str">
        <f t="shared" si="289"/>
        <v>6/29/2015</v>
      </c>
      <c r="T2689" s="9">
        <f t="shared" si="290"/>
        <v>5</v>
      </c>
      <c r="U2689">
        <f t="shared" si="291"/>
        <v>2015</v>
      </c>
      <c r="V2689" s="9">
        <f t="shared" si="292"/>
        <v>6</v>
      </c>
      <c r="W2689">
        <f t="shared" si="293"/>
        <v>2015</v>
      </c>
    </row>
    <row r="2690" spans="1:23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3">
        <v>42059.125</v>
      </c>
      <c r="J2690" s="13">
        <v>42028.11886574074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 s="3">
        <f>ROUND(E2690/D2690*100,0)</f>
        <v>0</v>
      </c>
      <c r="Q2690">
        <f t="shared" si="287"/>
        <v>5.29</v>
      </c>
      <c r="R2690" s="14" t="str">
        <f t="shared" si="288"/>
        <v>1/24/2015</v>
      </c>
      <c r="S2690" s="14" t="str">
        <f t="shared" si="289"/>
        <v>2/24/2015</v>
      </c>
      <c r="T2690" s="9">
        <f t="shared" si="290"/>
        <v>1</v>
      </c>
      <c r="U2690">
        <f t="shared" si="291"/>
        <v>2015</v>
      </c>
      <c r="V2690" s="9">
        <f t="shared" si="292"/>
        <v>2</v>
      </c>
      <c r="W2690">
        <f t="shared" si="293"/>
        <v>2015</v>
      </c>
    </row>
    <row r="2691" spans="1:23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3">
        <v>42581.961689814816</v>
      </c>
      <c r="J2691" s="13">
        <v>42551.961689814816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 s="3">
        <f>ROUND(E2691/D2691*100,0)</f>
        <v>0</v>
      </c>
      <c r="Q2691">
        <f t="shared" ref="Q2691:Q2754" si="294">IFERROR(ROUND(E2691/L2691,2),0)</f>
        <v>1</v>
      </c>
      <c r="R2691" s="14" t="str">
        <f t="shared" ref="R2691:R2754" si="295">_xlfn.CONCAT(MONTH(J2691),"/",DAY(J2691),"/",YEAR(J2691))</f>
        <v>6/30/2016</v>
      </c>
      <c r="S2691" s="14" t="str">
        <f t="shared" ref="S2691:S2754" si="296">_xlfn.CONCAT(MONTH(I2691),"/",DAY(I2691),"/",YEAR(I2691))</f>
        <v>7/30/2016</v>
      </c>
      <c r="T2691" s="9">
        <f t="shared" ref="T2691:T2754" si="297">MONTH(R2691)</f>
        <v>6</v>
      </c>
      <c r="U2691">
        <f t="shared" ref="U2691:U2754" si="298">YEAR(R2691)</f>
        <v>2016</v>
      </c>
      <c r="V2691" s="9">
        <f t="shared" ref="V2691:V2754" si="299">MONTH(S2691)</f>
        <v>7</v>
      </c>
      <c r="W2691">
        <f t="shared" ref="W2691:W2754" si="300">YEAR(S2691)</f>
        <v>2016</v>
      </c>
    </row>
    <row r="2692" spans="1:23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3">
        <v>42158.105046296296</v>
      </c>
      <c r="J2692" s="13">
        <v>42113.105046296296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 s="3">
        <f>ROUND(E2692/D2692*100,0)</f>
        <v>11</v>
      </c>
      <c r="Q2692">
        <f t="shared" si="294"/>
        <v>72.760000000000005</v>
      </c>
      <c r="R2692" s="14" t="str">
        <f t="shared" si="295"/>
        <v>4/19/2015</v>
      </c>
      <c r="S2692" s="14" t="str">
        <f t="shared" si="296"/>
        <v>6/3/2015</v>
      </c>
      <c r="T2692" s="9">
        <f t="shared" si="297"/>
        <v>4</v>
      </c>
      <c r="U2692">
        <f t="shared" si="298"/>
        <v>2015</v>
      </c>
      <c r="V2692" s="9">
        <f t="shared" si="299"/>
        <v>6</v>
      </c>
      <c r="W2692">
        <f t="shared" si="300"/>
        <v>2015</v>
      </c>
    </row>
    <row r="2693" spans="1:23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3">
        <v>42134.724039351851</v>
      </c>
      <c r="J2693" s="13">
        <v>42089.724039351851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 s="3">
        <f>ROUND(E2693/D2693*100,0)</f>
        <v>0</v>
      </c>
      <c r="Q2693">
        <f t="shared" si="294"/>
        <v>17.5</v>
      </c>
      <c r="R2693" s="14" t="str">
        <f t="shared" si="295"/>
        <v>3/26/2015</v>
      </c>
      <c r="S2693" s="14" t="str">
        <f t="shared" si="296"/>
        <v>5/10/2015</v>
      </c>
      <c r="T2693" s="9">
        <f t="shared" si="297"/>
        <v>3</v>
      </c>
      <c r="U2693">
        <f t="shared" si="298"/>
        <v>2015</v>
      </c>
      <c r="V2693" s="9">
        <f t="shared" si="299"/>
        <v>5</v>
      </c>
      <c r="W2693">
        <f t="shared" si="300"/>
        <v>2015</v>
      </c>
    </row>
    <row r="2694" spans="1:23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3">
        <v>42088.292361111111</v>
      </c>
      <c r="J2694" s="13">
        <v>42058.334027777775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 s="3">
        <f>ROUND(E2694/D2694*100,0)</f>
        <v>1</v>
      </c>
      <c r="Q2694">
        <f t="shared" si="294"/>
        <v>25</v>
      </c>
      <c r="R2694" s="14" t="str">
        <f t="shared" si="295"/>
        <v>2/23/2015</v>
      </c>
      <c r="S2694" s="14" t="str">
        <f t="shared" si="296"/>
        <v>3/25/2015</v>
      </c>
      <c r="T2694" s="9">
        <f t="shared" si="297"/>
        <v>2</v>
      </c>
      <c r="U2694">
        <f t="shared" si="298"/>
        <v>2015</v>
      </c>
      <c r="V2694" s="9">
        <f t="shared" si="299"/>
        <v>3</v>
      </c>
      <c r="W2694">
        <f t="shared" si="300"/>
        <v>2015</v>
      </c>
    </row>
    <row r="2695" spans="1:23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3">
        <v>41864.138495370367</v>
      </c>
      <c r="J2695" s="13">
        <v>41834.138495370367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 s="3">
        <f>ROUND(E2695/D2695*100,0)</f>
        <v>1</v>
      </c>
      <c r="Q2695">
        <f t="shared" si="294"/>
        <v>13.33</v>
      </c>
      <c r="R2695" s="14" t="str">
        <f t="shared" si="295"/>
        <v>7/14/2014</v>
      </c>
      <c r="S2695" s="14" t="str">
        <f t="shared" si="296"/>
        <v>8/13/2014</v>
      </c>
      <c r="T2695" s="9">
        <f t="shared" si="297"/>
        <v>7</v>
      </c>
      <c r="U2695">
        <f t="shared" si="298"/>
        <v>2014</v>
      </c>
      <c r="V2695" s="9">
        <f t="shared" si="299"/>
        <v>8</v>
      </c>
      <c r="W2695">
        <f t="shared" si="300"/>
        <v>2014</v>
      </c>
    </row>
    <row r="2696" spans="1:23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3">
        <v>41908.140497685185</v>
      </c>
      <c r="J2696" s="13">
        <v>41878.140497685185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 s="3">
        <f>ROUND(E2696/D2696*100,0)</f>
        <v>0</v>
      </c>
      <c r="Q2696">
        <f t="shared" si="294"/>
        <v>1</v>
      </c>
      <c r="R2696" s="14" t="str">
        <f t="shared" si="295"/>
        <v>8/27/2014</v>
      </c>
      <c r="S2696" s="14" t="str">
        <f t="shared" si="296"/>
        <v>9/26/2014</v>
      </c>
      <c r="T2696" s="9">
        <f t="shared" si="297"/>
        <v>8</v>
      </c>
      <c r="U2696">
        <f t="shared" si="298"/>
        <v>2014</v>
      </c>
      <c r="V2696" s="9">
        <f t="shared" si="299"/>
        <v>9</v>
      </c>
      <c r="W2696">
        <f t="shared" si="300"/>
        <v>2014</v>
      </c>
    </row>
    <row r="2697" spans="1:23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3">
        <v>42108.14025462963</v>
      </c>
      <c r="J2697" s="13">
        <v>42048.181921296295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 s="3">
        <f>ROUND(E2697/D2697*100,0)</f>
        <v>0</v>
      </c>
      <c r="Q2697">
        <f t="shared" si="294"/>
        <v>23.67</v>
      </c>
      <c r="R2697" s="14" t="str">
        <f t="shared" si="295"/>
        <v>2/13/2015</v>
      </c>
      <c r="S2697" s="14" t="str">
        <f t="shared" si="296"/>
        <v>4/14/2015</v>
      </c>
      <c r="T2697" s="9">
        <f t="shared" si="297"/>
        <v>2</v>
      </c>
      <c r="U2697">
        <f t="shared" si="298"/>
        <v>2015</v>
      </c>
      <c r="V2697" s="9">
        <f t="shared" si="299"/>
        <v>4</v>
      </c>
      <c r="W2697">
        <f t="shared" si="300"/>
        <v>2015</v>
      </c>
    </row>
    <row r="2698" spans="1:23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3">
        <v>41998.844444444447</v>
      </c>
      <c r="J2698" s="13">
        <v>41964.844444444447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 s="3">
        <f>ROUND(E2698/D2698*100,0)</f>
        <v>6</v>
      </c>
      <c r="Q2698">
        <f t="shared" si="294"/>
        <v>89.21</v>
      </c>
      <c r="R2698" s="14" t="str">
        <f t="shared" si="295"/>
        <v>11/21/2014</v>
      </c>
      <c r="S2698" s="14" t="str">
        <f t="shared" si="296"/>
        <v>12/25/2014</v>
      </c>
      <c r="T2698" s="9">
        <f t="shared" si="297"/>
        <v>11</v>
      </c>
      <c r="U2698">
        <f t="shared" si="298"/>
        <v>2014</v>
      </c>
      <c r="V2698" s="9">
        <f t="shared" si="299"/>
        <v>12</v>
      </c>
      <c r="W2698">
        <f t="shared" si="300"/>
        <v>2014</v>
      </c>
    </row>
    <row r="2699" spans="1:23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3">
        <v>42218.916666666664</v>
      </c>
      <c r="J2699" s="13">
        <v>42187.940081018518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 s="3">
        <f>ROUND(E2699/D2699*100,0)</f>
        <v>26</v>
      </c>
      <c r="Q2699">
        <f t="shared" si="294"/>
        <v>116.56</v>
      </c>
      <c r="R2699" s="14" t="str">
        <f t="shared" si="295"/>
        <v>7/2/2015</v>
      </c>
      <c r="S2699" s="14" t="str">
        <f t="shared" si="296"/>
        <v>8/2/2015</v>
      </c>
      <c r="T2699" s="9">
        <f t="shared" si="297"/>
        <v>7</v>
      </c>
      <c r="U2699">
        <f t="shared" si="298"/>
        <v>2015</v>
      </c>
      <c r="V2699" s="9">
        <f t="shared" si="299"/>
        <v>8</v>
      </c>
      <c r="W2699">
        <f t="shared" si="300"/>
        <v>2015</v>
      </c>
    </row>
    <row r="2700" spans="1:23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3">
        <v>41817.898240740738</v>
      </c>
      <c r="J2700" s="13">
        <v>41787.898240740738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 s="3">
        <f>ROUND(E2700/D2700*100,0)</f>
        <v>0</v>
      </c>
      <c r="Q2700">
        <f t="shared" si="294"/>
        <v>13.01</v>
      </c>
      <c r="R2700" s="14" t="str">
        <f t="shared" si="295"/>
        <v>5/28/2014</v>
      </c>
      <c r="S2700" s="14" t="str">
        <f t="shared" si="296"/>
        <v>6/27/2014</v>
      </c>
      <c r="T2700" s="9">
        <f t="shared" si="297"/>
        <v>5</v>
      </c>
      <c r="U2700">
        <f t="shared" si="298"/>
        <v>2014</v>
      </c>
      <c r="V2700" s="9">
        <f t="shared" si="299"/>
        <v>6</v>
      </c>
      <c r="W2700">
        <f t="shared" si="300"/>
        <v>2014</v>
      </c>
    </row>
    <row r="2701" spans="1:23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3">
        <v>41859.896562499998</v>
      </c>
      <c r="J2701" s="13">
        <v>41829.896562499998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 s="3">
        <f>ROUND(E2701/D2701*100,0)</f>
        <v>0</v>
      </c>
      <c r="Q2701">
        <f t="shared" si="294"/>
        <v>0</v>
      </c>
      <c r="R2701" s="14" t="str">
        <f t="shared" si="295"/>
        <v>7/9/2014</v>
      </c>
      <c r="S2701" s="14" t="str">
        <f t="shared" si="296"/>
        <v>8/8/2014</v>
      </c>
      <c r="T2701" s="9">
        <f t="shared" si="297"/>
        <v>7</v>
      </c>
      <c r="U2701">
        <f t="shared" si="298"/>
        <v>2014</v>
      </c>
      <c r="V2701" s="9">
        <f t="shared" si="299"/>
        <v>8</v>
      </c>
      <c r="W2701">
        <f t="shared" si="300"/>
        <v>2014</v>
      </c>
    </row>
    <row r="2702" spans="1:23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3">
        <v>41900.874675925923</v>
      </c>
      <c r="J2702" s="13">
        <v>41870.874675925923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 s="3">
        <f>ROUND(E2702/D2702*100,0)</f>
        <v>1</v>
      </c>
      <c r="Q2702">
        <f t="shared" si="294"/>
        <v>17.5</v>
      </c>
      <c r="R2702" s="14" t="str">
        <f t="shared" si="295"/>
        <v>8/19/2014</v>
      </c>
      <c r="S2702" s="14" t="str">
        <f t="shared" si="296"/>
        <v>9/18/2014</v>
      </c>
      <c r="T2702" s="9">
        <f t="shared" si="297"/>
        <v>8</v>
      </c>
      <c r="U2702">
        <f t="shared" si="298"/>
        <v>2014</v>
      </c>
      <c r="V2702" s="9">
        <f t="shared" si="299"/>
        <v>9</v>
      </c>
      <c r="W2702">
        <f t="shared" si="300"/>
        <v>2014</v>
      </c>
    </row>
    <row r="2703" spans="1:23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3">
        <v>42832.733032407406</v>
      </c>
      <c r="J2703" s="13">
        <v>42801.774699074071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 s="3">
        <f>ROUND(E2703/D2703*100,0)</f>
        <v>46</v>
      </c>
      <c r="Q2703">
        <f t="shared" si="294"/>
        <v>34.130000000000003</v>
      </c>
      <c r="R2703" s="14" t="str">
        <f t="shared" si="295"/>
        <v>3/7/2017</v>
      </c>
      <c r="S2703" s="14" t="str">
        <f t="shared" si="296"/>
        <v>4/7/2017</v>
      </c>
      <c r="T2703" s="9">
        <f t="shared" si="297"/>
        <v>3</v>
      </c>
      <c r="U2703">
        <f t="shared" si="298"/>
        <v>2017</v>
      </c>
      <c r="V2703" s="9">
        <f t="shared" si="299"/>
        <v>4</v>
      </c>
      <c r="W2703">
        <f t="shared" si="300"/>
        <v>2017</v>
      </c>
    </row>
    <row r="2704" spans="1:23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3">
        <v>42830.760150462964</v>
      </c>
      <c r="J2704" s="13">
        <v>42800.801817129628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 s="3">
        <f>ROUND(E2704/D2704*100,0)</f>
        <v>34</v>
      </c>
      <c r="Q2704">
        <f t="shared" si="294"/>
        <v>132.35</v>
      </c>
      <c r="R2704" s="14" t="str">
        <f t="shared" si="295"/>
        <v>3/6/2017</v>
      </c>
      <c r="S2704" s="14" t="str">
        <f t="shared" si="296"/>
        <v>4/5/2017</v>
      </c>
      <c r="T2704" s="9">
        <f t="shared" si="297"/>
        <v>3</v>
      </c>
      <c r="U2704">
        <f t="shared" si="298"/>
        <v>2017</v>
      </c>
      <c r="V2704" s="9">
        <f t="shared" si="299"/>
        <v>4</v>
      </c>
      <c r="W2704">
        <f t="shared" si="300"/>
        <v>2017</v>
      </c>
    </row>
    <row r="2705" spans="1:23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3">
        <v>42816.648495370369</v>
      </c>
      <c r="J2705" s="13">
        <v>42756.690162037034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 s="3">
        <f>ROUND(E2705/D2705*100,0)</f>
        <v>104</v>
      </c>
      <c r="Q2705">
        <f t="shared" si="294"/>
        <v>922.22</v>
      </c>
      <c r="R2705" s="14" t="str">
        <f t="shared" si="295"/>
        <v>1/21/2017</v>
      </c>
      <c r="S2705" s="14" t="str">
        <f t="shared" si="296"/>
        <v>3/22/2017</v>
      </c>
      <c r="T2705" s="9">
        <f t="shared" si="297"/>
        <v>1</v>
      </c>
      <c r="U2705">
        <f t="shared" si="298"/>
        <v>2017</v>
      </c>
      <c r="V2705" s="9">
        <f t="shared" si="299"/>
        <v>3</v>
      </c>
      <c r="W2705">
        <f t="shared" si="300"/>
        <v>2017</v>
      </c>
    </row>
    <row r="2706" spans="1:23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3">
        <v>42830.820763888885</v>
      </c>
      <c r="J2706" s="13">
        <v>42787.862430555557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 s="3">
        <f>ROUND(E2706/D2706*100,0)</f>
        <v>6</v>
      </c>
      <c r="Q2706">
        <f t="shared" si="294"/>
        <v>163.57</v>
      </c>
      <c r="R2706" s="14" t="str">
        <f t="shared" si="295"/>
        <v>2/21/2017</v>
      </c>
      <c r="S2706" s="14" t="str">
        <f t="shared" si="296"/>
        <v>4/5/2017</v>
      </c>
      <c r="T2706" s="9">
        <f t="shared" si="297"/>
        <v>2</v>
      </c>
      <c r="U2706">
        <f t="shared" si="298"/>
        <v>2017</v>
      </c>
      <c r="V2706" s="9">
        <f t="shared" si="299"/>
        <v>4</v>
      </c>
      <c r="W2706">
        <f t="shared" si="300"/>
        <v>2017</v>
      </c>
    </row>
    <row r="2707" spans="1:23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3">
        <v>42818.874513888892</v>
      </c>
      <c r="J2707" s="13">
        <v>42773.916180555556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 s="3">
        <f>ROUND(E2707/D2707*100,0)</f>
        <v>11</v>
      </c>
      <c r="Q2707">
        <f t="shared" si="294"/>
        <v>217.38</v>
      </c>
      <c r="R2707" s="14" t="str">
        <f t="shared" si="295"/>
        <v>2/7/2017</v>
      </c>
      <c r="S2707" s="14" t="str">
        <f t="shared" si="296"/>
        <v>3/24/2017</v>
      </c>
      <c r="T2707" s="9">
        <f t="shared" si="297"/>
        <v>2</v>
      </c>
      <c r="U2707">
        <f t="shared" si="298"/>
        <v>2017</v>
      </c>
      <c r="V2707" s="9">
        <f t="shared" si="299"/>
        <v>3</v>
      </c>
      <c r="W2707">
        <f t="shared" si="300"/>
        <v>2017</v>
      </c>
    </row>
    <row r="2708" spans="1:23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3">
        <v>41928.290972222225</v>
      </c>
      <c r="J2708" s="13">
        <v>41899.294942129629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 s="3">
        <f>ROUND(E2708/D2708*100,0)</f>
        <v>112</v>
      </c>
      <c r="Q2708">
        <f t="shared" si="294"/>
        <v>149.44</v>
      </c>
      <c r="R2708" s="14" t="str">
        <f t="shared" si="295"/>
        <v>9/17/2014</v>
      </c>
      <c r="S2708" s="14" t="str">
        <f t="shared" si="296"/>
        <v>10/16/2014</v>
      </c>
      <c r="T2708" s="9">
        <f t="shared" si="297"/>
        <v>9</v>
      </c>
      <c r="U2708">
        <f t="shared" si="298"/>
        <v>2014</v>
      </c>
      <c r="V2708" s="9">
        <f t="shared" si="299"/>
        <v>10</v>
      </c>
      <c r="W2708">
        <f t="shared" si="300"/>
        <v>2014</v>
      </c>
    </row>
    <row r="2709" spans="1:23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3">
        <v>41421.290972222225</v>
      </c>
      <c r="J2709" s="13">
        <v>41391.782905092594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 s="3">
        <f>ROUND(E2709/D2709*100,0)</f>
        <v>351</v>
      </c>
      <c r="Q2709">
        <f t="shared" si="294"/>
        <v>71.239999999999995</v>
      </c>
      <c r="R2709" s="14" t="str">
        <f t="shared" si="295"/>
        <v>4/27/2013</v>
      </c>
      <c r="S2709" s="14" t="str">
        <f t="shared" si="296"/>
        <v>5/27/2013</v>
      </c>
      <c r="T2709" s="9">
        <f t="shared" si="297"/>
        <v>4</v>
      </c>
      <c r="U2709">
        <f t="shared" si="298"/>
        <v>2013</v>
      </c>
      <c r="V2709" s="9">
        <f t="shared" si="299"/>
        <v>5</v>
      </c>
      <c r="W2709">
        <f t="shared" si="300"/>
        <v>2013</v>
      </c>
    </row>
    <row r="2710" spans="1:23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3">
        <v>42572.698217592595</v>
      </c>
      <c r="J2710" s="13">
        <v>42512.698217592595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 s="3">
        <f>ROUND(E2710/D2710*100,0)</f>
        <v>233</v>
      </c>
      <c r="Q2710">
        <f t="shared" si="294"/>
        <v>44.46</v>
      </c>
      <c r="R2710" s="14" t="str">
        <f t="shared" si="295"/>
        <v>5/22/2016</v>
      </c>
      <c r="S2710" s="14" t="str">
        <f t="shared" si="296"/>
        <v>7/21/2016</v>
      </c>
      <c r="T2710" s="9">
        <f t="shared" si="297"/>
        <v>5</v>
      </c>
      <c r="U2710">
        <f t="shared" si="298"/>
        <v>2016</v>
      </c>
      <c r="V2710" s="9">
        <f t="shared" si="299"/>
        <v>7</v>
      </c>
      <c r="W2710">
        <f t="shared" si="300"/>
        <v>2016</v>
      </c>
    </row>
    <row r="2711" spans="1:23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3">
        <v>42647.165972222225</v>
      </c>
      <c r="J2711" s="13">
        <v>42612.149780092594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 s="3">
        <f>ROUND(E2711/D2711*100,0)</f>
        <v>102</v>
      </c>
      <c r="Q2711">
        <f t="shared" si="294"/>
        <v>164.94</v>
      </c>
      <c r="R2711" s="14" t="str">
        <f t="shared" si="295"/>
        <v>8/30/2016</v>
      </c>
      <c r="S2711" s="14" t="str">
        <f t="shared" si="296"/>
        <v>10/4/2016</v>
      </c>
      <c r="T2711" s="9">
        <f t="shared" si="297"/>
        <v>8</v>
      </c>
      <c r="U2711">
        <f t="shared" si="298"/>
        <v>2016</v>
      </c>
      <c r="V2711" s="9">
        <f t="shared" si="299"/>
        <v>10</v>
      </c>
      <c r="W2711">
        <f t="shared" si="300"/>
        <v>2016</v>
      </c>
    </row>
    <row r="2712" spans="1:23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3">
        <v>41860.083333333336</v>
      </c>
      <c r="J2712" s="13">
        <v>41828.229490740741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 s="3">
        <f>ROUND(E2712/D2712*100,0)</f>
        <v>154</v>
      </c>
      <c r="Q2712">
        <f t="shared" si="294"/>
        <v>84.87</v>
      </c>
      <c r="R2712" s="14" t="str">
        <f t="shared" si="295"/>
        <v>7/8/2014</v>
      </c>
      <c r="S2712" s="14" t="str">
        <f t="shared" si="296"/>
        <v>8/9/2014</v>
      </c>
      <c r="T2712" s="9">
        <f t="shared" si="297"/>
        <v>7</v>
      </c>
      <c r="U2712">
        <f t="shared" si="298"/>
        <v>2014</v>
      </c>
      <c r="V2712" s="9">
        <f t="shared" si="299"/>
        <v>8</v>
      </c>
      <c r="W2712">
        <f t="shared" si="300"/>
        <v>2014</v>
      </c>
    </row>
    <row r="2713" spans="1:23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3">
        <v>41810.917361111111</v>
      </c>
      <c r="J2713" s="13">
        <v>41780.745254629626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 s="3">
        <f>ROUND(E2713/D2713*100,0)</f>
        <v>101</v>
      </c>
      <c r="Q2713">
        <f t="shared" si="294"/>
        <v>53.95</v>
      </c>
      <c r="R2713" s="14" t="str">
        <f t="shared" si="295"/>
        <v>5/21/2014</v>
      </c>
      <c r="S2713" s="14" t="str">
        <f t="shared" si="296"/>
        <v>6/20/2014</v>
      </c>
      <c r="T2713" s="9">
        <f t="shared" si="297"/>
        <v>5</v>
      </c>
      <c r="U2713">
        <f t="shared" si="298"/>
        <v>2014</v>
      </c>
      <c r="V2713" s="9">
        <f t="shared" si="299"/>
        <v>6</v>
      </c>
      <c r="W2713">
        <f t="shared" si="300"/>
        <v>2014</v>
      </c>
    </row>
    <row r="2714" spans="1:23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3">
        <v>41468.75</v>
      </c>
      <c r="J2714" s="13">
        <v>41432.062037037038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 s="3">
        <f>ROUND(E2714/D2714*100,0)</f>
        <v>131</v>
      </c>
      <c r="Q2714">
        <f t="shared" si="294"/>
        <v>50.53</v>
      </c>
      <c r="R2714" s="14" t="str">
        <f t="shared" si="295"/>
        <v>6/7/2013</v>
      </c>
      <c r="S2714" s="14" t="str">
        <f t="shared" si="296"/>
        <v>7/13/2013</v>
      </c>
      <c r="T2714" s="9">
        <f t="shared" si="297"/>
        <v>6</v>
      </c>
      <c r="U2714">
        <f t="shared" si="298"/>
        <v>2013</v>
      </c>
      <c r="V2714" s="9">
        <f t="shared" si="299"/>
        <v>7</v>
      </c>
      <c r="W2714">
        <f t="shared" si="300"/>
        <v>2013</v>
      </c>
    </row>
    <row r="2715" spans="1:23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3">
        <v>42362.653749999998</v>
      </c>
      <c r="J2715" s="13">
        <v>42322.653749999998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 s="3">
        <f>ROUND(E2715/D2715*100,0)</f>
        <v>102</v>
      </c>
      <c r="Q2715">
        <f t="shared" si="294"/>
        <v>108</v>
      </c>
      <c r="R2715" s="14" t="str">
        <f t="shared" si="295"/>
        <v>11/14/2015</v>
      </c>
      <c r="S2715" s="14" t="str">
        <f t="shared" si="296"/>
        <v>12/24/2015</v>
      </c>
      <c r="T2715" s="9">
        <f t="shared" si="297"/>
        <v>11</v>
      </c>
      <c r="U2715">
        <f t="shared" si="298"/>
        <v>2015</v>
      </c>
      <c r="V2715" s="9">
        <f t="shared" si="299"/>
        <v>12</v>
      </c>
      <c r="W2715">
        <f t="shared" si="300"/>
        <v>2015</v>
      </c>
    </row>
    <row r="2716" spans="1:23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3">
        <v>42657.958333333336</v>
      </c>
      <c r="J2716" s="13">
        <v>42629.655046296299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 s="3">
        <f>ROUND(E2716/D2716*100,0)</f>
        <v>116</v>
      </c>
      <c r="Q2716">
        <f t="shared" si="294"/>
        <v>95.37</v>
      </c>
      <c r="R2716" s="14" t="str">
        <f t="shared" si="295"/>
        <v>9/16/2016</v>
      </c>
      <c r="S2716" s="14" t="str">
        <f t="shared" si="296"/>
        <v>10/14/2016</v>
      </c>
      <c r="T2716" s="9">
        <f t="shared" si="297"/>
        <v>9</v>
      </c>
      <c r="U2716">
        <f t="shared" si="298"/>
        <v>2016</v>
      </c>
      <c r="V2716" s="9">
        <f t="shared" si="299"/>
        <v>10</v>
      </c>
      <c r="W2716">
        <f t="shared" si="300"/>
        <v>2016</v>
      </c>
    </row>
    <row r="2717" spans="1:23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3">
        <v>42421.398472222223</v>
      </c>
      <c r="J2717" s="13">
        <v>42387.398472222223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 s="3">
        <f>ROUND(E2717/D2717*100,0)</f>
        <v>265</v>
      </c>
      <c r="Q2717">
        <f t="shared" si="294"/>
        <v>57.63</v>
      </c>
      <c r="R2717" s="14" t="str">
        <f t="shared" si="295"/>
        <v>1/18/2016</v>
      </c>
      <c r="S2717" s="14" t="str">
        <f t="shared" si="296"/>
        <v>2/21/2016</v>
      </c>
      <c r="T2717" s="9">
        <f t="shared" si="297"/>
        <v>1</v>
      </c>
      <c r="U2717">
        <f t="shared" si="298"/>
        <v>2016</v>
      </c>
      <c r="V2717" s="9">
        <f t="shared" si="299"/>
        <v>2</v>
      </c>
      <c r="W2717">
        <f t="shared" si="300"/>
        <v>2016</v>
      </c>
    </row>
    <row r="2718" spans="1:23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3">
        <v>42285.333252314813</v>
      </c>
      <c r="J2718" s="13">
        <v>42255.333252314813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 s="3">
        <f>ROUND(E2718/D2718*100,0)</f>
        <v>120</v>
      </c>
      <c r="Q2718">
        <f t="shared" si="294"/>
        <v>64.16</v>
      </c>
      <c r="R2718" s="14" t="str">
        <f t="shared" si="295"/>
        <v>9/8/2015</v>
      </c>
      <c r="S2718" s="14" t="str">
        <f t="shared" si="296"/>
        <v>10/8/2015</v>
      </c>
      <c r="T2718" s="9">
        <f t="shared" si="297"/>
        <v>9</v>
      </c>
      <c r="U2718">
        <f t="shared" si="298"/>
        <v>2015</v>
      </c>
      <c r="V2718" s="9">
        <f t="shared" si="299"/>
        <v>10</v>
      </c>
      <c r="W2718">
        <f t="shared" si="300"/>
        <v>2015</v>
      </c>
    </row>
    <row r="2719" spans="1:23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3">
        <v>41979.956585648149</v>
      </c>
      <c r="J2719" s="13">
        <v>41934.914918981478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 s="3">
        <f>ROUND(E2719/D2719*100,0)</f>
        <v>120</v>
      </c>
      <c r="Q2719">
        <f t="shared" si="294"/>
        <v>92.39</v>
      </c>
      <c r="R2719" s="14" t="str">
        <f t="shared" si="295"/>
        <v>10/22/2014</v>
      </c>
      <c r="S2719" s="14" t="str">
        <f t="shared" si="296"/>
        <v>12/6/2014</v>
      </c>
      <c r="T2719" s="9">
        <f t="shared" si="297"/>
        <v>10</v>
      </c>
      <c r="U2719">
        <f t="shared" si="298"/>
        <v>2014</v>
      </c>
      <c r="V2719" s="9">
        <f t="shared" si="299"/>
        <v>12</v>
      </c>
      <c r="W2719">
        <f t="shared" si="300"/>
        <v>2014</v>
      </c>
    </row>
    <row r="2720" spans="1:23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3">
        <v>42493.958333333336</v>
      </c>
      <c r="J2720" s="13">
        <v>42465.596585648149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 s="3">
        <f>ROUND(E2720/D2720*100,0)</f>
        <v>104</v>
      </c>
      <c r="Q2720">
        <f t="shared" si="294"/>
        <v>125.98</v>
      </c>
      <c r="R2720" s="14" t="str">
        <f t="shared" si="295"/>
        <v>4/5/2016</v>
      </c>
      <c r="S2720" s="14" t="str">
        <f t="shared" si="296"/>
        <v>5/3/2016</v>
      </c>
      <c r="T2720" s="9">
        <f t="shared" si="297"/>
        <v>4</v>
      </c>
      <c r="U2720">
        <f t="shared" si="298"/>
        <v>2016</v>
      </c>
      <c r="V2720" s="9">
        <f t="shared" si="299"/>
        <v>5</v>
      </c>
      <c r="W2720">
        <f t="shared" si="300"/>
        <v>2016</v>
      </c>
    </row>
    <row r="2721" spans="1:23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3">
        <v>42477.98951388889</v>
      </c>
      <c r="J2721" s="13">
        <v>42418.031180555554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 s="3">
        <f>ROUND(E2721/D2721*100,0)</f>
        <v>109</v>
      </c>
      <c r="Q2721">
        <f t="shared" si="294"/>
        <v>94.64</v>
      </c>
      <c r="R2721" s="14" t="str">
        <f t="shared" si="295"/>
        <v>2/18/2016</v>
      </c>
      <c r="S2721" s="14" t="str">
        <f t="shared" si="296"/>
        <v>4/17/2016</v>
      </c>
      <c r="T2721" s="9">
        <f t="shared" si="297"/>
        <v>2</v>
      </c>
      <c r="U2721">
        <f t="shared" si="298"/>
        <v>2016</v>
      </c>
      <c r="V2721" s="9">
        <f t="shared" si="299"/>
        <v>4</v>
      </c>
      <c r="W2721">
        <f t="shared" si="300"/>
        <v>2016</v>
      </c>
    </row>
    <row r="2722" spans="1:23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3">
        <v>42685.507557870369</v>
      </c>
      <c r="J2722" s="13">
        <v>42655.465891203705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 s="3">
        <f>ROUND(E2722/D2722*100,0)</f>
        <v>118</v>
      </c>
      <c r="Q2722">
        <f t="shared" si="294"/>
        <v>170.7</v>
      </c>
      <c r="R2722" s="14" t="str">
        <f t="shared" si="295"/>
        <v>10/12/2016</v>
      </c>
      <c r="S2722" s="14" t="str">
        <f t="shared" si="296"/>
        <v>11/11/2016</v>
      </c>
      <c r="T2722" s="9">
        <f t="shared" si="297"/>
        <v>10</v>
      </c>
      <c r="U2722">
        <f t="shared" si="298"/>
        <v>2016</v>
      </c>
      <c r="V2722" s="9">
        <f t="shared" si="299"/>
        <v>11</v>
      </c>
      <c r="W2722">
        <f t="shared" si="300"/>
        <v>2016</v>
      </c>
    </row>
    <row r="2723" spans="1:23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3">
        <v>41523.791666666664</v>
      </c>
      <c r="J2723" s="13">
        <v>41493.543958333335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 s="3">
        <f>ROUND(E2723/D2723*100,0)</f>
        <v>1462</v>
      </c>
      <c r="Q2723">
        <f t="shared" si="294"/>
        <v>40.76</v>
      </c>
      <c r="R2723" s="14" t="str">
        <f t="shared" si="295"/>
        <v>8/7/2013</v>
      </c>
      <c r="S2723" s="14" t="str">
        <f t="shared" si="296"/>
        <v>9/6/2013</v>
      </c>
      <c r="T2723" s="9">
        <f t="shared" si="297"/>
        <v>8</v>
      </c>
      <c r="U2723">
        <f t="shared" si="298"/>
        <v>2013</v>
      </c>
      <c r="V2723" s="9">
        <f t="shared" si="299"/>
        <v>9</v>
      </c>
      <c r="W2723">
        <f t="shared" si="300"/>
        <v>2013</v>
      </c>
    </row>
    <row r="2724" spans="1:23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3">
        <v>42764.857094907406</v>
      </c>
      <c r="J2724" s="13">
        <v>42704.857094907406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 s="3">
        <f>ROUND(E2724/D2724*100,0)</f>
        <v>253</v>
      </c>
      <c r="Q2724">
        <f t="shared" si="294"/>
        <v>68.25</v>
      </c>
      <c r="R2724" s="14" t="str">
        <f t="shared" si="295"/>
        <v>11/30/2016</v>
      </c>
      <c r="S2724" s="14" t="str">
        <f t="shared" si="296"/>
        <v>1/29/2017</v>
      </c>
      <c r="T2724" s="9">
        <f t="shared" si="297"/>
        <v>11</v>
      </c>
      <c r="U2724">
        <f t="shared" si="298"/>
        <v>2016</v>
      </c>
      <c r="V2724" s="9">
        <f t="shared" si="299"/>
        <v>1</v>
      </c>
      <c r="W2724">
        <f t="shared" si="300"/>
        <v>2017</v>
      </c>
    </row>
    <row r="2725" spans="1:23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3">
        <v>42004.880648148152</v>
      </c>
      <c r="J2725" s="13">
        <v>41944.83898148148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 s="3">
        <f>ROUND(E2725/D2725*100,0)</f>
        <v>140</v>
      </c>
      <c r="Q2725">
        <f t="shared" si="294"/>
        <v>95.49</v>
      </c>
      <c r="R2725" s="14" t="str">
        <f t="shared" si="295"/>
        <v>11/1/2014</v>
      </c>
      <c r="S2725" s="14" t="str">
        <f t="shared" si="296"/>
        <v>12/31/2014</v>
      </c>
      <c r="T2725" s="9">
        <f t="shared" si="297"/>
        <v>11</v>
      </c>
      <c r="U2725">
        <f t="shared" si="298"/>
        <v>2014</v>
      </c>
      <c r="V2725" s="9">
        <f t="shared" si="299"/>
        <v>12</v>
      </c>
      <c r="W2725">
        <f t="shared" si="300"/>
        <v>2014</v>
      </c>
    </row>
    <row r="2726" spans="1:23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3">
        <v>42231.32707175926</v>
      </c>
      <c r="J2726" s="13">
        <v>42199.32707175926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 s="3">
        <f>ROUND(E2726/D2726*100,0)</f>
        <v>297</v>
      </c>
      <c r="Q2726">
        <f t="shared" si="294"/>
        <v>7.19</v>
      </c>
      <c r="R2726" s="14" t="str">
        <f t="shared" si="295"/>
        <v>7/14/2015</v>
      </c>
      <c r="S2726" s="14" t="str">
        <f t="shared" si="296"/>
        <v>8/15/2015</v>
      </c>
      <c r="T2726" s="9">
        <f t="shared" si="297"/>
        <v>7</v>
      </c>
      <c r="U2726">
        <f t="shared" si="298"/>
        <v>2015</v>
      </c>
      <c r="V2726" s="9">
        <f t="shared" si="299"/>
        <v>8</v>
      </c>
      <c r="W2726">
        <f t="shared" si="300"/>
        <v>2015</v>
      </c>
    </row>
    <row r="2727" spans="1:23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3">
        <v>42795.744618055556</v>
      </c>
      <c r="J2727" s="13">
        <v>42745.744618055556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 s="3">
        <f>ROUND(E2727/D2727*100,0)</f>
        <v>145</v>
      </c>
      <c r="Q2727">
        <f t="shared" si="294"/>
        <v>511.65</v>
      </c>
      <c r="R2727" s="14" t="str">
        <f t="shared" si="295"/>
        <v>1/10/2017</v>
      </c>
      <c r="S2727" s="14" t="str">
        <f t="shared" si="296"/>
        <v>3/1/2017</v>
      </c>
      <c r="T2727" s="9">
        <f t="shared" si="297"/>
        <v>1</v>
      </c>
      <c r="U2727">
        <f t="shared" si="298"/>
        <v>2017</v>
      </c>
      <c r="V2727" s="9">
        <f t="shared" si="299"/>
        <v>3</v>
      </c>
      <c r="W2727">
        <f t="shared" si="300"/>
        <v>2017</v>
      </c>
    </row>
    <row r="2728" spans="1:23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3">
        <v>42482.579988425925</v>
      </c>
      <c r="J2728" s="13">
        <v>42452.579988425925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 s="3">
        <f>ROUND(E2728/D2728*100,0)</f>
        <v>106</v>
      </c>
      <c r="Q2728">
        <f t="shared" si="294"/>
        <v>261.75</v>
      </c>
      <c r="R2728" s="14" t="str">
        <f t="shared" si="295"/>
        <v>3/23/2016</v>
      </c>
      <c r="S2728" s="14" t="str">
        <f t="shared" si="296"/>
        <v>4/22/2016</v>
      </c>
      <c r="T2728" s="9">
        <f t="shared" si="297"/>
        <v>3</v>
      </c>
      <c r="U2728">
        <f t="shared" si="298"/>
        <v>2016</v>
      </c>
      <c r="V2728" s="9">
        <f t="shared" si="299"/>
        <v>4</v>
      </c>
      <c r="W2728">
        <f t="shared" si="300"/>
        <v>2016</v>
      </c>
    </row>
    <row r="2729" spans="1:23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3">
        <v>42223.676655092589</v>
      </c>
      <c r="J2729" s="13">
        <v>42198.676655092589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 s="3">
        <f>ROUND(E2729/D2729*100,0)</f>
        <v>493</v>
      </c>
      <c r="Q2729">
        <f t="shared" si="294"/>
        <v>69.760000000000005</v>
      </c>
      <c r="R2729" s="14" t="str">
        <f t="shared" si="295"/>
        <v>7/13/2015</v>
      </c>
      <c r="S2729" s="14" t="str">
        <f t="shared" si="296"/>
        <v>8/7/2015</v>
      </c>
      <c r="T2729" s="9">
        <f t="shared" si="297"/>
        <v>7</v>
      </c>
      <c r="U2729">
        <f t="shared" si="298"/>
        <v>2015</v>
      </c>
      <c r="V2729" s="9">
        <f t="shared" si="299"/>
        <v>8</v>
      </c>
      <c r="W2729">
        <f t="shared" si="300"/>
        <v>2015</v>
      </c>
    </row>
    <row r="2730" spans="1:23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3">
        <v>42368.599930555552</v>
      </c>
      <c r="J2730" s="13">
        <v>42333.599930555552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 s="3">
        <f>ROUND(E2730/D2730*100,0)</f>
        <v>202</v>
      </c>
      <c r="Q2730">
        <f t="shared" si="294"/>
        <v>77.23</v>
      </c>
      <c r="R2730" s="14" t="str">
        <f t="shared" si="295"/>
        <v>11/25/2015</v>
      </c>
      <c r="S2730" s="14" t="str">
        <f t="shared" si="296"/>
        <v>12/30/2015</v>
      </c>
      <c r="T2730" s="9">
        <f t="shared" si="297"/>
        <v>11</v>
      </c>
      <c r="U2730">
        <f t="shared" si="298"/>
        <v>2015</v>
      </c>
      <c r="V2730" s="9">
        <f t="shared" si="299"/>
        <v>12</v>
      </c>
      <c r="W2730">
        <f t="shared" si="300"/>
        <v>2015</v>
      </c>
    </row>
    <row r="2731" spans="1:23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3">
        <v>42125.240706018521</v>
      </c>
      <c r="J2731" s="13">
        <v>42095.240706018521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 s="3">
        <f>ROUND(E2731/D2731*100,0)</f>
        <v>104</v>
      </c>
      <c r="Q2731">
        <f t="shared" si="294"/>
        <v>340.57</v>
      </c>
      <c r="R2731" s="14" t="str">
        <f t="shared" si="295"/>
        <v>4/1/2015</v>
      </c>
      <c r="S2731" s="14" t="str">
        <f t="shared" si="296"/>
        <v>5/1/2015</v>
      </c>
      <c r="T2731" s="9">
        <f t="shared" si="297"/>
        <v>4</v>
      </c>
      <c r="U2731">
        <f t="shared" si="298"/>
        <v>2015</v>
      </c>
      <c r="V2731" s="9">
        <f t="shared" si="299"/>
        <v>5</v>
      </c>
      <c r="W2731">
        <f t="shared" si="300"/>
        <v>2015</v>
      </c>
    </row>
    <row r="2732" spans="1:23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3">
        <v>41386.541377314818</v>
      </c>
      <c r="J2732" s="13">
        <v>41351.541377314818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 s="3">
        <f>ROUND(E2732/D2732*100,0)</f>
        <v>170</v>
      </c>
      <c r="Q2732">
        <f t="shared" si="294"/>
        <v>67.42</v>
      </c>
      <c r="R2732" s="14" t="str">
        <f t="shared" si="295"/>
        <v>3/18/2013</v>
      </c>
      <c r="S2732" s="14" t="str">
        <f t="shared" si="296"/>
        <v>4/22/2013</v>
      </c>
      <c r="T2732" s="9">
        <f t="shared" si="297"/>
        <v>3</v>
      </c>
      <c r="U2732">
        <f t="shared" si="298"/>
        <v>2013</v>
      </c>
      <c r="V2732" s="9">
        <f t="shared" si="299"/>
        <v>4</v>
      </c>
      <c r="W2732">
        <f t="shared" si="300"/>
        <v>2013</v>
      </c>
    </row>
    <row r="2733" spans="1:23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3">
        <v>41930.166666666664</v>
      </c>
      <c r="J2733" s="13">
        <v>41872.525717592594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 s="3">
        <f>ROUND(E2733/D2733*100,0)</f>
        <v>104</v>
      </c>
      <c r="Q2733">
        <f t="shared" si="294"/>
        <v>845.7</v>
      </c>
      <c r="R2733" s="14" t="str">
        <f t="shared" si="295"/>
        <v>8/21/2014</v>
      </c>
      <c r="S2733" s="14" t="str">
        <f t="shared" si="296"/>
        <v>10/18/2014</v>
      </c>
      <c r="T2733" s="9">
        <f t="shared" si="297"/>
        <v>8</v>
      </c>
      <c r="U2733">
        <f t="shared" si="298"/>
        <v>2014</v>
      </c>
      <c r="V2733" s="9">
        <f t="shared" si="299"/>
        <v>10</v>
      </c>
      <c r="W2733">
        <f t="shared" si="300"/>
        <v>2014</v>
      </c>
    </row>
    <row r="2734" spans="1:23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3">
        <v>41422</v>
      </c>
      <c r="J2734" s="13">
        <v>41389.808194444442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 s="3">
        <f>ROUND(E2734/D2734*100,0)</f>
        <v>118</v>
      </c>
      <c r="Q2734">
        <f t="shared" si="294"/>
        <v>97.19</v>
      </c>
      <c r="R2734" s="14" t="str">
        <f t="shared" si="295"/>
        <v>4/25/2013</v>
      </c>
      <c r="S2734" s="14" t="str">
        <f t="shared" si="296"/>
        <v>5/28/2013</v>
      </c>
      <c r="T2734" s="9">
        <f t="shared" si="297"/>
        <v>4</v>
      </c>
      <c r="U2734">
        <f t="shared" si="298"/>
        <v>2013</v>
      </c>
      <c r="V2734" s="9">
        <f t="shared" si="299"/>
        <v>5</v>
      </c>
      <c r="W2734">
        <f t="shared" si="300"/>
        <v>2013</v>
      </c>
    </row>
    <row r="2735" spans="1:23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3">
        <v>42104.231180555558</v>
      </c>
      <c r="J2735" s="13">
        <v>42044.272847222222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 s="3">
        <f>ROUND(E2735/D2735*100,0)</f>
        <v>108</v>
      </c>
      <c r="Q2735">
        <f t="shared" si="294"/>
        <v>451.84</v>
      </c>
      <c r="R2735" s="14" t="str">
        <f t="shared" si="295"/>
        <v>2/9/2015</v>
      </c>
      <c r="S2735" s="14" t="str">
        <f t="shared" si="296"/>
        <v>4/10/2015</v>
      </c>
      <c r="T2735" s="9">
        <f t="shared" si="297"/>
        <v>2</v>
      </c>
      <c r="U2735">
        <f t="shared" si="298"/>
        <v>2015</v>
      </c>
      <c r="V2735" s="9">
        <f t="shared" si="299"/>
        <v>4</v>
      </c>
      <c r="W2735">
        <f t="shared" si="300"/>
        <v>2015</v>
      </c>
    </row>
    <row r="2736" spans="1:23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3">
        <v>42656.915972222225</v>
      </c>
      <c r="J2736" s="13">
        <v>42626.668888888889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 s="3">
        <f>ROUND(E2736/D2736*100,0)</f>
        <v>2260300</v>
      </c>
      <c r="Q2736">
        <f t="shared" si="294"/>
        <v>138.66999999999999</v>
      </c>
      <c r="R2736" s="14" t="str">
        <f t="shared" si="295"/>
        <v>9/13/2016</v>
      </c>
      <c r="S2736" s="14" t="str">
        <f t="shared" si="296"/>
        <v>10/13/2016</v>
      </c>
      <c r="T2736" s="9">
        <f t="shared" si="297"/>
        <v>9</v>
      </c>
      <c r="U2736">
        <f t="shared" si="298"/>
        <v>2016</v>
      </c>
      <c r="V2736" s="9">
        <f t="shared" si="299"/>
        <v>10</v>
      </c>
      <c r="W2736">
        <f t="shared" si="300"/>
        <v>2016</v>
      </c>
    </row>
    <row r="2737" spans="1:23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3">
        <v>41346.833333333336</v>
      </c>
      <c r="J2737" s="13">
        <v>41316.120949074073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 s="3">
        <f>ROUND(E2737/D2737*100,0)</f>
        <v>978</v>
      </c>
      <c r="Q2737">
        <f t="shared" si="294"/>
        <v>21.64</v>
      </c>
      <c r="R2737" s="14" t="str">
        <f t="shared" si="295"/>
        <v>2/11/2013</v>
      </c>
      <c r="S2737" s="14" t="str">
        <f t="shared" si="296"/>
        <v>3/13/2013</v>
      </c>
      <c r="T2737" s="9">
        <f t="shared" si="297"/>
        <v>2</v>
      </c>
      <c r="U2737">
        <f t="shared" si="298"/>
        <v>2013</v>
      </c>
      <c r="V2737" s="9">
        <f t="shared" si="299"/>
        <v>3</v>
      </c>
      <c r="W2737">
        <f t="shared" si="300"/>
        <v>2013</v>
      </c>
    </row>
    <row r="2738" spans="1:23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3">
        <v>41752.666354166664</v>
      </c>
      <c r="J2738" s="13">
        <v>41722.666354166664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 s="3">
        <f>ROUND(E2738/D2738*100,0)</f>
        <v>123</v>
      </c>
      <c r="Q2738">
        <f t="shared" si="294"/>
        <v>169.52</v>
      </c>
      <c r="R2738" s="14" t="str">
        <f t="shared" si="295"/>
        <v>3/24/2014</v>
      </c>
      <c r="S2738" s="14" t="str">
        <f t="shared" si="296"/>
        <v>4/23/2014</v>
      </c>
      <c r="T2738" s="9">
        <f t="shared" si="297"/>
        <v>3</v>
      </c>
      <c r="U2738">
        <f t="shared" si="298"/>
        <v>2014</v>
      </c>
      <c r="V2738" s="9">
        <f t="shared" si="299"/>
        <v>4</v>
      </c>
      <c r="W2738">
        <f t="shared" si="300"/>
        <v>2014</v>
      </c>
    </row>
    <row r="2739" spans="1:23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3">
        <v>41654.791666666664</v>
      </c>
      <c r="J2739" s="13">
        <v>41611.917673611111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 s="3">
        <f>ROUND(E2739/D2739*100,0)</f>
        <v>246</v>
      </c>
      <c r="Q2739">
        <f t="shared" si="294"/>
        <v>161.88</v>
      </c>
      <c r="R2739" s="14" t="str">
        <f t="shared" si="295"/>
        <v>12/3/2013</v>
      </c>
      <c r="S2739" s="14" t="str">
        <f t="shared" si="296"/>
        <v>1/15/2014</v>
      </c>
      <c r="T2739" s="9">
        <f t="shared" si="297"/>
        <v>12</v>
      </c>
      <c r="U2739">
        <f t="shared" si="298"/>
        <v>2013</v>
      </c>
      <c r="V2739" s="9">
        <f t="shared" si="299"/>
        <v>1</v>
      </c>
      <c r="W2739">
        <f t="shared" si="300"/>
        <v>2014</v>
      </c>
    </row>
    <row r="2740" spans="1:23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3">
        <v>42680.143564814818</v>
      </c>
      <c r="J2740" s="13">
        <v>42620.143564814818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 s="3">
        <f>ROUND(E2740/D2740*100,0)</f>
        <v>148</v>
      </c>
      <c r="Q2740">
        <f t="shared" si="294"/>
        <v>493.13</v>
      </c>
      <c r="R2740" s="14" t="str">
        <f t="shared" si="295"/>
        <v>9/7/2016</v>
      </c>
      <c r="S2740" s="14" t="str">
        <f t="shared" si="296"/>
        <v>11/6/2016</v>
      </c>
      <c r="T2740" s="9">
        <f t="shared" si="297"/>
        <v>9</v>
      </c>
      <c r="U2740">
        <f t="shared" si="298"/>
        <v>2016</v>
      </c>
      <c r="V2740" s="9">
        <f t="shared" si="299"/>
        <v>11</v>
      </c>
      <c r="W2740">
        <f t="shared" si="300"/>
        <v>2016</v>
      </c>
    </row>
    <row r="2741" spans="1:23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3">
        <v>41764.887928240743</v>
      </c>
      <c r="J2741" s="13">
        <v>41719.887928240743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 s="3">
        <f>ROUND(E2741/D2741*100,0)</f>
        <v>384</v>
      </c>
      <c r="Q2741">
        <f t="shared" si="294"/>
        <v>22.12</v>
      </c>
      <c r="R2741" s="14" t="str">
        <f t="shared" si="295"/>
        <v>3/21/2014</v>
      </c>
      <c r="S2741" s="14" t="str">
        <f t="shared" si="296"/>
        <v>5/5/2014</v>
      </c>
      <c r="T2741" s="9">
        <f t="shared" si="297"/>
        <v>3</v>
      </c>
      <c r="U2741">
        <f t="shared" si="298"/>
        <v>2014</v>
      </c>
      <c r="V2741" s="9">
        <f t="shared" si="299"/>
        <v>5</v>
      </c>
      <c r="W2741">
        <f t="shared" si="300"/>
        <v>2014</v>
      </c>
    </row>
    <row r="2742" spans="1:23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3">
        <v>42074.990185185183</v>
      </c>
      <c r="J2742" s="13">
        <v>42045.031851851854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 s="3">
        <f>ROUND(E2742/D2742*100,0)</f>
        <v>103</v>
      </c>
      <c r="Q2742">
        <f t="shared" si="294"/>
        <v>18.239999999999998</v>
      </c>
      <c r="R2742" s="14" t="str">
        <f t="shared" si="295"/>
        <v>2/10/2015</v>
      </c>
      <c r="S2742" s="14" t="str">
        <f t="shared" si="296"/>
        <v>3/11/2015</v>
      </c>
      <c r="T2742" s="9">
        <f t="shared" si="297"/>
        <v>2</v>
      </c>
      <c r="U2742">
        <f t="shared" si="298"/>
        <v>2015</v>
      </c>
      <c r="V2742" s="9">
        <f t="shared" si="299"/>
        <v>3</v>
      </c>
      <c r="W2742">
        <f t="shared" si="300"/>
        <v>2015</v>
      </c>
    </row>
    <row r="2743" spans="1:23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3">
        <v>41932.088194444441</v>
      </c>
      <c r="J2743" s="13">
        <v>41911.657430555555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 s="3">
        <f>ROUND(E2743/D2743*100,0)</f>
        <v>0</v>
      </c>
      <c r="Q2743">
        <f t="shared" si="294"/>
        <v>8.75</v>
      </c>
      <c r="R2743" s="14" t="str">
        <f t="shared" si="295"/>
        <v>9/29/2014</v>
      </c>
      <c r="S2743" s="14" t="str">
        <f t="shared" si="296"/>
        <v>10/20/2014</v>
      </c>
      <c r="T2743" s="9">
        <f t="shared" si="297"/>
        <v>9</v>
      </c>
      <c r="U2743">
        <f t="shared" si="298"/>
        <v>2014</v>
      </c>
      <c r="V2743" s="9">
        <f t="shared" si="299"/>
        <v>10</v>
      </c>
      <c r="W2743">
        <f t="shared" si="300"/>
        <v>2014</v>
      </c>
    </row>
    <row r="2744" spans="1:23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3">
        <v>41044.719756944447</v>
      </c>
      <c r="J2744" s="13">
        <v>41030.719756944447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 s="3">
        <f>ROUND(E2744/D2744*100,0)</f>
        <v>29</v>
      </c>
      <c r="Q2744">
        <f t="shared" si="294"/>
        <v>40.61</v>
      </c>
      <c r="R2744" s="14" t="str">
        <f t="shared" si="295"/>
        <v>5/1/2012</v>
      </c>
      <c r="S2744" s="14" t="str">
        <f t="shared" si="296"/>
        <v>5/15/2012</v>
      </c>
      <c r="T2744" s="9">
        <f t="shared" si="297"/>
        <v>5</v>
      </c>
      <c r="U2744">
        <f t="shared" si="298"/>
        <v>2012</v>
      </c>
      <c r="V2744" s="9">
        <f t="shared" si="299"/>
        <v>5</v>
      </c>
      <c r="W2744">
        <f t="shared" si="300"/>
        <v>2012</v>
      </c>
    </row>
    <row r="2745" spans="1:23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3">
        <v>42662.328784722224</v>
      </c>
      <c r="J2745" s="13">
        <v>42632.328784722224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 s="3">
        <f>ROUND(E2745/D2745*100,0)</f>
        <v>0</v>
      </c>
      <c r="Q2745">
        <f t="shared" si="294"/>
        <v>0</v>
      </c>
      <c r="R2745" s="14" t="str">
        <f t="shared" si="295"/>
        <v>9/19/2016</v>
      </c>
      <c r="S2745" s="14" t="str">
        <f t="shared" si="296"/>
        <v>10/19/2016</v>
      </c>
      <c r="T2745" s="9">
        <f t="shared" si="297"/>
        <v>9</v>
      </c>
      <c r="U2745">
        <f t="shared" si="298"/>
        <v>2016</v>
      </c>
      <c r="V2745" s="9">
        <f t="shared" si="299"/>
        <v>10</v>
      </c>
      <c r="W2745">
        <f t="shared" si="300"/>
        <v>2016</v>
      </c>
    </row>
    <row r="2746" spans="1:23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3">
        <v>40968.062476851854</v>
      </c>
      <c r="J2746" s="13">
        <v>40938.062476851854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 s="3">
        <f>ROUND(E2746/D2746*100,0)</f>
        <v>5</v>
      </c>
      <c r="Q2746">
        <f t="shared" si="294"/>
        <v>37.950000000000003</v>
      </c>
      <c r="R2746" s="14" t="str">
        <f t="shared" si="295"/>
        <v>1/30/2012</v>
      </c>
      <c r="S2746" s="14" t="str">
        <f t="shared" si="296"/>
        <v>2/29/2012</v>
      </c>
      <c r="T2746" s="9">
        <f t="shared" si="297"/>
        <v>1</v>
      </c>
      <c r="U2746">
        <f t="shared" si="298"/>
        <v>2012</v>
      </c>
      <c r="V2746" s="9">
        <f t="shared" si="299"/>
        <v>2</v>
      </c>
      <c r="W2746">
        <f t="shared" si="300"/>
        <v>2012</v>
      </c>
    </row>
    <row r="2747" spans="1:23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3">
        <v>41104.988055555557</v>
      </c>
      <c r="J2747" s="13">
        <v>41044.988055555557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 s="3">
        <f>ROUND(E2747/D2747*100,0)</f>
        <v>22</v>
      </c>
      <c r="Q2747">
        <f t="shared" si="294"/>
        <v>35.729999999999997</v>
      </c>
      <c r="R2747" s="14" t="str">
        <f t="shared" si="295"/>
        <v>5/15/2012</v>
      </c>
      <c r="S2747" s="14" t="str">
        <f t="shared" si="296"/>
        <v>7/14/2012</v>
      </c>
      <c r="T2747" s="9">
        <f t="shared" si="297"/>
        <v>5</v>
      </c>
      <c r="U2747">
        <f t="shared" si="298"/>
        <v>2012</v>
      </c>
      <c r="V2747" s="9">
        <f t="shared" si="299"/>
        <v>7</v>
      </c>
      <c r="W2747">
        <f t="shared" si="300"/>
        <v>2012</v>
      </c>
    </row>
    <row r="2748" spans="1:23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3">
        <v>41880.781377314815</v>
      </c>
      <c r="J2748" s="13">
        <v>41850.781377314815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 s="3">
        <f>ROUND(E2748/D2748*100,0)</f>
        <v>27</v>
      </c>
      <c r="Q2748">
        <f t="shared" si="294"/>
        <v>42.16</v>
      </c>
      <c r="R2748" s="14" t="str">
        <f t="shared" si="295"/>
        <v>7/30/2014</v>
      </c>
      <c r="S2748" s="14" t="str">
        <f t="shared" si="296"/>
        <v>8/29/2014</v>
      </c>
      <c r="T2748" s="9">
        <f t="shared" si="297"/>
        <v>7</v>
      </c>
      <c r="U2748">
        <f t="shared" si="298"/>
        <v>2014</v>
      </c>
      <c r="V2748" s="9">
        <f t="shared" si="299"/>
        <v>8</v>
      </c>
      <c r="W2748">
        <f t="shared" si="300"/>
        <v>2014</v>
      </c>
    </row>
    <row r="2749" spans="1:23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3">
        <v>41076.131944444445</v>
      </c>
      <c r="J2749" s="13">
        <v>41044.648113425923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 s="3">
        <f>ROUND(E2749/D2749*100,0)</f>
        <v>28</v>
      </c>
      <c r="Q2749">
        <f t="shared" si="294"/>
        <v>35</v>
      </c>
      <c r="R2749" s="14" t="str">
        <f t="shared" si="295"/>
        <v>5/15/2012</v>
      </c>
      <c r="S2749" s="14" t="str">
        <f t="shared" si="296"/>
        <v>6/16/2012</v>
      </c>
      <c r="T2749" s="9">
        <f t="shared" si="297"/>
        <v>5</v>
      </c>
      <c r="U2749">
        <f t="shared" si="298"/>
        <v>2012</v>
      </c>
      <c r="V2749" s="9">
        <f t="shared" si="299"/>
        <v>6</v>
      </c>
      <c r="W2749">
        <f t="shared" si="300"/>
        <v>2012</v>
      </c>
    </row>
    <row r="2750" spans="1:23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3">
        <v>42615.7106712963</v>
      </c>
      <c r="J2750" s="13">
        <v>42585.7106712963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 s="3">
        <f>ROUND(E2750/D2750*100,0)</f>
        <v>1</v>
      </c>
      <c r="Q2750">
        <f t="shared" si="294"/>
        <v>13.25</v>
      </c>
      <c r="R2750" s="14" t="str">
        <f t="shared" si="295"/>
        <v>8/3/2016</v>
      </c>
      <c r="S2750" s="14" t="str">
        <f t="shared" si="296"/>
        <v>9/2/2016</v>
      </c>
      <c r="T2750" s="9">
        <f t="shared" si="297"/>
        <v>8</v>
      </c>
      <c r="U2750">
        <f t="shared" si="298"/>
        <v>2016</v>
      </c>
      <c r="V2750" s="9">
        <f t="shared" si="299"/>
        <v>9</v>
      </c>
      <c r="W2750">
        <f t="shared" si="300"/>
        <v>2016</v>
      </c>
    </row>
    <row r="2751" spans="1:23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3">
        <v>42098.757372685184</v>
      </c>
      <c r="J2751" s="13">
        <v>42068.799039351848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 s="3">
        <f>ROUND(E2751/D2751*100,0)</f>
        <v>1</v>
      </c>
      <c r="Q2751">
        <f t="shared" si="294"/>
        <v>55</v>
      </c>
      <c r="R2751" s="14" t="str">
        <f t="shared" si="295"/>
        <v>3/5/2015</v>
      </c>
      <c r="S2751" s="14" t="str">
        <f t="shared" si="296"/>
        <v>4/4/2015</v>
      </c>
      <c r="T2751" s="9">
        <f t="shared" si="297"/>
        <v>3</v>
      </c>
      <c r="U2751">
        <f t="shared" si="298"/>
        <v>2015</v>
      </c>
      <c r="V2751" s="9">
        <f t="shared" si="299"/>
        <v>4</v>
      </c>
      <c r="W2751">
        <f t="shared" si="300"/>
        <v>2015</v>
      </c>
    </row>
    <row r="2752" spans="1:23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3">
        <v>41090.833333333336</v>
      </c>
      <c r="J2752" s="13">
        <v>41078.899826388886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 s="3">
        <f>ROUND(E2752/D2752*100,0)</f>
        <v>0</v>
      </c>
      <c r="Q2752">
        <f t="shared" si="294"/>
        <v>0</v>
      </c>
      <c r="R2752" s="14" t="str">
        <f t="shared" si="295"/>
        <v>6/18/2012</v>
      </c>
      <c r="S2752" s="14" t="str">
        <f t="shared" si="296"/>
        <v>6/30/2012</v>
      </c>
      <c r="T2752" s="9">
        <f t="shared" si="297"/>
        <v>6</v>
      </c>
      <c r="U2752">
        <f t="shared" si="298"/>
        <v>2012</v>
      </c>
      <c r="V2752" s="9">
        <f t="shared" si="299"/>
        <v>6</v>
      </c>
      <c r="W2752">
        <f t="shared" si="300"/>
        <v>2012</v>
      </c>
    </row>
    <row r="2753" spans="1:23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3">
        <v>41807.887060185189</v>
      </c>
      <c r="J2753" s="13">
        <v>41747.887060185189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 s="3">
        <f>ROUND(E2753/D2753*100,0)</f>
        <v>0</v>
      </c>
      <c r="Q2753">
        <f t="shared" si="294"/>
        <v>0</v>
      </c>
      <c r="R2753" s="14" t="str">
        <f t="shared" si="295"/>
        <v>4/18/2014</v>
      </c>
      <c r="S2753" s="14" t="str">
        <f t="shared" si="296"/>
        <v>6/17/2014</v>
      </c>
      <c r="T2753" s="9">
        <f t="shared" si="297"/>
        <v>4</v>
      </c>
      <c r="U2753">
        <f t="shared" si="298"/>
        <v>2014</v>
      </c>
      <c r="V2753" s="9">
        <f t="shared" si="299"/>
        <v>6</v>
      </c>
      <c r="W2753">
        <f t="shared" si="300"/>
        <v>2014</v>
      </c>
    </row>
    <row r="2754" spans="1:23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3">
        <v>40895.765092592592</v>
      </c>
      <c r="J2754" s="13">
        <v>40855.765092592592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 s="3">
        <f>ROUND(E2754/D2754*100,0)</f>
        <v>11</v>
      </c>
      <c r="Q2754">
        <f t="shared" si="294"/>
        <v>39.29</v>
      </c>
      <c r="R2754" s="14" t="str">
        <f t="shared" si="295"/>
        <v>11/8/2011</v>
      </c>
      <c r="S2754" s="14" t="str">
        <f t="shared" si="296"/>
        <v>12/18/2011</v>
      </c>
      <c r="T2754" s="9">
        <f t="shared" si="297"/>
        <v>11</v>
      </c>
      <c r="U2754">
        <f t="shared" si="298"/>
        <v>2011</v>
      </c>
      <c r="V2754" s="9">
        <f t="shared" si="299"/>
        <v>12</v>
      </c>
      <c r="W2754">
        <f t="shared" si="300"/>
        <v>2011</v>
      </c>
    </row>
    <row r="2755" spans="1:23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3">
        <v>41147.900729166664</v>
      </c>
      <c r="J2755" s="13">
        <v>41117.900729166664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 s="3">
        <f>ROUND(E2755/D2755*100,0)</f>
        <v>19</v>
      </c>
      <c r="Q2755">
        <f t="shared" ref="Q2755:Q2818" si="301">IFERROR(ROUND(E2755/L2755,2),0)</f>
        <v>47.5</v>
      </c>
      <c r="R2755" s="14" t="str">
        <f t="shared" ref="R2755:R2818" si="302">_xlfn.CONCAT(MONTH(J2755),"/",DAY(J2755),"/",YEAR(J2755))</f>
        <v>7/27/2012</v>
      </c>
      <c r="S2755" s="14" t="str">
        <f t="shared" ref="S2755:S2818" si="303">_xlfn.CONCAT(MONTH(I2755),"/",DAY(I2755),"/",YEAR(I2755))</f>
        <v>8/26/2012</v>
      </c>
      <c r="T2755" s="9">
        <f t="shared" ref="T2755:T2818" si="304">MONTH(R2755)</f>
        <v>7</v>
      </c>
      <c r="U2755">
        <f t="shared" ref="U2755:U2818" si="305">YEAR(R2755)</f>
        <v>2012</v>
      </c>
      <c r="V2755" s="9">
        <f t="shared" ref="V2755:V2818" si="306">MONTH(S2755)</f>
        <v>8</v>
      </c>
      <c r="W2755">
        <f t="shared" ref="W2755:W2818" si="307">YEAR(S2755)</f>
        <v>2012</v>
      </c>
    </row>
    <row r="2756" spans="1:23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3">
        <v>41893.636006944442</v>
      </c>
      <c r="J2756" s="13">
        <v>41863.636006944442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 s="3">
        <f>ROUND(E2756/D2756*100,0)</f>
        <v>0</v>
      </c>
      <c r="Q2756">
        <f t="shared" si="301"/>
        <v>0</v>
      </c>
      <c r="R2756" s="14" t="str">
        <f t="shared" si="302"/>
        <v>8/12/2014</v>
      </c>
      <c r="S2756" s="14" t="str">
        <f t="shared" si="303"/>
        <v>9/11/2014</v>
      </c>
      <c r="T2756" s="9">
        <f t="shared" si="304"/>
        <v>8</v>
      </c>
      <c r="U2756">
        <f t="shared" si="305"/>
        <v>2014</v>
      </c>
      <c r="V2756" s="9">
        <f t="shared" si="306"/>
        <v>9</v>
      </c>
      <c r="W2756">
        <f t="shared" si="307"/>
        <v>2014</v>
      </c>
    </row>
    <row r="2757" spans="1:23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3">
        <v>42102.790821759256</v>
      </c>
      <c r="J2757" s="13">
        <v>42072.790821759256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 s="3">
        <f>ROUND(E2757/D2757*100,0)</f>
        <v>52</v>
      </c>
      <c r="Q2757">
        <f t="shared" si="301"/>
        <v>17.329999999999998</v>
      </c>
      <c r="R2757" s="14" t="str">
        <f t="shared" si="302"/>
        <v>3/9/2015</v>
      </c>
      <c r="S2757" s="14" t="str">
        <f t="shared" si="303"/>
        <v>4/8/2015</v>
      </c>
      <c r="T2757" s="9">
        <f t="shared" si="304"/>
        <v>3</v>
      </c>
      <c r="U2757">
        <f t="shared" si="305"/>
        <v>2015</v>
      </c>
      <c r="V2757" s="9">
        <f t="shared" si="306"/>
        <v>4</v>
      </c>
      <c r="W2757">
        <f t="shared" si="307"/>
        <v>2015</v>
      </c>
    </row>
    <row r="2758" spans="1:23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3">
        <v>41650.90047453704</v>
      </c>
      <c r="J2758" s="13">
        <v>41620.90047453704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 s="3">
        <f>ROUND(E2758/D2758*100,0)</f>
        <v>10</v>
      </c>
      <c r="Q2758">
        <f t="shared" si="301"/>
        <v>31.76</v>
      </c>
      <c r="R2758" s="14" t="str">
        <f t="shared" si="302"/>
        <v>12/12/2013</v>
      </c>
      <c r="S2758" s="14" t="str">
        <f t="shared" si="303"/>
        <v>1/11/2014</v>
      </c>
      <c r="T2758" s="9">
        <f t="shared" si="304"/>
        <v>12</v>
      </c>
      <c r="U2758">
        <f t="shared" si="305"/>
        <v>2013</v>
      </c>
      <c r="V2758" s="9">
        <f t="shared" si="306"/>
        <v>1</v>
      </c>
      <c r="W2758">
        <f t="shared" si="307"/>
        <v>2014</v>
      </c>
    </row>
    <row r="2759" spans="1:23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3">
        <v>42588.65662037037</v>
      </c>
      <c r="J2759" s="13">
        <v>42573.65662037037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 s="3">
        <f>ROUND(E2759/D2759*100,0)</f>
        <v>1</v>
      </c>
      <c r="Q2759">
        <f t="shared" si="301"/>
        <v>5</v>
      </c>
      <c r="R2759" s="14" t="str">
        <f t="shared" si="302"/>
        <v>7/22/2016</v>
      </c>
      <c r="S2759" s="14" t="str">
        <f t="shared" si="303"/>
        <v>8/6/2016</v>
      </c>
      <c r="T2759" s="9">
        <f t="shared" si="304"/>
        <v>7</v>
      </c>
      <c r="U2759">
        <f t="shared" si="305"/>
        <v>2016</v>
      </c>
      <c r="V2759" s="9">
        <f t="shared" si="306"/>
        <v>8</v>
      </c>
      <c r="W2759">
        <f t="shared" si="307"/>
        <v>2016</v>
      </c>
    </row>
    <row r="2760" spans="1:23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3">
        <v>42653.441932870373</v>
      </c>
      <c r="J2760" s="13">
        <v>42639.441932870373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 s="3">
        <f>ROUND(E2760/D2760*100,0)</f>
        <v>12</v>
      </c>
      <c r="Q2760">
        <f t="shared" si="301"/>
        <v>39</v>
      </c>
      <c r="R2760" s="14" t="str">
        <f t="shared" si="302"/>
        <v>9/26/2016</v>
      </c>
      <c r="S2760" s="14" t="str">
        <f t="shared" si="303"/>
        <v>10/10/2016</v>
      </c>
      <c r="T2760" s="9">
        <f t="shared" si="304"/>
        <v>9</v>
      </c>
      <c r="U2760">
        <f t="shared" si="305"/>
        <v>2016</v>
      </c>
      <c r="V2760" s="9">
        <f t="shared" si="306"/>
        <v>10</v>
      </c>
      <c r="W2760">
        <f t="shared" si="307"/>
        <v>2016</v>
      </c>
    </row>
    <row r="2761" spans="1:23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3">
        <v>42567.36650462963</v>
      </c>
      <c r="J2761" s="13">
        <v>42524.36650462963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 s="3">
        <f>ROUND(E2761/D2761*100,0)</f>
        <v>11</v>
      </c>
      <c r="Q2761">
        <f t="shared" si="301"/>
        <v>52.5</v>
      </c>
      <c r="R2761" s="14" t="str">
        <f t="shared" si="302"/>
        <v>6/3/2016</v>
      </c>
      <c r="S2761" s="14" t="str">
        <f t="shared" si="303"/>
        <v>7/16/2016</v>
      </c>
      <c r="T2761" s="9">
        <f t="shared" si="304"/>
        <v>6</v>
      </c>
      <c r="U2761">
        <f t="shared" si="305"/>
        <v>2016</v>
      </c>
      <c r="V2761" s="9">
        <f t="shared" si="306"/>
        <v>7</v>
      </c>
      <c r="W2761">
        <f t="shared" si="307"/>
        <v>2016</v>
      </c>
    </row>
    <row r="2762" spans="1:23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3">
        <v>41445.461319444446</v>
      </c>
      <c r="J2762" s="13">
        <v>41415.461319444446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 s="3">
        <f>ROUND(E2762/D2762*100,0)</f>
        <v>0</v>
      </c>
      <c r="Q2762">
        <f t="shared" si="301"/>
        <v>0</v>
      </c>
      <c r="R2762" s="14" t="str">
        <f t="shared" si="302"/>
        <v>5/21/2013</v>
      </c>
      <c r="S2762" s="14" t="str">
        <f t="shared" si="303"/>
        <v>6/20/2013</v>
      </c>
      <c r="T2762" s="9">
        <f t="shared" si="304"/>
        <v>5</v>
      </c>
      <c r="U2762">
        <f t="shared" si="305"/>
        <v>2013</v>
      </c>
      <c r="V2762" s="9">
        <f t="shared" si="306"/>
        <v>6</v>
      </c>
      <c r="W2762">
        <f t="shared" si="307"/>
        <v>2013</v>
      </c>
    </row>
    <row r="2763" spans="1:23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3">
        <v>41277.063576388886</v>
      </c>
      <c r="J2763" s="13">
        <v>41247.063576388886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 s="3">
        <f>ROUND(E2763/D2763*100,0)</f>
        <v>1</v>
      </c>
      <c r="Q2763">
        <f t="shared" si="301"/>
        <v>9</v>
      </c>
      <c r="R2763" s="14" t="str">
        <f t="shared" si="302"/>
        <v>12/4/2012</v>
      </c>
      <c r="S2763" s="14" t="str">
        <f t="shared" si="303"/>
        <v>1/3/2013</v>
      </c>
      <c r="T2763" s="9">
        <f t="shared" si="304"/>
        <v>12</v>
      </c>
      <c r="U2763">
        <f t="shared" si="305"/>
        <v>2012</v>
      </c>
      <c r="V2763" s="9">
        <f t="shared" si="306"/>
        <v>1</v>
      </c>
      <c r="W2763">
        <f t="shared" si="307"/>
        <v>2013</v>
      </c>
    </row>
    <row r="2764" spans="1:23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3">
        <v>40986.995312500003</v>
      </c>
      <c r="J2764" s="13">
        <v>40927.036979166667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 s="3">
        <f>ROUND(E2764/D2764*100,0)</f>
        <v>1</v>
      </c>
      <c r="Q2764">
        <f t="shared" si="301"/>
        <v>25</v>
      </c>
      <c r="R2764" s="14" t="str">
        <f t="shared" si="302"/>
        <v>1/19/2012</v>
      </c>
      <c r="S2764" s="14" t="str">
        <f t="shared" si="303"/>
        <v>3/18/2012</v>
      </c>
      <c r="T2764" s="9">
        <f t="shared" si="304"/>
        <v>1</v>
      </c>
      <c r="U2764">
        <f t="shared" si="305"/>
        <v>2012</v>
      </c>
      <c r="V2764" s="9">
        <f t="shared" si="306"/>
        <v>3</v>
      </c>
      <c r="W2764">
        <f t="shared" si="307"/>
        <v>2012</v>
      </c>
    </row>
    <row r="2765" spans="1:23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3">
        <v>41418.579675925925</v>
      </c>
      <c r="J2765" s="13">
        <v>41373.579675925925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 s="3">
        <f>ROUND(E2765/D2765*100,0)</f>
        <v>0</v>
      </c>
      <c r="Q2765">
        <f t="shared" si="301"/>
        <v>30</v>
      </c>
      <c r="R2765" s="14" t="str">
        <f t="shared" si="302"/>
        <v>4/9/2013</v>
      </c>
      <c r="S2765" s="14" t="str">
        <f t="shared" si="303"/>
        <v>5/24/2013</v>
      </c>
      <c r="T2765" s="9">
        <f t="shared" si="304"/>
        <v>4</v>
      </c>
      <c r="U2765">
        <f t="shared" si="305"/>
        <v>2013</v>
      </c>
      <c r="V2765" s="9">
        <f t="shared" si="306"/>
        <v>5</v>
      </c>
      <c r="W2765">
        <f t="shared" si="307"/>
        <v>2013</v>
      </c>
    </row>
    <row r="2766" spans="1:23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3">
        <v>41059.791666666664</v>
      </c>
      <c r="J2766" s="13">
        <v>41030.292025462964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 s="3">
        <f>ROUND(E2766/D2766*100,0)</f>
        <v>1</v>
      </c>
      <c r="Q2766">
        <f t="shared" si="301"/>
        <v>11.25</v>
      </c>
      <c r="R2766" s="14" t="str">
        <f t="shared" si="302"/>
        <v>5/1/2012</v>
      </c>
      <c r="S2766" s="14" t="str">
        <f t="shared" si="303"/>
        <v>5/30/2012</v>
      </c>
      <c r="T2766" s="9">
        <f t="shared" si="304"/>
        <v>5</v>
      </c>
      <c r="U2766">
        <f t="shared" si="305"/>
        <v>2012</v>
      </c>
      <c r="V2766" s="9">
        <f t="shared" si="306"/>
        <v>5</v>
      </c>
      <c r="W2766">
        <f t="shared" si="307"/>
        <v>2012</v>
      </c>
    </row>
    <row r="2767" spans="1:23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3">
        <v>41210.579027777778</v>
      </c>
      <c r="J2767" s="13">
        <v>41194.579027777778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 s="3">
        <f>ROUND(E2767/D2767*100,0)</f>
        <v>0</v>
      </c>
      <c r="Q2767">
        <f t="shared" si="301"/>
        <v>0</v>
      </c>
      <c r="R2767" s="14" t="str">
        <f t="shared" si="302"/>
        <v>10/12/2012</v>
      </c>
      <c r="S2767" s="14" t="str">
        <f t="shared" si="303"/>
        <v>10/28/2012</v>
      </c>
      <c r="T2767" s="9">
        <f t="shared" si="304"/>
        <v>10</v>
      </c>
      <c r="U2767">
        <f t="shared" si="305"/>
        <v>2012</v>
      </c>
      <c r="V2767" s="9">
        <f t="shared" si="306"/>
        <v>10</v>
      </c>
      <c r="W2767">
        <f t="shared" si="307"/>
        <v>2012</v>
      </c>
    </row>
    <row r="2768" spans="1:23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3">
        <v>40766.668032407404</v>
      </c>
      <c r="J2768" s="13">
        <v>40736.668032407404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 s="3">
        <f>ROUND(E2768/D2768*100,0)</f>
        <v>2</v>
      </c>
      <c r="Q2768">
        <f t="shared" si="301"/>
        <v>25</v>
      </c>
      <c r="R2768" s="14" t="str">
        <f t="shared" si="302"/>
        <v>7/12/2011</v>
      </c>
      <c r="S2768" s="14" t="str">
        <f t="shared" si="303"/>
        <v>8/11/2011</v>
      </c>
      <c r="T2768" s="9">
        <f t="shared" si="304"/>
        <v>7</v>
      </c>
      <c r="U2768">
        <f t="shared" si="305"/>
        <v>2011</v>
      </c>
      <c r="V2768" s="9">
        <f t="shared" si="306"/>
        <v>8</v>
      </c>
      <c r="W2768">
        <f t="shared" si="307"/>
        <v>2011</v>
      </c>
    </row>
    <row r="2769" spans="1:23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3">
        <v>42232.958912037036</v>
      </c>
      <c r="J2769" s="13">
        <v>42172.958912037036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 s="3">
        <f>ROUND(E2769/D2769*100,0)</f>
        <v>1</v>
      </c>
      <c r="Q2769">
        <f t="shared" si="301"/>
        <v>11.33</v>
      </c>
      <c r="R2769" s="14" t="str">
        <f t="shared" si="302"/>
        <v>6/17/2015</v>
      </c>
      <c r="S2769" s="14" t="str">
        <f t="shared" si="303"/>
        <v>8/16/2015</v>
      </c>
      <c r="T2769" s="9">
        <f t="shared" si="304"/>
        <v>6</v>
      </c>
      <c r="U2769">
        <f t="shared" si="305"/>
        <v>2015</v>
      </c>
      <c r="V2769" s="9">
        <f t="shared" si="306"/>
        <v>8</v>
      </c>
      <c r="W2769">
        <f t="shared" si="307"/>
        <v>2015</v>
      </c>
    </row>
    <row r="2770" spans="1:23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3">
        <v>40997.573182870372</v>
      </c>
      <c r="J2770" s="13">
        <v>40967.614849537036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 s="3">
        <f>ROUND(E2770/D2770*100,0)</f>
        <v>14</v>
      </c>
      <c r="Q2770">
        <f t="shared" si="301"/>
        <v>29.47</v>
      </c>
      <c r="R2770" s="14" t="str">
        <f t="shared" si="302"/>
        <v>2/28/2012</v>
      </c>
      <c r="S2770" s="14" t="str">
        <f t="shared" si="303"/>
        <v>3/29/2012</v>
      </c>
      <c r="T2770" s="9">
        <f t="shared" si="304"/>
        <v>2</v>
      </c>
      <c r="U2770">
        <f t="shared" si="305"/>
        <v>2012</v>
      </c>
      <c r="V2770" s="9">
        <f t="shared" si="306"/>
        <v>3</v>
      </c>
      <c r="W2770">
        <f t="shared" si="307"/>
        <v>2012</v>
      </c>
    </row>
    <row r="2771" spans="1:23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3">
        <v>41795.826273148145</v>
      </c>
      <c r="J2771" s="13">
        <v>41745.826273148145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 s="3">
        <f>ROUND(E2771/D2771*100,0)</f>
        <v>0</v>
      </c>
      <c r="Q2771">
        <f t="shared" si="301"/>
        <v>1</v>
      </c>
      <c r="R2771" s="14" t="str">
        <f t="shared" si="302"/>
        <v>4/16/2014</v>
      </c>
      <c r="S2771" s="14" t="str">
        <f t="shared" si="303"/>
        <v>6/5/2014</v>
      </c>
      <c r="T2771" s="9">
        <f t="shared" si="304"/>
        <v>4</v>
      </c>
      <c r="U2771">
        <f t="shared" si="305"/>
        <v>2014</v>
      </c>
      <c r="V2771" s="9">
        <f t="shared" si="306"/>
        <v>6</v>
      </c>
      <c r="W2771">
        <f t="shared" si="307"/>
        <v>2014</v>
      </c>
    </row>
    <row r="2772" spans="1:23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3">
        <v>41716.663541666669</v>
      </c>
      <c r="J2772" s="13">
        <v>41686.705208333333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 s="3">
        <f>ROUND(E2772/D2772*100,0)</f>
        <v>10</v>
      </c>
      <c r="Q2772">
        <f t="shared" si="301"/>
        <v>63.1</v>
      </c>
      <c r="R2772" s="14" t="str">
        <f t="shared" si="302"/>
        <v>2/16/2014</v>
      </c>
      <c r="S2772" s="14" t="str">
        <f t="shared" si="303"/>
        <v>3/18/2014</v>
      </c>
      <c r="T2772" s="9">
        <f t="shared" si="304"/>
        <v>2</v>
      </c>
      <c r="U2772">
        <f t="shared" si="305"/>
        <v>2014</v>
      </c>
      <c r="V2772" s="9">
        <f t="shared" si="306"/>
        <v>3</v>
      </c>
      <c r="W2772">
        <f t="shared" si="307"/>
        <v>2014</v>
      </c>
    </row>
    <row r="2773" spans="1:23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3">
        <v>41306.708333333336</v>
      </c>
      <c r="J2773" s="13">
        <v>41257.531712962962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 s="3">
        <f>ROUND(E2773/D2773*100,0)</f>
        <v>0</v>
      </c>
      <c r="Q2773">
        <f t="shared" si="301"/>
        <v>0</v>
      </c>
      <c r="R2773" s="14" t="str">
        <f t="shared" si="302"/>
        <v>12/14/2012</v>
      </c>
      <c r="S2773" s="14" t="str">
        <f t="shared" si="303"/>
        <v>2/1/2013</v>
      </c>
      <c r="T2773" s="9">
        <f t="shared" si="304"/>
        <v>12</v>
      </c>
      <c r="U2773">
        <f t="shared" si="305"/>
        <v>2012</v>
      </c>
      <c r="V2773" s="9">
        <f t="shared" si="306"/>
        <v>2</v>
      </c>
      <c r="W2773">
        <f t="shared" si="307"/>
        <v>2013</v>
      </c>
    </row>
    <row r="2774" spans="1:23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3">
        <v>41552.869143518517</v>
      </c>
      <c r="J2774" s="13">
        <v>41537.869143518517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 s="3">
        <f>ROUND(E2774/D2774*100,0)</f>
        <v>0</v>
      </c>
      <c r="Q2774">
        <f t="shared" si="301"/>
        <v>0</v>
      </c>
      <c r="R2774" s="14" t="str">
        <f t="shared" si="302"/>
        <v>9/20/2013</v>
      </c>
      <c r="S2774" s="14" t="str">
        <f t="shared" si="303"/>
        <v>10/5/2013</v>
      </c>
      <c r="T2774" s="9">
        <f t="shared" si="304"/>
        <v>9</v>
      </c>
      <c r="U2774">
        <f t="shared" si="305"/>
        <v>2013</v>
      </c>
      <c r="V2774" s="9">
        <f t="shared" si="306"/>
        <v>10</v>
      </c>
      <c r="W2774">
        <f t="shared" si="307"/>
        <v>2013</v>
      </c>
    </row>
    <row r="2775" spans="1:23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3">
        <v>42484.86482638889</v>
      </c>
      <c r="J2775" s="13">
        <v>42474.86482638889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 s="3">
        <f>ROUND(E2775/D2775*100,0)</f>
        <v>0</v>
      </c>
      <c r="Q2775">
        <f t="shared" si="301"/>
        <v>1</v>
      </c>
      <c r="R2775" s="14" t="str">
        <f t="shared" si="302"/>
        <v>4/14/2016</v>
      </c>
      <c r="S2775" s="14" t="str">
        <f t="shared" si="303"/>
        <v>4/24/2016</v>
      </c>
      <c r="T2775" s="9">
        <f t="shared" si="304"/>
        <v>4</v>
      </c>
      <c r="U2775">
        <f t="shared" si="305"/>
        <v>2016</v>
      </c>
      <c r="V2775" s="9">
        <f t="shared" si="306"/>
        <v>4</v>
      </c>
      <c r="W2775">
        <f t="shared" si="307"/>
        <v>2016</v>
      </c>
    </row>
    <row r="2776" spans="1:23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3">
        <v>41341.126481481479</v>
      </c>
      <c r="J2776" s="13">
        <v>41311.126481481479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 s="3">
        <f>ROUND(E2776/D2776*100,0)</f>
        <v>14</v>
      </c>
      <c r="Q2776">
        <f t="shared" si="301"/>
        <v>43.85</v>
      </c>
      <c r="R2776" s="14" t="str">
        <f t="shared" si="302"/>
        <v>2/6/2013</v>
      </c>
      <c r="S2776" s="14" t="str">
        <f t="shared" si="303"/>
        <v>3/8/2013</v>
      </c>
      <c r="T2776" s="9">
        <f t="shared" si="304"/>
        <v>2</v>
      </c>
      <c r="U2776">
        <f t="shared" si="305"/>
        <v>2013</v>
      </c>
      <c r="V2776" s="9">
        <f t="shared" si="306"/>
        <v>3</v>
      </c>
      <c r="W2776">
        <f t="shared" si="307"/>
        <v>2013</v>
      </c>
    </row>
    <row r="2777" spans="1:23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3">
        <v>40893.013356481482</v>
      </c>
      <c r="J2777" s="13">
        <v>40863.013356481482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 s="3">
        <f>ROUND(E2777/D2777*100,0)</f>
        <v>3</v>
      </c>
      <c r="Q2777">
        <f t="shared" si="301"/>
        <v>75</v>
      </c>
      <c r="R2777" s="14" t="str">
        <f t="shared" si="302"/>
        <v>11/16/2011</v>
      </c>
      <c r="S2777" s="14" t="str">
        <f t="shared" si="303"/>
        <v>12/16/2011</v>
      </c>
      <c r="T2777" s="9">
        <f t="shared" si="304"/>
        <v>11</v>
      </c>
      <c r="U2777">
        <f t="shared" si="305"/>
        <v>2011</v>
      </c>
      <c r="V2777" s="9">
        <f t="shared" si="306"/>
        <v>12</v>
      </c>
      <c r="W2777">
        <f t="shared" si="307"/>
        <v>2011</v>
      </c>
    </row>
    <row r="2778" spans="1:23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3">
        <v>42167.297175925924</v>
      </c>
      <c r="J2778" s="13">
        <v>42136.297175925924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 s="3">
        <f>ROUND(E2778/D2778*100,0)</f>
        <v>8</v>
      </c>
      <c r="Q2778">
        <f t="shared" si="301"/>
        <v>45.97</v>
      </c>
      <c r="R2778" s="14" t="str">
        <f t="shared" si="302"/>
        <v>5/12/2015</v>
      </c>
      <c r="S2778" s="14" t="str">
        <f t="shared" si="303"/>
        <v>6/12/2015</v>
      </c>
      <c r="T2778" s="9">
        <f t="shared" si="304"/>
        <v>5</v>
      </c>
      <c r="U2778">
        <f t="shared" si="305"/>
        <v>2015</v>
      </c>
      <c r="V2778" s="9">
        <f t="shared" si="306"/>
        <v>6</v>
      </c>
      <c r="W2778">
        <f t="shared" si="307"/>
        <v>2015</v>
      </c>
    </row>
    <row r="2779" spans="1:23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3">
        <v>42202.669027777774</v>
      </c>
      <c r="J2779" s="13">
        <v>42172.669027777774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 s="3">
        <f>ROUND(E2779/D2779*100,0)</f>
        <v>0</v>
      </c>
      <c r="Q2779">
        <f t="shared" si="301"/>
        <v>10</v>
      </c>
      <c r="R2779" s="14" t="str">
        <f t="shared" si="302"/>
        <v>6/17/2015</v>
      </c>
      <c r="S2779" s="14" t="str">
        <f t="shared" si="303"/>
        <v>7/17/2015</v>
      </c>
      <c r="T2779" s="9">
        <f t="shared" si="304"/>
        <v>6</v>
      </c>
      <c r="U2779">
        <f t="shared" si="305"/>
        <v>2015</v>
      </c>
      <c r="V2779" s="9">
        <f t="shared" si="306"/>
        <v>7</v>
      </c>
      <c r="W2779">
        <f t="shared" si="307"/>
        <v>2015</v>
      </c>
    </row>
    <row r="2780" spans="1:23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3">
        <v>41876.978078703702</v>
      </c>
      <c r="J2780" s="13">
        <v>41846.978078703702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 s="3">
        <f>ROUND(E2780/D2780*100,0)</f>
        <v>26</v>
      </c>
      <c r="Q2780">
        <f t="shared" si="301"/>
        <v>93.67</v>
      </c>
      <c r="R2780" s="14" t="str">
        <f t="shared" si="302"/>
        <v>7/26/2014</v>
      </c>
      <c r="S2780" s="14" t="str">
        <f t="shared" si="303"/>
        <v>8/25/2014</v>
      </c>
      <c r="T2780" s="9">
        <f t="shared" si="304"/>
        <v>7</v>
      </c>
      <c r="U2780">
        <f t="shared" si="305"/>
        <v>2014</v>
      </c>
      <c r="V2780" s="9">
        <f t="shared" si="306"/>
        <v>8</v>
      </c>
      <c r="W2780">
        <f t="shared" si="307"/>
        <v>2014</v>
      </c>
    </row>
    <row r="2781" spans="1:23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3">
        <v>42330.627557870372</v>
      </c>
      <c r="J2781" s="13">
        <v>42300.5858912037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 s="3">
        <f>ROUND(E2781/D2781*100,0)</f>
        <v>2</v>
      </c>
      <c r="Q2781">
        <f t="shared" si="301"/>
        <v>53</v>
      </c>
      <c r="R2781" s="14" t="str">
        <f t="shared" si="302"/>
        <v>10/23/2015</v>
      </c>
      <c r="S2781" s="14" t="str">
        <f t="shared" si="303"/>
        <v>11/22/2015</v>
      </c>
      <c r="T2781" s="9">
        <f t="shared" si="304"/>
        <v>10</v>
      </c>
      <c r="U2781">
        <f t="shared" si="305"/>
        <v>2015</v>
      </c>
      <c r="V2781" s="9">
        <f t="shared" si="306"/>
        <v>11</v>
      </c>
      <c r="W2781">
        <f t="shared" si="307"/>
        <v>2015</v>
      </c>
    </row>
    <row r="2782" spans="1:23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3">
        <v>42804.447777777779</v>
      </c>
      <c r="J2782" s="13">
        <v>42774.447777777779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 s="3">
        <f>ROUND(E2782/D2782*100,0)</f>
        <v>0</v>
      </c>
      <c r="Q2782">
        <f t="shared" si="301"/>
        <v>0</v>
      </c>
      <c r="R2782" s="14" t="str">
        <f t="shared" si="302"/>
        <v>2/8/2017</v>
      </c>
      <c r="S2782" s="14" t="str">
        <f t="shared" si="303"/>
        <v>3/10/2017</v>
      </c>
      <c r="T2782" s="9">
        <f t="shared" si="304"/>
        <v>2</v>
      </c>
      <c r="U2782">
        <f t="shared" si="305"/>
        <v>2017</v>
      </c>
      <c r="V2782" s="9">
        <f t="shared" si="306"/>
        <v>3</v>
      </c>
      <c r="W2782">
        <f t="shared" si="307"/>
        <v>2017</v>
      </c>
    </row>
    <row r="2783" spans="1:23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3">
        <v>42047.291666666664</v>
      </c>
      <c r="J2783" s="13">
        <v>42018.94159722222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 s="3">
        <f>ROUND(E2783/D2783*100,0)</f>
        <v>105</v>
      </c>
      <c r="Q2783">
        <f t="shared" si="301"/>
        <v>47</v>
      </c>
      <c r="R2783" s="14" t="str">
        <f t="shared" si="302"/>
        <v>1/14/2015</v>
      </c>
      <c r="S2783" s="14" t="str">
        <f t="shared" si="303"/>
        <v>2/12/2015</v>
      </c>
      <c r="T2783" s="9">
        <f t="shared" si="304"/>
        <v>1</v>
      </c>
      <c r="U2783">
        <f t="shared" si="305"/>
        <v>2015</v>
      </c>
      <c r="V2783" s="9">
        <f t="shared" si="306"/>
        <v>2</v>
      </c>
      <c r="W2783">
        <f t="shared" si="307"/>
        <v>2015</v>
      </c>
    </row>
    <row r="2784" spans="1:23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3">
        <v>42052.207638888889</v>
      </c>
      <c r="J2784" s="13">
        <v>42026.924976851849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 s="3">
        <f>ROUND(E2784/D2784*100,0)</f>
        <v>120</v>
      </c>
      <c r="Q2784">
        <f t="shared" si="301"/>
        <v>66.67</v>
      </c>
      <c r="R2784" s="14" t="str">
        <f t="shared" si="302"/>
        <v>1/22/2015</v>
      </c>
      <c r="S2784" s="14" t="str">
        <f t="shared" si="303"/>
        <v>2/17/2015</v>
      </c>
      <c r="T2784" s="9">
        <f t="shared" si="304"/>
        <v>1</v>
      </c>
      <c r="U2784">
        <f t="shared" si="305"/>
        <v>2015</v>
      </c>
      <c r="V2784" s="9">
        <f t="shared" si="306"/>
        <v>2</v>
      </c>
      <c r="W2784">
        <f t="shared" si="307"/>
        <v>2015</v>
      </c>
    </row>
    <row r="2785" spans="1:23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3">
        <v>42117.535254629627</v>
      </c>
      <c r="J2785" s="13">
        <v>42103.535254629627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 s="3">
        <f>ROUND(E2785/D2785*100,0)</f>
        <v>115</v>
      </c>
      <c r="Q2785">
        <f t="shared" si="301"/>
        <v>18.77</v>
      </c>
      <c r="R2785" s="14" t="str">
        <f t="shared" si="302"/>
        <v>4/9/2015</v>
      </c>
      <c r="S2785" s="14" t="str">
        <f t="shared" si="303"/>
        <v>4/23/2015</v>
      </c>
      <c r="T2785" s="9">
        <f t="shared" si="304"/>
        <v>4</v>
      </c>
      <c r="U2785">
        <f t="shared" si="305"/>
        <v>2015</v>
      </c>
      <c r="V2785" s="9">
        <f t="shared" si="306"/>
        <v>4</v>
      </c>
      <c r="W2785">
        <f t="shared" si="307"/>
        <v>2015</v>
      </c>
    </row>
    <row r="2786" spans="1:23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3">
        <v>41941.787534722222</v>
      </c>
      <c r="J2786" s="13">
        <v>41920.787534722222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 s="3">
        <f>ROUND(E2786/D2786*100,0)</f>
        <v>119</v>
      </c>
      <c r="Q2786">
        <f t="shared" si="301"/>
        <v>66.11</v>
      </c>
      <c r="R2786" s="14" t="str">
        <f t="shared" si="302"/>
        <v>10/8/2014</v>
      </c>
      <c r="S2786" s="14" t="str">
        <f t="shared" si="303"/>
        <v>10/29/2014</v>
      </c>
      <c r="T2786" s="9">
        <f t="shared" si="304"/>
        <v>10</v>
      </c>
      <c r="U2786">
        <f t="shared" si="305"/>
        <v>2014</v>
      </c>
      <c r="V2786" s="9">
        <f t="shared" si="306"/>
        <v>10</v>
      </c>
      <c r="W2786">
        <f t="shared" si="307"/>
        <v>2014</v>
      </c>
    </row>
    <row r="2787" spans="1:23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3">
        <v>42587.875</v>
      </c>
      <c r="J2787" s="13">
        <v>42558.189432870371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 s="3">
        <f>ROUND(E2787/D2787*100,0)</f>
        <v>105</v>
      </c>
      <c r="Q2787">
        <f t="shared" si="301"/>
        <v>36.86</v>
      </c>
      <c r="R2787" s="14" t="str">
        <f t="shared" si="302"/>
        <v>7/7/2016</v>
      </c>
      <c r="S2787" s="14" t="str">
        <f t="shared" si="303"/>
        <v>8/5/2016</v>
      </c>
      <c r="T2787" s="9">
        <f t="shared" si="304"/>
        <v>7</v>
      </c>
      <c r="U2787">
        <f t="shared" si="305"/>
        <v>2016</v>
      </c>
      <c r="V2787" s="9">
        <f t="shared" si="306"/>
        <v>8</v>
      </c>
      <c r="W2787">
        <f t="shared" si="307"/>
        <v>2016</v>
      </c>
    </row>
    <row r="2788" spans="1:23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3">
        <v>41829.569212962961</v>
      </c>
      <c r="J2788" s="13">
        <v>41815.569212962961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 s="3">
        <f>ROUND(E2788/D2788*100,0)</f>
        <v>118</v>
      </c>
      <c r="Q2788">
        <f t="shared" si="301"/>
        <v>39.81</v>
      </c>
      <c r="R2788" s="14" t="str">
        <f t="shared" si="302"/>
        <v>6/25/2014</v>
      </c>
      <c r="S2788" s="14" t="str">
        <f t="shared" si="303"/>
        <v>7/9/2014</v>
      </c>
      <c r="T2788" s="9">
        <f t="shared" si="304"/>
        <v>6</v>
      </c>
      <c r="U2788">
        <f t="shared" si="305"/>
        <v>2014</v>
      </c>
      <c r="V2788" s="9">
        <f t="shared" si="306"/>
        <v>7</v>
      </c>
      <c r="W2788">
        <f t="shared" si="307"/>
        <v>2014</v>
      </c>
    </row>
    <row r="2789" spans="1:23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3">
        <v>41838.198518518519</v>
      </c>
      <c r="J2789" s="13">
        <v>41808.198518518519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 s="3">
        <f>ROUND(E2789/D2789*100,0)</f>
        <v>120</v>
      </c>
      <c r="Q2789">
        <f t="shared" si="301"/>
        <v>31.5</v>
      </c>
      <c r="R2789" s="14" t="str">
        <f t="shared" si="302"/>
        <v>6/18/2014</v>
      </c>
      <c r="S2789" s="14" t="str">
        <f t="shared" si="303"/>
        <v>7/18/2014</v>
      </c>
      <c r="T2789" s="9">
        <f t="shared" si="304"/>
        <v>6</v>
      </c>
      <c r="U2789">
        <f t="shared" si="305"/>
        <v>2014</v>
      </c>
      <c r="V2789" s="9">
        <f t="shared" si="306"/>
        <v>7</v>
      </c>
      <c r="W2789">
        <f t="shared" si="307"/>
        <v>2014</v>
      </c>
    </row>
    <row r="2790" spans="1:23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3">
        <v>42580.701886574076</v>
      </c>
      <c r="J2790" s="13">
        <v>42550.701886574076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 s="3">
        <f>ROUND(E2790/D2790*100,0)</f>
        <v>103</v>
      </c>
      <c r="Q2790">
        <f t="shared" si="301"/>
        <v>102.5</v>
      </c>
      <c r="R2790" s="14" t="str">
        <f t="shared" si="302"/>
        <v>6/29/2016</v>
      </c>
      <c r="S2790" s="14" t="str">
        <f t="shared" si="303"/>
        <v>7/29/2016</v>
      </c>
      <c r="T2790" s="9">
        <f t="shared" si="304"/>
        <v>6</v>
      </c>
      <c r="U2790">
        <f t="shared" si="305"/>
        <v>2016</v>
      </c>
      <c r="V2790" s="9">
        <f t="shared" si="306"/>
        <v>7</v>
      </c>
      <c r="W2790">
        <f t="shared" si="307"/>
        <v>2016</v>
      </c>
    </row>
    <row r="2791" spans="1:23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3">
        <v>42075.166666666664</v>
      </c>
      <c r="J2791" s="13">
        <v>42056.013124999998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 s="3">
        <f>ROUND(E2791/D2791*100,0)</f>
        <v>101</v>
      </c>
      <c r="Q2791">
        <f t="shared" si="301"/>
        <v>126.46</v>
      </c>
      <c r="R2791" s="14" t="str">
        <f t="shared" si="302"/>
        <v>2/21/2015</v>
      </c>
      <c r="S2791" s="14" t="str">
        <f t="shared" si="303"/>
        <v>3/12/2015</v>
      </c>
      <c r="T2791" s="9">
        <f t="shared" si="304"/>
        <v>2</v>
      </c>
      <c r="U2791">
        <f t="shared" si="305"/>
        <v>2015</v>
      </c>
      <c r="V2791" s="9">
        <f t="shared" si="306"/>
        <v>3</v>
      </c>
      <c r="W2791">
        <f t="shared" si="307"/>
        <v>2015</v>
      </c>
    </row>
    <row r="2792" spans="1:23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3">
        <v>42046.938692129632</v>
      </c>
      <c r="J2792" s="13">
        <v>42016.938692129632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 s="3">
        <f>ROUND(E2792/D2792*100,0)</f>
        <v>105</v>
      </c>
      <c r="Q2792">
        <f t="shared" si="301"/>
        <v>47.88</v>
      </c>
      <c r="R2792" s="14" t="str">
        <f t="shared" si="302"/>
        <v>1/12/2015</v>
      </c>
      <c r="S2792" s="14" t="str">
        <f t="shared" si="303"/>
        <v>2/11/2015</v>
      </c>
      <c r="T2792" s="9">
        <f t="shared" si="304"/>
        <v>1</v>
      </c>
      <c r="U2792">
        <f t="shared" si="305"/>
        <v>2015</v>
      </c>
      <c r="V2792" s="9">
        <f t="shared" si="306"/>
        <v>2</v>
      </c>
      <c r="W2792">
        <f t="shared" si="307"/>
        <v>2015</v>
      </c>
    </row>
    <row r="2793" spans="1:23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3">
        <v>42622.166666666664</v>
      </c>
      <c r="J2793" s="13">
        <v>42591.899988425925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 s="3">
        <f>ROUND(E2793/D2793*100,0)</f>
        <v>103</v>
      </c>
      <c r="Q2793">
        <f t="shared" si="301"/>
        <v>73.209999999999994</v>
      </c>
      <c r="R2793" s="14" t="str">
        <f t="shared" si="302"/>
        <v>8/9/2016</v>
      </c>
      <c r="S2793" s="14" t="str">
        <f t="shared" si="303"/>
        <v>9/9/2016</v>
      </c>
      <c r="T2793" s="9">
        <f t="shared" si="304"/>
        <v>8</v>
      </c>
      <c r="U2793">
        <f t="shared" si="305"/>
        <v>2016</v>
      </c>
      <c r="V2793" s="9">
        <f t="shared" si="306"/>
        <v>9</v>
      </c>
      <c r="W2793">
        <f t="shared" si="307"/>
        <v>2016</v>
      </c>
    </row>
    <row r="2794" spans="1:23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3">
        <v>42228.231006944443</v>
      </c>
      <c r="J2794" s="13">
        <v>42183.231006944443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 s="3">
        <f>ROUND(E2794/D2794*100,0)</f>
        <v>108</v>
      </c>
      <c r="Q2794">
        <f t="shared" si="301"/>
        <v>89.67</v>
      </c>
      <c r="R2794" s="14" t="str">
        <f t="shared" si="302"/>
        <v>6/28/2015</v>
      </c>
      <c r="S2794" s="14" t="str">
        <f t="shared" si="303"/>
        <v>8/12/2015</v>
      </c>
      <c r="T2794" s="9">
        <f t="shared" si="304"/>
        <v>6</v>
      </c>
      <c r="U2794">
        <f t="shared" si="305"/>
        <v>2015</v>
      </c>
      <c r="V2794" s="9">
        <f t="shared" si="306"/>
        <v>8</v>
      </c>
      <c r="W2794">
        <f t="shared" si="307"/>
        <v>2015</v>
      </c>
    </row>
    <row r="2795" spans="1:23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3">
        <v>42206.419039351851</v>
      </c>
      <c r="J2795" s="13">
        <v>42176.419039351851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 s="3">
        <f>ROUND(E2795/D2795*100,0)</f>
        <v>111</v>
      </c>
      <c r="Q2795">
        <f t="shared" si="301"/>
        <v>151.46</v>
      </c>
      <c r="R2795" s="14" t="str">
        <f t="shared" si="302"/>
        <v>6/21/2015</v>
      </c>
      <c r="S2795" s="14" t="str">
        <f t="shared" si="303"/>
        <v>7/21/2015</v>
      </c>
      <c r="T2795" s="9">
        <f t="shared" si="304"/>
        <v>6</v>
      </c>
      <c r="U2795">
        <f t="shared" si="305"/>
        <v>2015</v>
      </c>
      <c r="V2795" s="9">
        <f t="shared" si="306"/>
        <v>7</v>
      </c>
      <c r="W2795">
        <f t="shared" si="307"/>
        <v>2015</v>
      </c>
    </row>
    <row r="2796" spans="1:23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3">
        <v>42432.791666666664</v>
      </c>
      <c r="J2796" s="13">
        <v>42416.691655092596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 s="3">
        <f>ROUND(E2796/D2796*100,0)</f>
        <v>150</v>
      </c>
      <c r="Q2796">
        <f t="shared" si="301"/>
        <v>25</v>
      </c>
      <c r="R2796" s="14" t="str">
        <f t="shared" si="302"/>
        <v>2/16/2016</v>
      </c>
      <c r="S2796" s="14" t="str">
        <f t="shared" si="303"/>
        <v>3/3/2016</v>
      </c>
      <c r="T2796" s="9">
        <f t="shared" si="304"/>
        <v>2</v>
      </c>
      <c r="U2796">
        <f t="shared" si="305"/>
        <v>2016</v>
      </c>
      <c r="V2796" s="9">
        <f t="shared" si="306"/>
        <v>3</v>
      </c>
      <c r="W2796">
        <f t="shared" si="307"/>
        <v>2016</v>
      </c>
    </row>
    <row r="2797" spans="1:23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3">
        <v>41796.958333333336</v>
      </c>
      <c r="J2797" s="13">
        <v>41780.525937500002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 s="3">
        <f>ROUND(E2797/D2797*100,0)</f>
        <v>104</v>
      </c>
      <c r="Q2797">
        <f t="shared" si="301"/>
        <v>36.5</v>
      </c>
      <c r="R2797" s="14" t="str">
        <f t="shared" si="302"/>
        <v>5/21/2014</v>
      </c>
      <c r="S2797" s="14" t="str">
        <f t="shared" si="303"/>
        <v>6/6/2014</v>
      </c>
      <c r="T2797" s="9">
        <f t="shared" si="304"/>
        <v>5</v>
      </c>
      <c r="U2797">
        <f t="shared" si="305"/>
        <v>2014</v>
      </c>
      <c r="V2797" s="9">
        <f t="shared" si="306"/>
        <v>6</v>
      </c>
      <c r="W2797">
        <f t="shared" si="307"/>
        <v>2014</v>
      </c>
    </row>
    <row r="2798" spans="1:23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3">
        <v>41825.528101851851</v>
      </c>
      <c r="J2798" s="13">
        <v>41795.528101851851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 s="3">
        <f>ROUND(E2798/D2798*100,0)</f>
        <v>116</v>
      </c>
      <c r="Q2798">
        <f t="shared" si="301"/>
        <v>44</v>
      </c>
      <c r="R2798" s="14" t="str">
        <f t="shared" si="302"/>
        <v>6/5/2014</v>
      </c>
      <c r="S2798" s="14" t="str">
        <f t="shared" si="303"/>
        <v>7/5/2014</v>
      </c>
      <c r="T2798" s="9">
        <f t="shared" si="304"/>
        <v>6</v>
      </c>
      <c r="U2798">
        <f t="shared" si="305"/>
        <v>2014</v>
      </c>
      <c r="V2798" s="9">
        <f t="shared" si="306"/>
        <v>7</v>
      </c>
      <c r="W2798">
        <f t="shared" si="307"/>
        <v>2014</v>
      </c>
    </row>
    <row r="2799" spans="1:23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3">
        <v>41828.94027777778</v>
      </c>
      <c r="J2799" s="13">
        <v>41798.94027777778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 s="3">
        <f>ROUND(E2799/D2799*100,0)</f>
        <v>103</v>
      </c>
      <c r="Q2799">
        <f t="shared" si="301"/>
        <v>87.36</v>
      </c>
      <c r="R2799" s="14" t="str">
        <f t="shared" si="302"/>
        <v>6/8/2014</v>
      </c>
      <c r="S2799" s="14" t="str">
        <f t="shared" si="303"/>
        <v>7/8/2014</v>
      </c>
      <c r="T2799" s="9">
        <f t="shared" si="304"/>
        <v>6</v>
      </c>
      <c r="U2799">
        <f t="shared" si="305"/>
        <v>2014</v>
      </c>
      <c r="V2799" s="9">
        <f t="shared" si="306"/>
        <v>7</v>
      </c>
      <c r="W2799">
        <f t="shared" si="307"/>
        <v>2014</v>
      </c>
    </row>
    <row r="2800" spans="1:23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3">
        <v>42216.666666666664</v>
      </c>
      <c r="J2800" s="13">
        <v>42201.675011574072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 s="3">
        <f>ROUND(E2800/D2800*100,0)</f>
        <v>101</v>
      </c>
      <c r="Q2800">
        <f t="shared" si="301"/>
        <v>36.47</v>
      </c>
      <c r="R2800" s="14" t="str">
        <f t="shared" si="302"/>
        <v>7/16/2015</v>
      </c>
      <c r="S2800" s="14" t="str">
        <f t="shared" si="303"/>
        <v>7/31/2015</v>
      </c>
      <c r="T2800" s="9">
        <f t="shared" si="304"/>
        <v>7</v>
      </c>
      <c r="U2800">
        <f t="shared" si="305"/>
        <v>2015</v>
      </c>
      <c r="V2800" s="9">
        <f t="shared" si="306"/>
        <v>7</v>
      </c>
      <c r="W2800">
        <f t="shared" si="307"/>
        <v>2015</v>
      </c>
    </row>
    <row r="2801" spans="1:23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3">
        <v>42538.666666666664</v>
      </c>
      <c r="J2801" s="13">
        <v>42507.264699074076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 s="3">
        <f>ROUND(E2801/D2801*100,0)</f>
        <v>117</v>
      </c>
      <c r="Q2801">
        <f t="shared" si="301"/>
        <v>44.86</v>
      </c>
      <c r="R2801" s="14" t="str">
        <f t="shared" si="302"/>
        <v>5/17/2016</v>
      </c>
      <c r="S2801" s="14" t="str">
        <f t="shared" si="303"/>
        <v>6/17/2016</v>
      </c>
      <c r="T2801" s="9">
        <f t="shared" si="304"/>
        <v>5</v>
      </c>
      <c r="U2801">
        <f t="shared" si="305"/>
        <v>2016</v>
      </c>
      <c r="V2801" s="9">
        <f t="shared" si="306"/>
        <v>6</v>
      </c>
      <c r="W2801">
        <f t="shared" si="307"/>
        <v>2016</v>
      </c>
    </row>
    <row r="2802" spans="1:23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3">
        <v>42008.552847222221</v>
      </c>
      <c r="J2802" s="13">
        <v>41948.552847222221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 s="3">
        <f>ROUND(E2802/D2802*100,0)</f>
        <v>133</v>
      </c>
      <c r="Q2802">
        <f t="shared" si="301"/>
        <v>42.9</v>
      </c>
      <c r="R2802" s="14" t="str">
        <f t="shared" si="302"/>
        <v>11/5/2014</v>
      </c>
      <c r="S2802" s="14" t="str">
        <f t="shared" si="303"/>
        <v>1/4/2015</v>
      </c>
      <c r="T2802" s="9">
        <f t="shared" si="304"/>
        <v>11</v>
      </c>
      <c r="U2802">
        <f t="shared" si="305"/>
        <v>2014</v>
      </c>
      <c r="V2802" s="9">
        <f t="shared" si="306"/>
        <v>1</v>
      </c>
      <c r="W2802">
        <f t="shared" si="307"/>
        <v>2015</v>
      </c>
    </row>
    <row r="2803" spans="1:23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3">
        <v>41922.458333333336</v>
      </c>
      <c r="J2803" s="13">
        <v>41900.243159722224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 s="3">
        <f>ROUND(E2803/D2803*100,0)</f>
        <v>133</v>
      </c>
      <c r="Q2803">
        <f t="shared" si="301"/>
        <v>51.23</v>
      </c>
      <c r="R2803" s="14" t="str">
        <f t="shared" si="302"/>
        <v>9/18/2014</v>
      </c>
      <c r="S2803" s="14" t="str">
        <f t="shared" si="303"/>
        <v>10/10/2014</v>
      </c>
      <c r="T2803" s="9">
        <f t="shared" si="304"/>
        <v>9</v>
      </c>
      <c r="U2803">
        <f t="shared" si="305"/>
        <v>2014</v>
      </c>
      <c r="V2803" s="9">
        <f t="shared" si="306"/>
        <v>10</v>
      </c>
      <c r="W2803">
        <f t="shared" si="307"/>
        <v>2014</v>
      </c>
    </row>
    <row r="2804" spans="1:23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3">
        <v>42222.64707175926</v>
      </c>
      <c r="J2804" s="13">
        <v>42192.64707175926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 s="3">
        <f>ROUND(E2804/D2804*100,0)</f>
        <v>102</v>
      </c>
      <c r="Q2804">
        <f t="shared" si="301"/>
        <v>33.94</v>
      </c>
      <c r="R2804" s="14" t="str">
        <f t="shared" si="302"/>
        <v>7/7/2015</v>
      </c>
      <c r="S2804" s="14" t="str">
        <f t="shared" si="303"/>
        <v>8/6/2015</v>
      </c>
      <c r="T2804" s="9">
        <f t="shared" si="304"/>
        <v>7</v>
      </c>
      <c r="U2804">
        <f t="shared" si="305"/>
        <v>2015</v>
      </c>
      <c r="V2804" s="9">
        <f t="shared" si="306"/>
        <v>8</v>
      </c>
      <c r="W2804">
        <f t="shared" si="307"/>
        <v>2015</v>
      </c>
    </row>
    <row r="2805" spans="1:23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3">
        <v>42201</v>
      </c>
      <c r="J2805" s="13">
        <v>42158.065694444442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 s="3">
        <f>ROUND(E2805/D2805*100,0)</f>
        <v>128</v>
      </c>
      <c r="Q2805">
        <f t="shared" si="301"/>
        <v>90.74</v>
      </c>
      <c r="R2805" s="14" t="str">
        <f t="shared" si="302"/>
        <v>6/3/2015</v>
      </c>
      <c r="S2805" s="14" t="str">
        <f t="shared" si="303"/>
        <v>7/16/2015</v>
      </c>
      <c r="T2805" s="9">
        <f t="shared" si="304"/>
        <v>6</v>
      </c>
      <c r="U2805">
        <f t="shared" si="305"/>
        <v>2015</v>
      </c>
      <c r="V2805" s="9">
        <f t="shared" si="306"/>
        <v>7</v>
      </c>
      <c r="W2805">
        <f t="shared" si="307"/>
        <v>2015</v>
      </c>
    </row>
    <row r="2806" spans="1:23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3">
        <v>41911.453587962962</v>
      </c>
      <c r="J2806" s="13">
        <v>41881.453587962962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 s="3">
        <f>ROUND(E2806/D2806*100,0)</f>
        <v>115</v>
      </c>
      <c r="Q2806">
        <f t="shared" si="301"/>
        <v>50</v>
      </c>
      <c r="R2806" s="14" t="str">
        <f t="shared" si="302"/>
        <v>8/30/2014</v>
      </c>
      <c r="S2806" s="14" t="str">
        <f t="shared" si="303"/>
        <v>9/29/2014</v>
      </c>
      <c r="T2806" s="9">
        <f t="shared" si="304"/>
        <v>8</v>
      </c>
      <c r="U2806">
        <f t="shared" si="305"/>
        <v>2014</v>
      </c>
      <c r="V2806" s="9">
        <f t="shared" si="306"/>
        <v>9</v>
      </c>
      <c r="W2806">
        <f t="shared" si="307"/>
        <v>2014</v>
      </c>
    </row>
    <row r="2807" spans="1:23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3">
        <v>42238.505474537036</v>
      </c>
      <c r="J2807" s="13">
        <v>42213.505474537036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 s="3">
        <f>ROUND(E2807/D2807*100,0)</f>
        <v>110</v>
      </c>
      <c r="Q2807">
        <f t="shared" si="301"/>
        <v>24.44</v>
      </c>
      <c r="R2807" s="14" t="str">
        <f t="shared" si="302"/>
        <v>7/28/2015</v>
      </c>
      <c r="S2807" s="14" t="str">
        <f t="shared" si="303"/>
        <v>8/22/2015</v>
      </c>
      <c r="T2807" s="9">
        <f t="shared" si="304"/>
        <v>7</v>
      </c>
      <c r="U2807">
        <f t="shared" si="305"/>
        <v>2015</v>
      </c>
      <c r="V2807" s="9">
        <f t="shared" si="306"/>
        <v>8</v>
      </c>
      <c r="W2807">
        <f t="shared" si="307"/>
        <v>2015</v>
      </c>
    </row>
    <row r="2808" spans="1:23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3">
        <v>42221.458333333336</v>
      </c>
      <c r="J2808" s="13">
        <v>42185.267245370371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 s="3">
        <f>ROUND(E2808/D2808*100,0)</f>
        <v>112</v>
      </c>
      <c r="Q2808">
        <f t="shared" si="301"/>
        <v>44.25</v>
      </c>
      <c r="R2808" s="14" t="str">
        <f t="shared" si="302"/>
        <v>6/30/2015</v>
      </c>
      <c r="S2808" s="14" t="str">
        <f t="shared" si="303"/>
        <v>8/5/2015</v>
      </c>
      <c r="T2808" s="9">
        <f t="shared" si="304"/>
        <v>6</v>
      </c>
      <c r="U2808">
        <f t="shared" si="305"/>
        <v>2015</v>
      </c>
      <c r="V2808" s="9">
        <f t="shared" si="306"/>
        <v>8</v>
      </c>
      <c r="W2808">
        <f t="shared" si="307"/>
        <v>2015</v>
      </c>
    </row>
    <row r="2809" spans="1:23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3">
        <v>42184.873124999998</v>
      </c>
      <c r="J2809" s="13">
        <v>42154.873124999998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 s="3">
        <f>ROUND(E2809/D2809*100,0)</f>
        <v>126</v>
      </c>
      <c r="Q2809">
        <f t="shared" si="301"/>
        <v>67.739999999999995</v>
      </c>
      <c r="R2809" s="14" t="str">
        <f t="shared" si="302"/>
        <v>5/30/2015</v>
      </c>
      <c r="S2809" s="14" t="str">
        <f t="shared" si="303"/>
        <v>6/29/2015</v>
      </c>
      <c r="T2809" s="9">
        <f t="shared" si="304"/>
        <v>5</v>
      </c>
      <c r="U2809">
        <f t="shared" si="305"/>
        <v>2015</v>
      </c>
      <c r="V2809" s="9">
        <f t="shared" si="306"/>
        <v>6</v>
      </c>
      <c r="W2809">
        <f t="shared" si="307"/>
        <v>2015</v>
      </c>
    </row>
    <row r="2810" spans="1:23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3">
        <v>42238.84646990741</v>
      </c>
      <c r="J2810" s="13">
        <v>42208.84646990741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 s="3">
        <f>ROUND(E2810/D2810*100,0)</f>
        <v>100</v>
      </c>
      <c r="Q2810">
        <f t="shared" si="301"/>
        <v>65.38</v>
      </c>
      <c r="R2810" s="14" t="str">
        <f t="shared" si="302"/>
        <v>7/23/2015</v>
      </c>
      <c r="S2810" s="14" t="str">
        <f t="shared" si="303"/>
        <v>8/22/2015</v>
      </c>
      <c r="T2810" s="9">
        <f t="shared" si="304"/>
        <v>7</v>
      </c>
      <c r="U2810">
        <f t="shared" si="305"/>
        <v>2015</v>
      </c>
      <c r="V2810" s="9">
        <f t="shared" si="306"/>
        <v>8</v>
      </c>
      <c r="W2810">
        <f t="shared" si="307"/>
        <v>2015</v>
      </c>
    </row>
    <row r="2811" spans="1:23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3">
        <v>42459.61041666667</v>
      </c>
      <c r="J2811" s="13">
        <v>42451.496817129628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 s="3">
        <f>ROUND(E2811/D2811*100,0)</f>
        <v>102</v>
      </c>
      <c r="Q2811">
        <f t="shared" si="301"/>
        <v>121.9</v>
      </c>
      <c r="R2811" s="14" t="str">
        <f t="shared" si="302"/>
        <v>3/22/2016</v>
      </c>
      <c r="S2811" s="14" t="str">
        <f t="shared" si="303"/>
        <v>3/30/2016</v>
      </c>
      <c r="T2811" s="9">
        <f t="shared" si="304"/>
        <v>3</v>
      </c>
      <c r="U2811">
        <f t="shared" si="305"/>
        <v>2016</v>
      </c>
      <c r="V2811" s="9">
        <f t="shared" si="306"/>
        <v>3</v>
      </c>
      <c r="W2811">
        <f t="shared" si="307"/>
        <v>2016</v>
      </c>
    </row>
    <row r="2812" spans="1:23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3">
        <v>41791.165972222225</v>
      </c>
      <c r="J2812" s="13">
        <v>41759.13962962963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 s="3">
        <f>ROUND(E2812/D2812*100,0)</f>
        <v>108</v>
      </c>
      <c r="Q2812">
        <f t="shared" si="301"/>
        <v>47.46</v>
      </c>
      <c r="R2812" s="14" t="str">
        <f t="shared" si="302"/>
        <v>4/30/2014</v>
      </c>
      <c r="S2812" s="14" t="str">
        <f t="shared" si="303"/>
        <v>6/1/2014</v>
      </c>
      <c r="T2812" s="9">
        <f t="shared" si="304"/>
        <v>4</v>
      </c>
      <c r="U2812">
        <f t="shared" si="305"/>
        <v>2014</v>
      </c>
      <c r="V2812" s="9">
        <f t="shared" si="306"/>
        <v>6</v>
      </c>
      <c r="W2812">
        <f t="shared" si="307"/>
        <v>2014</v>
      </c>
    </row>
    <row r="2813" spans="1:23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3">
        <v>42058.496562499997</v>
      </c>
      <c r="J2813" s="13">
        <v>42028.496562499997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 s="3">
        <f>ROUND(E2813/D2813*100,0)</f>
        <v>100</v>
      </c>
      <c r="Q2813">
        <f t="shared" si="301"/>
        <v>92.84</v>
      </c>
      <c r="R2813" s="14" t="str">
        <f t="shared" si="302"/>
        <v>1/24/2015</v>
      </c>
      <c r="S2813" s="14" t="str">
        <f t="shared" si="303"/>
        <v>2/23/2015</v>
      </c>
      <c r="T2813" s="9">
        <f t="shared" si="304"/>
        <v>1</v>
      </c>
      <c r="U2813">
        <f t="shared" si="305"/>
        <v>2015</v>
      </c>
      <c r="V2813" s="9">
        <f t="shared" si="306"/>
        <v>2</v>
      </c>
      <c r="W2813">
        <f t="shared" si="307"/>
        <v>2015</v>
      </c>
    </row>
    <row r="2814" spans="1:23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3">
        <v>42100.166666666664</v>
      </c>
      <c r="J2814" s="13">
        <v>42054.744189814817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 s="3">
        <f>ROUND(E2814/D2814*100,0)</f>
        <v>113</v>
      </c>
      <c r="Q2814">
        <f t="shared" si="301"/>
        <v>68.25</v>
      </c>
      <c r="R2814" s="14" t="str">
        <f t="shared" si="302"/>
        <v>2/19/2015</v>
      </c>
      <c r="S2814" s="14" t="str">
        <f t="shared" si="303"/>
        <v>4/6/2015</v>
      </c>
      <c r="T2814" s="9">
        <f t="shared" si="304"/>
        <v>2</v>
      </c>
      <c r="U2814">
        <f t="shared" si="305"/>
        <v>2015</v>
      </c>
      <c r="V2814" s="9">
        <f t="shared" si="306"/>
        <v>4</v>
      </c>
      <c r="W2814">
        <f t="shared" si="307"/>
        <v>2015</v>
      </c>
    </row>
    <row r="2815" spans="1:23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3">
        <v>42718.742604166669</v>
      </c>
      <c r="J2815" s="13">
        <v>42693.742604166669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 s="3">
        <f>ROUND(E2815/D2815*100,0)</f>
        <v>128</v>
      </c>
      <c r="Q2815">
        <f t="shared" si="301"/>
        <v>37.21</v>
      </c>
      <c r="R2815" s="14" t="str">
        <f t="shared" si="302"/>
        <v>11/19/2016</v>
      </c>
      <c r="S2815" s="14" t="str">
        <f t="shared" si="303"/>
        <v>12/14/2016</v>
      </c>
      <c r="T2815" s="9">
        <f t="shared" si="304"/>
        <v>11</v>
      </c>
      <c r="U2815">
        <f t="shared" si="305"/>
        <v>2016</v>
      </c>
      <c r="V2815" s="9">
        <f t="shared" si="306"/>
        <v>12</v>
      </c>
      <c r="W2815">
        <f t="shared" si="307"/>
        <v>2016</v>
      </c>
    </row>
    <row r="2816" spans="1:23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3">
        <v>42133.39947916667</v>
      </c>
      <c r="J2816" s="13">
        <v>42103.39947916667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 s="3">
        <f>ROUND(E2816/D2816*100,0)</f>
        <v>108</v>
      </c>
      <c r="Q2816">
        <f t="shared" si="301"/>
        <v>25.25</v>
      </c>
      <c r="R2816" s="14" t="str">
        <f t="shared" si="302"/>
        <v>4/9/2015</v>
      </c>
      <c r="S2816" s="14" t="str">
        <f t="shared" si="303"/>
        <v>5/9/2015</v>
      </c>
      <c r="T2816" s="9">
        <f t="shared" si="304"/>
        <v>4</v>
      </c>
      <c r="U2816">
        <f t="shared" si="305"/>
        <v>2015</v>
      </c>
      <c r="V2816" s="9">
        <f t="shared" si="306"/>
        <v>5</v>
      </c>
      <c r="W2816">
        <f t="shared" si="307"/>
        <v>2015</v>
      </c>
    </row>
    <row r="2817" spans="1:23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3">
        <v>42589.776724537034</v>
      </c>
      <c r="J2817" s="13">
        <v>42559.776724537034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 s="3">
        <f>ROUND(E2817/D2817*100,0)</f>
        <v>242</v>
      </c>
      <c r="Q2817">
        <f t="shared" si="301"/>
        <v>43.21</v>
      </c>
      <c r="R2817" s="14" t="str">
        <f t="shared" si="302"/>
        <v>7/8/2016</v>
      </c>
      <c r="S2817" s="14" t="str">
        <f t="shared" si="303"/>
        <v>8/7/2016</v>
      </c>
      <c r="T2817" s="9">
        <f t="shared" si="304"/>
        <v>7</v>
      </c>
      <c r="U2817">
        <f t="shared" si="305"/>
        <v>2016</v>
      </c>
      <c r="V2817" s="9">
        <f t="shared" si="306"/>
        <v>8</v>
      </c>
      <c r="W2817">
        <f t="shared" si="307"/>
        <v>2016</v>
      </c>
    </row>
    <row r="2818" spans="1:23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3">
        <v>42218.666666666664</v>
      </c>
      <c r="J2818" s="13">
        <v>42188.467499999999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 s="3">
        <f>ROUND(E2818/D2818*100,0)</f>
        <v>142</v>
      </c>
      <c r="Q2818">
        <f t="shared" si="301"/>
        <v>25.13</v>
      </c>
      <c r="R2818" s="14" t="str">
        <f t="shared" si="302"/>
        <v>7/3/2015</v>
      </c>
      <c r="S2818" s="14" t="str">
        <f t="shared" si="303"/>
        <v>8/2/2015</v>
      </c>
      <c r="T2818" s="9">
        <f t="shared" si="304"/>
        <v>7</v>
      </c>
      <c r="U2818">
        <f t="shared" si="305"/>
        <v>2015</v>
      </c>
      <c r="V2818" s="9">
        <f t="shared" si="306"/>
        <v>8</v>
      </c>
      <c r="W2818">
        <f t="shared" si="307"/>
        <v>2015</v>
      </c>
    </row>
    <row r="2819" spans="1:23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3">
        <v>42063.634976851848</v>
      </c>
      <c r="J2819" s="13">
        <v>42023.634976851848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 s="3">
        <f>ROUND(E2819/D2819*100,0)</f>
        <v>130</v>
      </c>
      <c r="Q2819">
        <f t="shared" ref="Q2819:Q2882" si="308">IFERROR(ROUND(E2819/L2819,2),0)</f>
        <v>23.64</v>
      </c>
      <c r="R2819" s="14" t="str">
        <f t="shared" ref="R2819:R2882" si="309">_xlfn.CONCAT(MONTH(J2819),"/",DAY(J2819),"/",YEAR(J2819))</f>
        <v>1/19/2015</v>
      </c>
      <c r="S2819" s="14" t="str">
        <f t="shared" ref="S2819:S2882" si="310">_xlfn.CONCAT(MONTH(I2819),"/",DAY(I2819),"/",YEAR(I2819))</f>
        <v>2/28/2015</v>
      </c>
      <c r="T2819" s="9">
        <f t="shared" ref="T2819:T2882" si="311">MONTH(R2819)</f>
        <v>1</v>
      </c>
      <c r="U2819">
        <f t="shared" ref="U2819:U2882" si="312">YEAR(R2819)</f>
        <v>2015</v>
      </c>
      <c r="V2819" s="9">
        <f t="shared" ref="V2819:V2882" si="313">MONTH(S2819)</f>
        <v>2</v>
      </c>
      <c r="W2819">
        <f t="shared" ref="W2819:W2882" si="314">YEAR(S2819)</f>
        <v>2015</v>
      </c>
    </row>
    <row r="2820" spans="1:23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3">
        <v>42270.598217592589</v>
      </c>
      <c r="J2820" s="13">
        <v>42250.598217592589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 s="3">
        <f>ROUND(E2820/D2820*100,0)</f>
        <v>106</v>
      </c>
      <c r="Q2820">
        <f t="shared" si="308"/>
        <v>103.95</v>
      </c>
      <c r="R2820" s="14" t="str">
        <f t="shared" si="309"/>
        <v>9/3/2015</v>
      </c>
      <c r="S2820" s="14" t="str">
        <f t="shared" si="310"/>
        <v>9/23/2015</v>
      </c>
      <c r="T2820" s="9">
        <f t="shared" si="311"/>
        <v>9</v>
      </c>
      <c r="U2820">
        <f t="shared" si="312"/>
        <v>2015</v>
      </c>
      <c r="V2820" s="9">
        <f t="shared" si="313"/>
        <v>9</v>
      </c>
      <c r="W2820">
        <f t="shared" si="314"/>
        <v>2015</v>
      </c>
    </row>
    <row r="2821" spans="1:23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3">
        <v>42169.525567129633</v>
      </c>
      <c r="J2821" s="13">
        <v>42139.525567129633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 s="3">
        <f>ROUND(E2821/D2821*100,0)</f>
        <v>105</v>
      </c>
      <c r="Q2821">
        <f t="shared" si="308"/>
        <v>50.38</v>
      </c>
      <c r="R2821" s="14" t="str">
        <f t="shared" si="309"/>
        <v>5/15/2015</v>
      </c>
      <c r="S2821" s="14" t="str">
        <f t="shared" si="310"/>
        <v>6/14/2015</v>
      </c>
      <c r="T2821" s="9">
        <f t="shared" si="311"/>
        <v>5</v>
      </c>
      <c r="U2821">
        <f t="shared" si="312"/>
        <v>2015</v>
      </c>
      <c r="V2821" s="9">
        <f t="shared" si="313"/>
        <v>6</v>
      </c>
      <c r="W2821">
        <f t="shared" si="314"/>
        <v>2015</v>
      </c>
    </row>
    <row r="2822" spans="1:23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3">
        <v>42426</v>
      </c>
      <c r="J2822" s="13">
        <v>42401.610983796294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 s="3">
        <f>ROUND(E2822/D2822*100,0)</f>
        <v>136</v>
      </c>
      <c r="Q2822">
        <f t="shared" si="308"/>
        <v>13.6</v>
      </c>
      <c r="R2822" s="14" t="str">
        <f t="shared" si="309"/>
        <v>2/1/2016</v>
      </c>
      <c r="S2822" s="14" t="str">
        <f t="shared" si="310"/>
        <v>2/26/2016</v>
      </c>
      <c r="T2822" s="9">
        <f t="shared" si="311"/>
        <v>2</v>
      </c>
      <c r="U2822">
        <f t="shared" si="312"/>
        <v>2016</v>
      </c>
      <c r="V2822" s="9">
        <f t="shared" si="313"/>
        <v>2</v>
      </c>
      <c r="W2822">
        <f t="shared" si="314"/>
        <v>2016</v>
      </c>
    </row>
    <row r="2823" spans="1:23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3">
        <v>41905.922858796293</v>
      </c>
      <c r="J2823" s="13">
        <v>41875.922858796293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 s="3">
        <f>ROUND(E2823/D2823*100,0)</f>
        <v>100</v>
      </c>
      <c r="Q2823">
        <f t="shared" si="308"/>
        <v>28.57</v>
      </c>
      <c r="R2823" s="14" t="str">
        <f t="shared" si="309"/>
        <v>8/24/2014</v>
      </c>
      <c r="S2823" s="14" t="str">
        <f t="shared" si="310"/>
        <v>9/23/2014</v>
      </c>
      <c r="T2823" s="9">
        <f t="shared" si="311"/>
        <v>8</v>
      </c>
      <c r="U2823">
        <f t="shared" si="312"/>
        <v>2014</v>
      </c>
      <c r="V2823" s="9">
        <f t="shared" si="313"/>
        <v>9</v>
      </c>
      <c r="W2823">
        <f t="shared" si="314"/>
        <v>2014</v>
      </c>
    </row>
    <row r="2824" spans="1:23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3">
        <v>42090.642268518517</v>
      </c>
      <c r="J2824" s="13">
        <v>42060.683935185189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 s="3">
        <f>ROUND(E2824/D2824*100,0)</f>
        <v>100</v>
      </c>
      <c r="Q2824">
        <f t="shared" si="308"/>
        <v>63.83</v>
      </c>
      <c r="R2824" s="14" t="str">
        <f t="shared" si="309"/>
        <v>2/25/2015</v>
      </c>
      <c r="S2824" s="14" t="str">
        <f t="shared" si="310"/>
        <v>3/27/2015</v>
      </c>
      <c r="T2824" s="9">
        <f t="shared" si="311"/>
        <v>2</v>
      </c>
      <c r="U2824">
        <f t="shared" si="312"/>
        <v>2015</v>
      </c>
      <c r="V2824" s="9">
        <f t="shared" si="313"/>
        <v>3</v>
      </c>
      <c r="W2824">
        <f t="shared" si="314"/>
        <v>2015</v>
      </c>
    </row>
    <row r="2825" spans="1:23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3">
        <v>42094.957638888889</v>
      </c>
      <c r="J2825" s="13">
        <v>42067.011643518519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 s="3">
        <f>ROUND(E2825/D2825*100,0)</f>
        <v>124</v>
      </c>
      <c r="Q2825">
        <f t="shared" si="308"/>
        <v>8.86</v>
      </c>
      <c r="R2825" s="14" t="str">
        <f t="shared" si="309"/>
        <v>3/4/2015</v>
      </c>
      <c r="S2825" s="14" t="str">
        <f t="shared" si="310"/>
        <v>3/31/2015</v>
      </c>
      <c r="T2825" s="9">
        <f t="shared" si="311"/>
        <v>3</v>
      </c>
      <c r="U2825">
        <f t="shared" si="312"/>
        <v>2015</v>
      </c>
      <c r="V2825" s="9">
        <f t="shared" si="313"/>
        <v>3</v>
      </c>
      <c r="W2825">
        <f t="shared" si="314"/>
        <v>2015</v>
      </c>
    </row>
    <row r="2826" spans="1:23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3">
        <v>42168.071527777778</v>
      </c>
      <c r="J2826" s="13">
        <v>42136.270787037036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 s="3">
        <f>ROUND(E2826/D2826*100,0)</f>
        <v>117</v>
      </c>
      <c r="Q2826">
        <f t="shared" si="308"/>
        <v>50.67</v>
      </c>
      <c r="R2826" s="14" t="str">
        <f t="shared" si="309"/>
        <v>5/12/2015</v>
      </c>
      <c r="S2826" s="14" t="str">
        <f t="shared" si="310"/>
        <v>6/13/2015</v>
      </c>
      <c r="T2826" s="9">
        <f t="shared" si="311"/>
        <v>5</v>
      </c>
      <c r="U2826">
        <f t="shared" si="312"/>
        <v>2015</v>
      </c>
      <c r="V2826" s="9">
        <f t="shared" si="313"/>
        <v>6</v>
      </c>
      <c r="W2826">
        <f t="shared" si="314"/>
        <v>2015</v>
      </c>
    </row>
    <row r="2827" spans="1:23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3">
        <v>42342.792662037034</v>
      </c>
      <c r="J2827" s="13">
        <v>42312.792662037034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 s="3">
        <f>ROUND(E2827/D2827*100,0)</f>
        <v>103</v>
      </c>
      <c r="Q2827">
        <f t="shared" si="308"/>
        <v>60.78</v>
      </c>
      <c r="R2827" s="14" t="str">
        <f t="shared" si="309"/>
        <v>11/4/2015</v>
      </c>
      <c r="S2827" s="14" t="str">
        <f t="shared" si="310"/>
        <v>12/4/2015</v>
      </c>
      <c r="T2827" s="9">
        <f t="shared" si="311"/>
        <v>11</v>
      </c>
      <c r="U2827">
        <f t="shared" si="312"/>
        <v>2015</v>
      </c>
      <c r="V2827" s="9">
        <f t="shared" si="313"/>
        <v>12</v>
      </c>
      <c r="W2827">
        <f t="shared" si="314"/>
        <v>2015</v>
      </c>
    </row>
    <row r="2828" spans="1:23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3">
        <v>42195.291666666664</v>
      </c>
      <c r="J2828" s="13">
        <v>42171.034861111111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 s="3">
        <f>ROUND(E2828/D2828*100,0)</f>
        <v>108</v>
      </c>
      <c r="Q2828">
        <f t="shared" si="308"/>
        <v>113.42</v>
      </c>
      <c r="R2828" s="14" t="str">
        <f t="shared" si="309"/>
        <v>6/16/2015</v>
      </c>
      <c r="S2828" s="14" t="str">
        <f t="shared" si="310"/>
        <v>7/10/2015</v>
      </c>
      <c r="T2828" s="9">
        <f t="shared" si="311"/>
        <v>6</v>
      </c>
      <c r="U2828">
        <f t="shared" si="312"/>
        <v>2015</v>
      </c>
      <c r="V2828" s="9">
        <f t="shared" si="313"/>
        <v>7</v>
      </c>
      <c r="W2828">
        <f t="shared" si="314"/>
        <v>2015</v>
      </c>
    </row>
    <row r="2829" spans="1:23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3">
        <v>42524.6875</v>
      </c>
      <c r="J2829" s="13">
        <v>42494.683634259258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 s="3">
        <f>ROUND(E2829/D2829*100,0)</f>
        <v>120</v>
      </c>
      <c r="Q2829">
        <f t="shared" si="308"/>
        <v>104.57</v>
      </c>
      <c r="R2829" s="14" t="str">
        <f t="shared" si="309"/>
        <v>5/4/2016</v>
      </c>
      <c r="S2829" s="14" t="str">
        <f t="shared" si="310"/>
        <v>6/3/2016</v>
      </c>
      <c r="T2829" s="9">
        <f t="shared" si="311"/>
        <v>5</v>
      </c>
      <c r="U2829">
        <f t="shared" si="312"/>
        <v>2016</v>
      </c>
      <c r="V2829" s="9">
        <f t="shared" si="313"/>
        <v>6</v>
      </c>
      <c r="W2829">
        <f t="shared" si="314"/>
        <v>2016</v>
      </c>
    </row>
    <row r="2830" spans="1:23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3">
        <v>42279.958333333336</v>
      </c>
      <c r="J2830" s="13">
        <v>42254.264687499999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 s="3">
        <f>ROUND(E2830/D2830*100,0)</f>
        <v>100</v>
      </c>
      <c r="Q2830">
        <f t="shared" si="308"/>
        <v>98.31</v>
      </c>
      <c r="R2830" s="14" t="str">
        <f t="shared" si="309"/>
        <v>9/7/2015</v>
      </c>
      <c r="S2830" s="14" t="str">
        <f t="shared" si="310"/>
        <v>10/2/2015</v>
      </c>
      <c r="T2830" s="9">
        <f t="shared" si="311"/>
        <v>9</v>
      </c>
      <c r="U2830">
        <f t="shared" si="312"/>
        <v>2015</v>
      </c>
      <c r="V2830" s="9">
        <f t="shared" si="313"/>
        <v>10</v>
      </c>
      <c r="W2830">
        <f t="shared" si="314"/>
        <v>2015</v>
      </c>
    </row>
    <row r="2831" spans="1:23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3">
        <v>42523.434236111112</v>
      </c>
      <c r="J2831" s="13">
        <v>42495.434236111112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 s="3">
        <f>ROUND(E2831/D2831*100,0)</f>
        <v>107</v>
      </c>
      <c r="Q2831">
        <f t="shared" si="308"/>
        <v>35.04</v>
      </c>
      <c r="R2831" s="14" t="str">
        <f t="shared" si="309"/>
        <v>5/5/2016</v>
      </c>
      <c r="S2831" s="14" t="str">
        <f t="shared" si="310"/>
        <v>6/2/2016</v>
      </c>
      <c r="T2831" s="9">
        <f t="shared" si="311"/>
        <v>5</v>
      </c>
      <c r="U2831">
        <f t="shared" si="312"/>
        <v>2016</v>
      </c>
      <c r="V2831" s="9">
        <f t="shared" si="313"/>
        <v>6</v>
      </c>
      <c r="W2831">
        <f t="shared" si="314"/>
        <v>2016</v>
      </c>
    </row>
    <row r="2832" spans="1:23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3">
        <v>41771.165972222225</v>
      </c>
      <c r="J2832" s="13">
        <v>41758.839675925927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 s="3">
        <f>ROUND(E2832/D2832*100,0)</f>
        <v>100</v>
      </c>
      <c r="Q2832">
        <f t="shared" si="308"/>
        <v>272.73</v>
      </c>
      <c r="R2832" s="14" t="str">
        <f t="shared" si="309"/>
        <v>4/29/2014</v>
      </c>
      <c r="S2832" s="14" t="str">
        <f t="shared" si="310"/>
        <v>5/12/2014</v>
      </c>
      <c r="T2832" s="9">
        <f t="shared" si="311"/>
        <v>4</v>
      </c>
      <c r="U2832">
        <f t="shared" si="312"/>
        <v>2014</v>
      </c>
      <c r="V2832" s="9">
        <f t="shared" si="313"/>
        <v>5</v>
      </c>
      <c r="W2832">
        <f t="shared" si="314"/>
        <v>2014</v>
      </c>
    </row>
    <row r="2833" spans="1:23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3">
        <v>42201.824884259258</v>
      </c>
      <c r="J2833" s="13">
        <v>42171.824884259258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 s="3">
        <f>ROUND(E2833/D2833*100,0)</f>
        <v>111</v>
      </c>
      <c r="Q2833">
        <f t="shared" si="308"/>
        <v>63.85</v>
      </c>
      <c r="R2833" s="14" t="str">
        <f t="shared" si="309"/>
        <v>6/16/2015</v>
      </c>
      <c r="S2833" s="14" t="str">
        <f t="shared" si="310"/>
        <v>7/16/2015</v>
      </c>
      <c r="T2833" s="9">
        <f t="shared" si="311"/>
        <v>6</v>
      </c>
      <c r="U2833">
        <f t="shared" si="312"/>
        <v>2015</v>
      </c>
      <c r="V2833" s="9">
        <f t="shared" si="313"/>
        <v>7</v>
      </c>
      <c r="W2833">
        <f t="shared" si="314"/>
        <v>2015</v>
      </c>
    </row>
    <row r="2834" spans="1:23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3">
        <v>41966.916666666664</v>
      </c>
      <c r="J2834" s="13">
        <v>41938.709421296298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 s="3">
        <f>ROUND(E2834/D2834*100,0)</f>
        <v>115</v>
      </c>
      <c r="Q2834">
        <f t="shared" si="308"/>
        <v>30.19</v>
      </c>
      <c r="R2834" s="14" t="str">
        <f t="shared" si="309"/>
        <v>10/26/2014</v>
      </c>
      <c r="S2834" s="14" t="str">
        <f t="shared" si="310"/>
        <v>11/23/2014</v>
      </c>
      <c r="T2834" s="9">
        <f t="shared" si="311"/>
        <v>10</v>
      </c>
      <c r="U2834">
        <f t="shared" si="312"/>
        <v>2014</v>
      </c>
      <c r="V2834" s="9">
        <f t="shared" si="313"/>
        <v>11</v>
      </c>
      <c r="W2834">
        <f t="shared" si="314"/>
        <v>2014</v>
      </c>
    </row>
    <row r="2835" spans="1:23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3">
        <v>42288.083333333336</v>
      </c>
      <c r="J2835" s="13">
        <v>42268.127696759257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 s="3">
        <f>ROUND(E2835/D2835*100,0)</f>
        <v>108</v>
      </c>
      <c r="Q2835">
        <f t="shared" si="308"/>
        <v>83.51</v>
      </c>
      <c r="R2835" s="14" t="str">
        <f t="shared" si="309"/>
        <v>9/21/2015</v>
      </c>
      <c r="S2835" s="14" t="str">
        <f t="shared" si="310"/>
        <v>10/11/2015</v>
      </c>
      <c r="T2835" s="9">
        <f t="shared" si="311"/>
        <v>9</v>
      </c>
      <c r="U2835">
        <f t="shared" si="312"/>
        <v>2015</v>
      </c>
      <c r="V2835" s="9">
        <f t="shared" si="313"/>
        <v>10</v>
      </c>
      <c r="W2835">
        <f t="shared" si="314"/>
        <v>2015</v>
      </c>
    </row>
    <row r="2836" spans="1:23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3">
        <v>42034.959837962961</v>
      </c>
      <c r="J2836" s="13">
        <v>42019.959837962961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 s="3">
        <f>ROUND(E2836/D2836*100,0)</f>
        <v>170</v>
      </c>
      <c r="Q2836">
        <f t="shared" si="308"/>
        <v>64.760000000000005</v>
      </c>
      <c r="R2836" s="14" t="str">
        <f t="shared" si="309"/>
        <v>1/15/2015</v>
      </c>
      <c r="S2836" s="14" t="str">
        <f t="shared" si="310"/>
        <v>1/30/2015</v>
      </c>
      <c r="T2836" s="9">
        <f t="shared" si="311"/>
        <v>1</v>
      </c>
      <c r="U2836">
        <f t="shared" si="312"/>
        <v>2015</v>
      </c>
      <c r="V2836" s="9">
        <f t="shared" si="313"/>
        <v>1</v>
      </c>
      <c r="W2836">
        <f t="shared" si="314"/>
        <v>2015</v>
      </c>
    </row>
    <row r="2837" spans="1:23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3">
        <v>42343</v>
      </c>
      <c r="J2837" s="13">
        <v>42313.703900462962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 s="3">
        <f>ROUND(E2837/D2837*100,0)</f>
        <v>187</v>
      </c>
      <c r="Q2837">
        <f t="shared" si="308"/>
        <v>20.12</v>
      </c>
      <c r="R2837" s="14" t="str">
        <f t="shared" si="309"/>
        <v>11/5/2015</v>
      </c>
      <c r="S2837" s="14" t="str">
        <f t="shared" si="310"/>
        <v>12/5/2015</v>
      </c>
      <c r="T2837" s="9">
        <f t="shared" si="311"/>
        <v>11</v>
      </c>
      <c r="U2837">
        <f t="shared" si="312"/>
        <v>2015</v>
      </c>
      <c r="V2837" s="9">
        <f t="shared" si="313"/>
        <v>12</v>
      </c>
      <c r="W2837">
        <f t="shared" si="314"/>
        <v>2015</v>
      </c>
    </row>
    <row r="2838" spans="1:23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3">
        <v>42784.207638888889</v>
      </c>
      <c r="J2838" s="13">
        <v>42746.261782407404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 s="3">
        <f>ROUND(E2838/D2838*100,0)</f>
        <v>108</v>
      </c>
      <c r="Q2838">
        <f t="shared" si="308"/>
        <v>44.09</v>
      </c>
      <c r="R2838" s="14" t="str">
        <f t="shared" si="309"/>
        <v>1/11/2017</v>
      </c>
      <c r="S2838" s="14" t="str">
        <f t="shared" si="310"/>
        <v>2/18/2017</v>
      </c>
      <c r="T2838" s="9">
        <f t="shared" si="311"/>
        <v>1</v>
      </c>
      <c r="U2838">
        <f t="shared" si="312"/>
        <v>2017</v>
      </c>
      <c r="V2838" s="9">
        <f t="shared" si="313"/>
        <v>2</v>
      </c>
      <c r="W2838">
        <f t="shared" si="314"/>
        <v>2017</v>
      </c>
    </row>
    <row r="2839" spans="1:23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3">
        <v>42347.950046296297</v>
      </c>
      <c r="J2839" s="13">
        <v>42307.908379629633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 s="3">
        <f>ROUND(E2839/D2839*100,0)</f>
        <v>100</v>
      </c>
      <c r="Q2839">
        <f t="shared" si="308"/>
        <v>40.479999999999997</v>
      </c>
      <c r="R2839" s="14" t="str">
        <f t="shared" si="309"/>
        <v>10/30/2015</v>
      </c>
      <c r="S2839" s="14" t="str">
        <f t="shared" si="310"/>
        <v>12/9/2015</v>
      </c>
      <c r="T2839" s="9">
        <f t="shared" si="311"/>
        <v>10</v>
      </c>
      <c r="U2839">
        <f t="shared" si="312"/>
        <v>2015</v>
      </c>
      <c r="V2839" s="9">
        <f t="shared" si="313"/>
        <v>12</v>
      </c>
      <c r="W2839">
        <f t="shared" si="314"/>
        <v>2015</v>
      </c>
    </row>
    <row r="2840" spans="1:23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3">
        <v>41864.916666666664</v>
      </c>
      <c r="J2840" s="13">
        <v>41842.607592592591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 s="3">
        <f>ROUND(E2840/D2840*100,0)</f>
        <v>120</v>
      </c>
      <c r="Q2840">
        <f t="shared" si="308"/>
        <v>44.54</v>
      </c>
      <c r="R2840" s="14" t="str">
        <f t="shared" si="309"/>
        <v>7/22/2014</v>
      </c>
      <c r="S2840" s="14" t="str">
        <f t="shared" si="310"/>
        <v>8/13/2014</v>
      </c>
      <c r="T2840" s="9">
        <f t="shared" si="311"/>
        <v>7</v>
      </c>
      <c r="U2840">
        <f t="shared" si="312"/>
        <v>2014</v>
      </c>
      <c r="V2840" s="9">
        <f t="shared" si="313"/>
        <v>8</v>
      </c>
      <c r="W2840">
        <f t="shared" si="314"/>
        <v>2014</v>
      </c>
    </row>
    <row r="2841" spans="1:23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3">
        <v>41876.207638888889</v>
      </c>
      <c r="J2841" s="13">
        <v>41853.240208333336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 s="3">
        <f>ROUND(E2841/D2841*100,0)</f>
        <v>111</v>
      </c>
      <c r="Q2841">
        <f t="shared" si="308"/>
        <v>125.81</v>
      </c>
      <c r="R2841" s="14" t="str">
        <f t="shared" si="309"/>
        <v>8/2/2014</v>
      </c>
      <c r="S2841" s="14" t="str">
        <f t="shared" si="310"/>
        <v>8/25/2014</v>
      </c>
      <c r="T2841" s="9">
        <f t="shared" si="311"/>
        <v>8</v>
      </c>
      <c r="U2841">
        <f t="shared" si="312"/>
        <v>2014</v>
      </c>
      <c r="V2841" s="9">
        <f t="shared" si="313"/>
        <v>8</v>
      </c>
      <c r="W2841">
        <f t="shared" si="314"/>
        <v>2014</v>
      </c>
    </row>
    <row r="2842" spans="1:23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3">
        <v>42081.708333333336</v>
      </c>
      <c r="J2842" s="13">
        <v>42060.035636574074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 s="3">
        <f>ROUND(E2842/D2842*100,0)</f>
        <v>104</v>
      </c>
      <c r="Q2842">
        <f t="shared" si="308"/>
        <v>19.7</v>
      </c>
      <c r="R2842" s="14" t="str">
        <f t="shared" si="309"/>
        <v>2/25/2015</v>
      </c>
      <c r="S2842" s="14" t="str">
        <f t="shared" si="310"/>
        <v>3/18/2015</v>
      </c>
      <c r="T2842" s="9">
        <f t="shared" si="311"/>
        <v>2</v>
      </c>
      <c r="U2842">
        <f t="shared" si="312"/>
        <v>2015</v>
      </c>
      <c r="V2842" s="9">
        <f t="shared" si="313"/>
        <v>3</v>
      </c>
      <c r="W2842">
        <f t="shared" si="314"/>
        <v>2015</v>
      </c>
    </row>
    <row r="2843" spans="1:23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3">
        <v>42351.781215277777</v>
      </c>
      <c r="J2843" s="13">
        <v>42291.739548611113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 s="3">
        <f>ROUND(E2843/D2843*100,0)</f>
        <v>1</v>
      </c>
      <c r="Q2843">
        <f t="shared" si="308"/>
        <v>10</v>
      </c>
      <c r="R2843" s="14" t="str">
        <f t="shared" si="309"/>
        <v>10/14/2015</v>
      </c>
      <c r="S2843" s="14" t="str">
        <f t="shared" si="310"/>
        <v>12/13/2015</v>
      </c>
      <c r="T2843" s="9">
        <f t="shared" si="311"/>
        <v>10</v>
      </c>
      <c r="U2843">
        <f t="shared" si="312"/>
        <v>2015</v>
      </c>
      <c r="V2843" s="9">
        <f t="shared" si="313"/>
        <v>12</v>
      </c>
      <c r="W2843">
        <f t="shared" si="314"/>
        <v>2015</v>
      </c>
    </row>
    <row r="2844" spans="1:23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3">
        <v>41811.458333333336</v>
      </c>
      <c r="J2844" s="13">
        <v>41784.952488425923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 s="3">
        <f>ROUND(E2844/D2844*100,0)</f>
        <v>0</v>
      </c>
      <c r="Q2844">
        <f t="shared" si="308"/>
        <v>0</v>
      </c>
      <c r="R2844" s="14" t="str">
        <f t="shared" si="309"/>
        <v>5/25/2014</v>
      </c>
      <c r="S2844" s="14" t="str">
        <f t="shared" si="310"/>
        <v>6/21/2014</v>
      </c>
      <c r="T2844" s="9">
        <f t="shared" si="311"/>
        <v>5</v>
      </c>
      <c r="U2844">
        <f t="shared" si="312"/>
        <v>2014</v>
      </c>
      <c r="V2844" s="9">
        <f t="shared" si="313"/>
        <v>6</v>
      </c>
      <c r="W2844">
        <f t="shared" si="314"/>
        <v>2014</v>
      </c>
    </row>
    <row r="2845" spans="1:23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3">
        <v>42534.166666666664</v>
      </c>
      <c r="J2845" s="13">
        <v>42492.737847222219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 s="3">
        <f>ROUND(E2845/D2845*100,0)</f>
        <v>0</v>
      </c>
      <c r="Q2845">
        <f t="shared" si="308"/>
        <v>0</v>
      </c>
      <c r="R2845" s="14" t="str">
        <f t="shared" si="309"/>
        <v>5/2/2016</v>
      </c>
      <c r="S2845" s="14" t="str">
        <f t="shared" si="310"/>
        <v>6/13/2016</v>
      </c>
      <c r="T2845" s="9">
        <f t="shared" si="311"/>
        <v>5</v>
      </c>
      <c r="U2845">
        <f t="shared" si="312"/>
        <v>2016</v>
      </c>
      <c r="V2845" s="9">
        <f t="shared" si="313"/>
        <v>6</v>
      </c>
      <c r="W2845">
        <f t="shared" si="314"/>
        <v>2016</v>
      </c>
    </row>
    <row r="2846" spans="1:23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3">
        <v>42739.546064814815</v>
      </c>
      <c r="J2846" s="13">
        <v>42709.546064814815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 s="3">
        <f>ROUND(E2846/D2846*100,0)</f>
        <v>5</v>
      </c>
      <c r="Q2846">
        <f t="shared" si="308"/>
        <v>30</v>
      </c>
      <c r="R2846" s="14" t="str">
        <f t="shared" si="309"/>
        <v>12/5/2016</v>
      </c>
      <c r="S2846" s="14" t="str">
        <f t="shared" si="310"/>
        <v>1/4/2017</v>
      </c>
      <c r="T2846" s="9">
        <f t="shared" si="311"/>
        <v>12</v>
      </c>
      <c r="U2846">
        <f t="shared" si="312"/>
        <v>2016</v>
      </c>
      <c r="V2846" s="9">
        <f t="shared" si="313"/>
        <v>1</v>
      </c>
      <c r="W2846">
        <f t="shared" si="314"/>
        <v>2017</v>
      </c>
    </row>
    <row r="2847" spans="1:23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3">
        <v>42163.016585648147</v>
      </c>
      <c r="J2847" s="13">
        <v>42103.016585648147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 s="3">
        <f>ROUND(E2847/D2847*100,0)</f>
        <v>32</v>
      </c>
      <c r="Q2847">
        <f t="shared" si="308"/>
        <v>60.67</v>
      </c>
      <c r="R2847" s="14" t="str">
        <f t="shared" si="309"/>
        <v>4/9/2015</v>
      </c>
      <c r="S2847" s="14" t="str">
        <f t="shared" si="310"/>
        <v>6/8/2015</v>
      </c>
      <c r="T2847" s="9">
        <f t="shared" si="311"/>
        <v>4</v>
      </c>
      <c r="U2847">
        <f t="shared" si="312"/>
        <v>2015</v>
      </c>
      <c r="V2847" s="9">
        <f t="shared" si="313"/>
        <v>6</v>
      </c>
      <c r="W2847">
        <f t="shared" si="314"/>
        <v>2015</v>
      </c>
    </row>
    <row r="2848" spans="1:23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3">
        <v>42153.692060185182</v>
      </c>
      <c r="J2848" s="13">
        <v>42108.692060185182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 s="3">
        <f>ROUND(E2848/D2848*100,0)</f>
        <v>0</v>
      </c>
      <c r="Q2848">
        <f t="shared" si="308"/>
        <v>0</v>
      </c>
      <c r="R2848" s="14" t="str">
        <f t="shared" si="309"/>
        <v>4/14/2015</v>
      </c>
      <c r="S2848" s="14" t="str">
        <f t="shared" si="310"/>
        <v>5/29/2015</v>
      </c>
      <c r="T2848" s="9">
        <f t="shared" si="311"/>
        <v>4</v>
      </c>
      <c r="U2848">
        <f t="shared" si="312"/>
        <v>2015</v>
      </c>
      <c r="V2848" s="9">
        <f t="shared" si="313"/>
        <v>5</v>
      </c>
      <c r="W2848">
        <f t="shared" si="314"/>
        <v>2015</v>
      </c>
    </row>
    <row r="2849" spans="1:23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3">
        <v>42513.806307870371</v>
      </c>
      <c r="J2849" s="13">
        <v>42453.806307870371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 s="3">
        <f>ROUND(E2849/D2849*100,0)</f>
        <v>0</v>
      </c>
      <c r="Q2849">
        <f t="shared" si="308"/>
        <v>0</v>
      </c>
      <c r="R2849" s="14" t="str">
        <f t="shared" si="309"/>
        <v>3/24/2016</v>
      </c>
      <c r="S2849" s="14" t="str">
        <f t="shared" si="310"/>
        <v>5/23/2016</v>
      </c>
      <c r="T2849" s="9">
        <f t="shared" si="311"/>
        <v>3</v>
      </c>
      <c r="U2849">
        <f t="shared" si="312"/>
        <v>2016</v>
      </c>
      <c r="V2849" s="9">
        <f t="shared" si="313"/>
        <v>5</v>
      </c>
      <c r="W2849">
        <f t="shared" si="314"/>
        <v>2016</v>
      </c>
    </row>
    <row r="2850" spans="1:23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3">
        <v>42153.648831018516</v>
      </c>
      <c r="J2850" s="13">
        <v>42123.648831018516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 s="3">
        <f>ROUND(E2850/D2850*100,0)</f>
        <v>0</v>
      </c>
      <c r="Q2850">
        <f t="shared" si="308"/>
        <v>23.33</v>
      </c>
      <c r="R2850" s="14" t="str">
        <f t="shared" si="309"/>
        <v>4/29/2015</v>
      </c>
      <c r="S2850" s="14" t="str">
        <f t="shared" si="310"/>
        <v>5/29/2015</v>
      </c>
      <c r="T2850" s="9">
        <f t="shared" si="311"/>
        <v>4</v>
      </c>
      <c r="U2850">
        <f t="shared" si="312"/>
        <v>2015</v>
      </c>
      <c r="V2850" s="9">
        <f t="shared" si="313"/>
        <v>5</v>
      </c>
      <c r="W2850">
        <f t="shared" si="314"/>
        <v>2015</v>
      </c>
    </row>
    <row r="2851" spans="1:23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3">
        <v>42483.428240740737</v>
      </c>
      <c r="J2851" s="13">
        <v>42453.428240740737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 s="3">
        <f>ROUND(E2851/D2851*100,0)</f>
        <v>1</v>
      </c>
      <c r="Q2851">
        <f t="shared" si="308"/>
        <v>5</v>
      </c>
      <c r="R2851" s="14" t="str">
        <f t="shared" si="309"/>
        <v>3/24/2016</v>
      </c>
      <c r="S2851" s="14" t="str">
        <f t="shared" si="310"/>
        <v>4/23/2016</v>
      </c>
      <c r="T2851" s="9">
        <f t="shared" si="311"/>
        <v>3</v>
      </c>
      <c r="U2851">
        <f t="shared" si="312"/>
        <v>2016</v>
      </c>
      <c r="V2851" s="9">
        <f t="shared" si="313"/>
        <v>4</v>
      </c>
      <c r="W2851">
        <f t="shared" si="314"/>
        <v>2016</v>
      </c>
    </row>
    <row r="2852" spans="1:23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3">
        <v>41888.007071759261</v>
      </c>
      <c r="J2852" s="13">
        <v>41858.007071759261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 s="3">
        <f>ROUND(E2852/D2852*100,0)</f>
        <v>4</v>
      </c>
      <c r="Q2852">
        <f t="shared" si="308"/>
        <v>23.92</v>
      </c>
      <c r="R2852" s="14" t="str">
        <f t="shared" si="309"/>
        <v>8/7/2014</v>
      </c>
      <c r="S2852" s="14" t="str">
        <f t="shared" si="310"/>
        <v>9/6/2014</v>
      </c>
      <c r="T2852" s="9">
        <f t="shared" si="311"/>
        <v>8</v>
      </c>
      <c r="U2852">
        <f t="shared" si="312"/>
        <v>2014</v>
      </c>
      <c r="V2852" s="9">
        <f t="shared" si="313"/>
        <v>9</v>
      </c>
      <c r="W2852">
        <f t="shared" si="314"/>
        <v>2014</v>
      </c>
    </row>
    <row r="2853" spans="1:23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3">
        <v>42398.970138888886</v>
      </c>
      <c r="J2853" s="13">
        <v>42390.002650462964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 s="3">
        <f>ROUND(E2853/D2853*100,0)</f>
        <v>0</v>
      </c>
      <c r="Q2853">
        <f t="shared" si="308"/>
        <v>0</v>
      </c>
      <c r="R2853" s="14" t="str">
        <f t="shared" si="309"/>
        <v>1/21/2016</v>
      </c>
      <c r="S2853" s="14" t="str">
        <f t="shared" si="310"/>
        <v>1/29/2016</v>
      </c>
      <c r="T2853" s="9">
        <f t="shared" si="311"/>
        <v>1</v>
      </c>
      <c r="U2853">
        <f t="shared" si="312"/>
        <v>2016</v>
      </c>
      <c r="V2853" s="9">
        <f t="shared" si="313"/>
        <v>1</v>
      </c>
      <c r="W2853">
        <f t="shared" si="314"/>
        <v>2016</v>
      </c>
    </row>
    <row r="2854" spans="1:23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3">
        <v>41811.045173611114</v>
      </c>
      <c r="J2854" s="13">
        <v>41781.045173611114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 s="3">
        <f>ROUND(E2854/D2854*100,0)</f>
        <v>2</v>
      </c>
      <c r="Q2854">
        <f t="shared" si="308"/>
        <v>15.83</v>
      </c>
      <c r="R2854" s="14" t="str">
        <f t="shared" si="309"/>
        <v>5/22/2014</v>
      </c>
      <c r="S2854" s="14" t="str">
        <f t="shared" si="310"/>
        <v>6/21/2014</v>
      </c>
      <c r="T2854" s="9">
        <f t="shared" si="311"/>
        <v>5</v>
      </c>
      <c r="U2854">
        <f t="shared" si="312"/>
        <v>2014</v>
      </c>
      <c r="V2854" s="9">
        <f t="shared" si="313"/>
        <v>6</v>
      </c>
      <c r="W2854">
        <f t="shared" si="314"/>
        <v>2014</v>
      </c>
    </row>
    <row r="2855" spans="1:23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3">
        <v>41896.190937500003</v>
      </c>
      <c r="J2855" s="13">
        <v>41836.190937500003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 s="3">
        <f>ROUND(E2855/D2855*100,0)</f>
        <v>0</v>
      </c>
      <c r="Q2855">
        <f t="shared" si="308"/>
        <v>0</v>
      </c>
      <c r="R2855" s="14" t="str">
        <f t="shared" si="309"/>
        <v>7/16/2014</v>
      </c>
      <c r="S2855" s="14" t="str">
        <f t="shared" si="310"/>
        <v>9/14/2014</v>
      </c>
      <c r="T2855" s="9">
        <f t="shared" si="311"/>
        <v>7</v>
      </c>
      <c r="U2855">
        <f t="shared" si="312"/>
        <v>2014</v>
      </c>
      <c r="V2855" s="9">
        <f t="shared" si="313"/>
        <v>9</v>
      </c>
      <c r="W2855">
        <f t="shared" si="314"/>
        <v>2014</v>
      </c>
    </row>
    <row r="2856" spans="1:23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3">
        <v>42131.71665509259</v>
      </c>
      <c r="J2856" s="13">
        <v>42111.71665509259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 s="3">
        <f>ROUND(E2856/D2856*100,0)</f>
        <v>42</v>
      </c>
      <c r="Q2856">
        <f t="shared" si="308"/>
        <v>29.79</v>
      </c>
      <c r="R2856" s="14" t="str">
        <f t="shared" si="309"/>
        <v>4/17/2015</v>
      </c>
      <c r="S2856" s="14" t="str">
        <f t="shared" si="310"/>
        <v>5/7/2015</v>
      </c>
      <c r="T2856" s="9">
        <f t="shared" si="311"/>
        <v>4</v>
      </c>
      <c r="U2856">
        <f t="shared" si="312"/>
        <v>2015</v>
      </c>
      <c r="V2856" s="9">
        <f t="shared" si="313"/>
        <v>5</v>
      </c>
      <c r="W2856">
        <f t="shared" si="314"/>
        <v>2015</v>
      </c>
    </row>
    <row r="2857" spans="1:23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3">
        <v>42398.981944444444</v>
      </c>
      <c r="J2857" s="13">
        <v>42370.0077662037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 s="3">
        <f>ROUND(E2857/D2857*100,0)</f>
        <v>50</v>
      </c>
      <c r="Q2857">
        <f t="shared" si="308"/>
        <v>60</v>
      </c>
      <c r="R2857" s="14" t="str">
        <f t="shared" si="309"/>
        <v>1/1/2016</v>
      </c>
      <c r="S2857" s="14" t="str">
        <f t="shared" si="310"/>
        <v>1/29/2016</v>
      </c>
      <c r="T2857" s="9">
        <f t="shared" si="311"/>
        <v>1</v>
      </c>
      <c r="U2857">
        <f t="shared" si="312"/>
        <v>2016</v>
      </c>
      <c r="V2857" s="9">
        <f t="shared" si="313"/>
        <v>1</v>
      </c>
      <c r="W2857">
        <f t="shared" si="314"/>
        <v>2016</v>
      </c>
    </row>
    <row r="2858" spans="1:23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3">
        <v>42224.898611111108</v>
      </c>
      <c r="J2858" s="13">
        <v>42165.037581018521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 s="3">
        <f>ROUND(E2858/D2858*100,0)</f>
        <v>5</v>
      </c>
      <c r="Q2858">
        <f t="shared" si="308"/>
        <v>24.33</v>
      </c>
      <c r="R2858" s="14" t="str">
        <f t="shared" si="309"/>
        <v>6/10/2015</v>
      </c>
      <c r="S2858" s="14" t="str">
        <f t="shared" si="310"/>
        <v>8/8/2015</v>
      </c>
      <c r="T2858" s="9">
        <f t="shared" si="311"/>
        <v>6</v>
      </c>
      <c r="U2858">
        <f t="shared" si="312"/>
        <v>2015</v>
      </c>
      <c r="V2858" s="9">
        <f t="shared" si="313"/>
        <v>8</v>
      </c>
      <c r="W2858">
        <f t="shared" si="314"/>
        <v>2015</v>
      </c>
    </row>
    <row r="2859" spans="1:23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3">
        <v>42786.75</v>
      </c>
      <c r="J2859" s="13">
        <v>42726.920081018521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 s="3">
        <f>ROUND(E2859/D2859*100,0)</f>
        <v>20</v>
      </c>
      <c r="Q2859">
        <f t="shared" si="308"/>
        <v>500</v>
      </c>
      <c r="R2859" s="14" t="str">
        <f t="shared" si="309"/>
        <v>12/22/2016</v>
      </c>
      <c r="S2859" s="14" t="str">
        <f t="shared" si="310"/>
        <v>2/20/2017</v>
      </c>
      <c r="T2859" s="9">
        <f t="shared" si="311"/>
        <v>12</v>
      </c>
      <c r="U2859">
        <f t="shared" si="312"/>
        <v>2016</v>
      </c>
      <c r="V2859" s="9">
        <f t="shared" si="313"/>
        <v>2</v>
      </c>
      <c r="W2859">
        <f t="shared" si="314"/>
        <v>2017</v>
      </c>
    </row>
    <row r="2860" spans="1:23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3">
        <v>41978.477777777778</v>
      </c>
      <c r="J2860" s="13">
        <v>41954.545081018521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 s="3">
        <f>ROUND(E2860/D2860*100,0)</f>
        <v>0</v>
      </c>
      <c r="Q2860">
        <f t="shared" si="308"/>
        <v>0</v>
      </c>
      <c r="R2860" s="14" t="str">
        <f t="shared" si="309"/>
        <v>11/11/2014</v>
      </c>
      <c r="S2860" s="14" t="str">
        <f t="shared" si="310"/>
        <v>12/5/2014</v>
      </c>
      <c r="T2860" s="9">
        <f t="shared" si="311"/>
        <v>11</v>
      </c>
      <c r="U2860">
        <f t="shared" si="312"/>
        <v>2014</v>
      </c>
      <c r="V2860" s="9">
        <f t="shared" si="313"/>
        <v>12</v>
      </c>
      <c r="W2860">
        <f t="shared" si="314"/>
        <v>2014</v>
      </c>
    </row>
    <row r="2861" spans="1:23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3">
        <v>42293.362314814818</v>
      </c>
      <c r="J2861" s="13">
        <v>42233.362314814818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 s="3">
        <f>ROUND(E2861/D2861*100,0)</f>
        <v>2</v>
      </c>
      <c r="Q2861">
        <f t="shared" si="308"/>
        <v>35</v>
      </c>
      <c r="R2861" s="14" t="str">
        <f t="shared" si="309"/>
        <v>8/17/2015</v>
      </c>
      <c r="S2861" s="14" t="str">
        <f t="shared" si="310"/>
        <v>10/16/2015</v>
      </c>
      <c r="T2861" s="9">
        <f t="shared" si="311"/>
        <v>8</v>
      </c>
      <c r="U2861">
        <f t="shared" si="312"/>
        <v>2015</v>
      </c>
      <c r="V2861" s="9">
        <f t="shared" si="313"/>
        <v>10</v>
      </c>
      <c r="W2861">
        <f t="shared" si="314"/>
        <v>2015</v>
      </c>
    </row>
    <row r="2862" spans="1:23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3">
        <v>42540.80064814815</v>
      </c>
      <c r="J2862" s="13">
        <v>42480.80064814815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 s="3">
        <f>ROUND(E2862/D2862*100,0)</f>
        <v>7</v>
      </c>
      <c r="Q2862">
        <f t="shared" si="308"/>
        <v>29.56</v>
      </c>
      <c r="R2862" s="14" t="str">
        <f t="shared" si="309"/>
        <v>4/20/2016</v>
      </c>
      <c r="S2862" s="14" t="str">
        <f t="shared" si="310"/>
        <v>6/19/2016</v>
      </c>
      <c r="T2862" s="9">
        <f t="shared" si="311"/>
        <v>4</v>
      </c>
      <c r="U2862">
        <f t="shared" si="312"/>
        <v>2016</v>
      </c>
      <c r="V2862" s="9">
        <f t="shared" si="313"/>
        <v>6</v>
      </c>
      <c r="W2862">
        <f t="shared" si="314"/>
        <v>2016</v>
      </c>
    </row>
    <row r="2863" spans="1:23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3">
        <v>42271.590833333335</v>
      </c>
      <c r="J2863" s="13">
        <v>42257.590833333335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 s="3">
        <f>ROUND(E2863/D2863*100,0)</f>
        <v>32</v>
      </c>
      <c r="Q2863">
        <f t="shared" si="308"/>
        <v>26.67</v>
      </c>
      <c r="R2863" s="14" t="str">
        <f t="shared" si="309"/>
        <v>9/10/2015</v>
      </c>
      <c r="S2863" s="14" t="str">
        <f t="shared" si="310"/>
        <v>9/24/2015</v>
      </c>
      <c r="T2863" s="9">
        <f t="shared" si="311"/>
        <v>9</v>
      </c>
      <c r="U2863">
        <f t="shared" si="312"/>
        <v>2015</v>
      </c>
      <c r="V2863" s="9">
        <f t="shared" si="313"/>
        <v>9</v>
      </c>
      <c r="W2863">
        <f t="shared" si="314"/>
        <v>2015</v>
      </c>
    </row>
    <row r="2864" spans="1:23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3">
        <v>41814.789687500001</v>
      </c>
      <c r="J2864" s="13">
        <v>41784.789687500001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 s="3">
        <f>ROUND(E2864/D2864*100,0)</f>
        <v>0</v>
      </c>
      <c r="Q2864">
        <f t="shared" si="308"/>
        <v>18.329999999999998</v>
      </c>
      <c r="R2864" s="14" t="str">
        <f t="shared" si="309"/>
        <v>5/25/2014</v>
      </c>
      <c r="S2864" s="14" t="str">
        <f t="shared" si="310"/>
        <v>6/24/2014</v>
      </c>
      <c r="T2864" s="9">
        <f t="shared" si="311"/>
        <v>5</v>
      </c>
      <c r="U2864">
        <f t="shared" si="312"/>
        <v>2014</v>
      </c>
      <c r="V2864" s="9">
        <f t="shared" si="313"/>
        <v>6</v>
      </c>
      <c r="W2864">
        <f t="shared" si="314"/>
        <v>2014</v>
      </c>
    </row>
    <row r="2865" spans="1:23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3">
        <v>41891.675034722219</v>
      </c>
      <c r="J2865" s="13">
        <v>41831.675034722219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 s="3">
        <f>ROUND(E2865/D2865*100,0)</f>
        <v>0</v>
      </c>
      <c r="Q2865">
        <f t="shared" si="308"/>
        <v>20</v>
      </c>
      <c r="R2865" s="14" t="str">
        <f t="shared" si="309"/>
        <v>7/11/2014</v>
      </c>
      <c r="S2865" s="14" t="str">
        <f t="shared" si="310"/>
        <v>9/9/2014</v>
      </c>
      <c r="T2865" s="9">
        <f t="shared" si="311"/>
        <v>7</v>
      </c>
      <c r="U2865">
        <f t="shared" si="312"/>
        <v>2014</v>
      </c>
      <c r="V2865" s="9">
        <f t="shared" si="313"/>
        <v>9</v>
      </c>
      <c r="W2865">
        <f t="shared" si="314"/>
        <v>2014</v>
      </c>
    </row>
    <row r="2866" spans="1:23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3">
        <v>42202.554166666669</v>
      </c>
      <c r="J2866" s="13">
        <v>42172.613506944443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 s="3">
        <f>ROUND(E2866/D2866*100,0)</f>
        <v>2</v>
      </c>
      <c r="Q2866">
        <f t="shared" si="308"/>
        <v>13.33</v>
      </c>
      <c r="R2866" s="14" t="str">
        <f t="shared" si="309"/>
        <v>6/17/2015</v>
      </c>
      <c r="S2866" s="14" t="str">
        <f t="shared" si="310"/>
        <v>7/17/2015</v>
      </c>
      <c r="T2866" s="9">
        <f t="shared" si="311"/>
        <v>6</v>
      </c>
      <c r="U2866">
        <f t="shared" si="312"/>
        <v>2015</v>
      </c>
      <c r="V2866" s="9">
        <f t="shared" si="313"/>
        <v>7</v>
      </c>
      <c r="W2866">
        <f t="shared" si="314"/>
        <v>2015</v>
      </c>
    </row>
    <row r="2867" spans="1:23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3">
        <v>42010.114108796297</v>
      </c>
      <c r="J2867" s="13">
        <v>41950.114108796297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 s="3">
        <f>ROUND(E2867/D2867*100,0)</f>
        <v>0</v>
      </c>
      <c r="Q2867">
        <f t="shared" si="308"/>
        <v>0</v>
      </c>
      <c r="R2867" s="14" t="str">
        <f t="shared" si="309"/>
        <v>11/7/2014</v>
      </c>
      <c r="S2867" s="14" t="str">
        <f t="shared" si="310"/>
        <v>1/6/2015</v>
      </c>
      <c r="T2867" s="9">
        <f t="shared" si="311"/>
        <v>11</v>
      </c>
      <c r="U2867">
        <f t="shared" si="312"/>
        <v>2014</v>
      </c>
      <c r="V2867" s="9">
        <f t="shared" si="313"/>
        <v>1</v>
      </c>
      <c r="W2867">
        <f t="shared" si="314"/>
        <v>2015</v>
      </c>
    </row>
    <row r="2868" spans="1:23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3">
        <v>42657.916666666664</v>
      </c>
      <c r="J2868" s="13">
        <v>42627.955104166664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 s="3">
        <f>ROUND(E2868/D2868*100,0)</f>
        <v>1</v>
      </c>
      <c r="Q2868">
        <f t="shared" si="308"/>
        <v>22.5</v>
      </c>
      <c r="R2868" s="14" t="str">
        <f t="shared" si="309"/>
        <v>9/14/2016</v>
      </c>
      <c r="S2868" s="14" t="str">
        <f t="shared" si="310"/>
        <v>10/14/2016</v>
      </c>
      <c r="T2868" s="9">
        <f t="shared" si="311"/>
        <v>9</v>
      </c>
      <c r="U2868">
        <f t="shared" si="312"/>
        <v>2016</v>
      </c>
      <c r="V2868" s="9">
        <f t="shared" si="313"/>
        <v>10</v>
      </c>
      <c r="W2868">
        <f t="shared" si="314"/>
        <v>2016</v>
      </c>
    </row>
    <row r="2869" spans="1:23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3">
        <v>42555.166666666664</v>
      </c>
      <c r="J2869" s="13">
        <v>42531.195277777777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 s="3">
        <f>ROUND(E2869/D2869*100,0)</f>
        <v>20</v>
      </c>
      <c r="Q2869">
        <f t="shared" si="308"/>
        <v>50.4</v>
      </c>
      <c r="R2869" s="14" t="str">
        <f t="shared" si="309"/>
        <v>6/10/2016</v>
      </c>
      <c r="S2869" s="14" t="str">
        <f t="shared" si="310"/>
        <v>7/4/2016</v>
      </c>
      <c r="T2869" s="9">
        <f t="shared" si="311"/>
        <v>6</v>
      </c>
      <c r="U2869">
        <f t="shared" si="312"/>
        <v>2016</v>
      </c>
      <c r="V2869" s="9">
        <f t="shared" si="313"/>
        <v>7</v>
      </c>
      <c r="W2869">
        <f t="shared" si="314"/>
        <v>2016</v>
      </c>
    </row>
    <row r="2870" spans="1:23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3">
        <v>42648.827013888891</v>
      </c>
      <c r="J2870" s="13">
        <v>42618.827013888891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 s="3">
        <f>ROUND(E2870/D2870*100,0)</f>
        <v>42</v>
      </c>
      <c r="Q2870">
        <f t="shared" si="308"/>
        <v>105.03</v>
      </c>
      <c r="R2870" s="14" t="str">
        <f t="shared" si="309"/>
        <v>9/5/2016</v>
      </c>
      <c r="S2870" s="14" t="str">
        <f t="shared" si="310"/>
        <v>10/5/2016</v>
      </c>
      <c r="T2870" s="9">
        <f t="shared" si="311"/>
        <v>9</v>
      </c>
      <c r="U2870">
        <f t="shared" si="312"/>
        <v>2016</v>
      </c>
      <c r="V2870" s="9">
        <f t="shared" si="313"/>
        <v>10</v>
      </c>
      <c r="W2870">
        <f t="shared" si="314"/>
        <v>2016</v>
      </c>
    </row>
    <row r="2871" spans="1:23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3">
        <v>42570.593530092592</v>
      </c>
      <c r="J2871" s="13">
        <v>42540.593530092592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 s="3">
        <f>ROUND(E2871/D2871*100,0)</f>
        <v>1</v>
      </c>
      <c r="Q2871">
        <f t="shared" si="308"/>
        <v>35.4</v>
      </c>
      <c r="R2871" s="14" t="str">
        <f t="shared" si="309"/>
        <v>6/19/2016</v>
      </c>
      <c r="S2871" s="14" t="str">
        <f t="shared" si="310"/>
        <v>7/19/2016</v>
      </c>
      <c r="T2871" s="9">
        <f t="shared" si="311"/>
        <v>6</v>
      </c>
      <c r="U2871">
        <f t="shared" si="312"/>
        <v>2016</v>
      </c>
      <c r="V2871" s="9">
        <f t="shared" si="313"/>
        <v>7</v>
      </c>
      <c r="W2871">
        <f t="shared" si="314"/>
        <v>2016</v>
      </c>
    </row>
    <row r="2872" spans="1:23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3">
        <v>41776.189409722225</v>
      </c>
      <c r="J2872" s="13">
        <v>41746.189409722225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 s="3">
        <f>ROUND(E2872/D2872*100,0)</f>
        <v>15</v>
      </c>
      <c r="Q2872">
        <f t="shared" si="308"/>
        <v>83.33</v>
      </c>
      <c r="R2872" s="14" t="str">
        <f t="shared" si="309"/>
        <v>4/17/2014</v>
      </c>
      <c r="S2872" s="14" t="str">
        <f t="shared" si="310"/>
        <v>5/17/2014</v>
      </c>
      <c r="T2872" s="9">
        <f t="shared" si="311"/>
        <v>4</v>
      </c>
      <c r="U2872">
        <f t="shared" si="312"/>
        <v>2014</v>
      </c>
      <c r="V2872" s="9">
        <f t="shared" si="313"/>
        <v>5</v>
      </c>
      <c r="W2872">
        <f t="shared" si="314"/>
        <v>2014</v>
      </c>
    </row>
    <row r="2873" spans="1:23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3">
        <v>41994.738576388889</v>
      </c>
      <c r="J2873" s="13">
        <v>41974.738576388889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 s="3">
        <f>ROUND(E2873/D2873*100,0)</f>
        <v>5</v>
      </c>
      <c r="Q2873">
        <f t="shared" si="308"/>
        <v>35.92</v>
      </c>
      <c r="R2873" s="14" t="str">
        <f t="shared" si="309"/>
        <v>12/1/2014</v>
      </c>
      <c r="S2873" s="14" t="str">
        <f t="shared" si="310"/>
        <v>12/21/2014</v>
      </c>
      <c r="T2873" s="9">
        <f t="shared" si="311"/>
        <v>12</v>
      </c>
      <c r="U2873">
        <f t="shared" si="312"/>
        <v>2014</v>
      </c>
      <c r="V2873" s="9">
        <f t="shared" si="313"/>
        <v>12</v>
      </c>
      <c r="W2873">
        <f t="shared" si="314"/>
        <v>2014</v>
      </c>
    </row>
    <row r="2874" spans="1:23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3">
        <v>42175.116180555553</v>
      </c>
      <c r="J2874" s="13">
        <v>42115.116180555553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 s="3">
        <f>ROUND(E2874/D2874*100,0)</f>
        <v>0</v>
      </c>
      <c r="Q2874">
        <f t="shared" si="308"/>
        <v>0</v>
      </c>
      <c r="R2874" s="14" t="str">
        <f t="shared" si="309"/>
        <v>4/21/2015</v>
      </c>
      <c r="S2874" s="14" t="str">
        <f t="shared" si="310"/>
        <v>6/20/2015</v>
      </c>
      <c r="T2874" s="9">
        <f t="shared" si="311"/>
        <v>4</v>
      </c>
      <c r="U2874">
        <f t="shared" si="312"/>
        <v>2015</v>
      </c>
      <c r="V2874" s="9">
        <f t="shared" si="313"/>
        <v>6</v>
      </c>
      <c r="W2874">
        <f t="shared" si="314"/>
        <v>2015</v>
      </c>
    </row>
    <row r="2875" spans="1:23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3">
        <v>42032.817488425928</v>
      </c>
      <c r="J2875" s="13">
        <v>42002.817488425928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 s="3">
        <f>ROUND(E2875/D2875*100,0)</f>
        <v>38</v>
      </c>
      <c r="Q2875">
        <f t="shared" si="308"/>
        <v>119.13</v>
      </c>
      <c r="R2875" s="14" t="str">
        <f t="shared" si="309"/>
        <v>12/29/2014</v>
      </c>
      <c r="S2875" s="14" t="str">
        <f t="shared" si="310"/>
        <v>1/28/2015</v>
      </c>
      <c r="T2875" s="9">
        <f t="shared" si="311"/>
        <v>12</v>
      </c>
      <c r="U2875">
        <f t="shared" si="312"/>
        <v>2014</v>
      </c>
      <c r="V2875" s="9">
        <f t="shared" si="313"/>
        <v>1</v>
      </c>
      <c r="W2875">
        <f t="shared" si="314"/>
        <v>2015</v>
      </c>
    </row>
    <row r="2876" spans="1:23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3">
        <v>42752.84474537037</v>
      </c>
      <c r="J2876" s="13">
        <v>42722.84474537037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 s="3">
        <f>ROUND(E2876/D2876*100,0)</f>
        <v>5</v>
      </c>
      <c r="Q2876">
        <f t="shared" si="308"/>
        <v>90.33</v>
      </c>
      <c r="R2876" s="14" t="str">
        <f t="shared" si="309"/>
        <v>12/18/2016</v>
      </c>
      <c r="S2876" s="14" t="str">
        <f t="shared" si="310"/>
        <v>1/17/2017</v>
      </c>
      <c r="T2876" s="9">
        <f t="shared" si="311"/>
        <v>12</v>
      </c>
      <c r="U2876">
        <f t="shared" si="312"/>
        <v>2016</v>
      </c>
      <c r="V2876" s="9">
        <f t="shared" si="313"/>
        <v>1</v>
      </c>
      <c r="W2876">
        <f t="shared" si="314"/>
        <v>2017</v>
      </c>
    </row>
    <row r="2877" spans="1:23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3">
        <v>42495.128391203703</v>
      </c>
      <c r="J2877" s="13">
        <v>42465.128391203703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 s="3">
        <f>ROUND(E2877/D2877*100,0)</f>
        <v>0</v>
      </c>
      <c r="Q2877">
        <f t="shared" si="308"/>
        <v>2.33</v>
      </c>
      <c r="R2877" s="14" t="str">
        <f t="shared" si="309"/>
        <v>4/5/2016</v>
      </c>
      <c r="S2877" s="14" t="str">
        <f t="shared" si="310"/>
        <v>5/5/2016</v>
      </c>
      <c r="T2877" s="9">
        <f t="shared" si="311"/>
        <v>4</v>
      </c>
      <c r="U2877">
        <f t="shared" si="312"/>
        <v>2016</v>
      </c>
      <c r="V2877" s="9">
        <f t="shared" si="313"/>
        <v>5</v>
      </c>
      <c r="W2877">
        <f t="shared" si="314"/>
        <v>2016</v>
      </c>
    </row>
    <row r="2878" spans="1:23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3">
        <v>42201.743969907409</v>
      </c>
      <c r="J2878" s="13">
        <v>42171.743969907409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 s="3">
        <f>ROUND(E2878/D2878*100,0)</f>
        <v>0</v>
      </c>
      <c r="Q2878">
        <f t="shared" si="308"/>
        <v>0</v>
      </c>
      <c r="R2878" s="14" t="str">
        <f t="shared" si="309"/>
        <v>6/16/2015</v>
      </c>
      <c r="S2878" s="14" t="str">
        <f t="shared" si="310"/>
        <v>7/16/2015</v>
      </c>
      <c r="T2878" s="9">
        <f t="shared" si="311"/>
        <v>6</v>
      </c>
      <c r="U2878">
        <f t="shared" si="312"/>
        <v>2015</v>
      </c>
      <c r="V2878" s="9">
        <f t="shared" si="313"/>
        <v>7</v>
      </c>
      <c r="W2878">
        <f t="shared" si="314"/>
        <v>2015</v>
      </c>
    </row>
    <row r="2879" spans="1:23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3">
        <v>42704.708333333336</v>
      </c>
      <c r="J2879" s="13">
        <v>42672.955138888887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 s="3">
        <f>ROUND(E2879/D2879*100,0)</f>
        <v>11</v>
      </c>
      <c r="Q2879">
        <f t="shared" si="308"/>
        <v>108.33</v>
      </c>
      <c r="R2879" s="14" t="str">
        <f t="shared" si="309"/>
        <v>10/29/2016</v>
      </c>
      <c r="S2879" s="14" t="str">
        <f t="shared" si="310"/>
        <v>11/30/2016</v>
      </c>
      <c r="T2879" s="9">
        <f t="shared" si="311"/>
        <v>10</v>
      </c>
      <c r="U2879">
        <f t="shared" si="312"/>
        <v>2016</v>
      </c>
      <c r="V2879" s="9">
        <f t="shared" si="313"/>
        <v>11</v>
      </c>
      <c r="W2879">
        <f t="shared" si="314"/>
        <v>2016</v>
      </c>
    </row>
    <row r="2880" spans="1:23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3">
        <v>42188.615682870368</v>
      </c>
      <c r="J2880" s="13">
        <v>42128.615682870368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 s="3">
        <f>ROUND(E2880/D2880*100,0)</f>
        <v>2</v>
      </c>
      <c r="Q2880">
        <f t="shared" si="308"/>
        <v>15.75</v>
      </c>
      <c r="R2880" s="14" t="str">
        <f t="shared" si="309"/>
        <v>5/4/2015</v>
      </c>
      <c r="S2880" s="14" t="str">
        <f t="shared" si="310"/>
        <v>7/3/2015</v>
      </c>
      <c r="T2880" s="9">
        <f t="shared" si="311"/>
        <v>5</v>
      </c>
      <c r="U2880">
        <f t="shared" si="312"/>
        <v>2015</v>
      </c>
      <c r="V2880" s="9">
        <f t="shared" si="313"/>
        <v>7</v>
      </c>
      <c r="W2880">
        <f t="shared" si="314"/>
        <v>2015</v>
      </c>
    </row>
    <row r="2881" spans="1:23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3">
        <v>42389.725243055553</v>
      </c>
      <c r="J2881" s="13">
        <v>42359.725243055553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 s="3">
        <f>ROUND(E2881/D2881*100,0)</f>
        <v>0</v>
      </c>
      <c r="Q2881">
        <f t="shared" si="308"/>
        <v>29</v>
      </c>
      <c r="R2881" s="14" t="str">
        <f t="shared" si="309"/>
        <v>12/21/2015</v>
      </c>
      <c r="S2881" s="14" t="str">
        <f t="shared" si="310"/>
        <v>1/20/2016</v>
      </c>
      <c r="T2881" s="9">
        <f t="shared" si="311"/>
        <v>12</v>
      </c>
      <c r="U2881">
        <f t="shared" si="312"/>
        <v>2015</v>
      </c>
      <c r="V2881" s="9">
        <f t="shared" si="313"/>
        <v>1</v>
      </c>
      <c r="W2881">
        <f t="shared" si="314"/>
        <v>2016</v>
      </c>
    </row>
    <row r="2882" spans="1:23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3">
        <v>42236.711805555555</v>
      </c>
      <c r="J2882" s="13">
        <v>42192.905694444446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 s="3">
        <f>ROUND(E2882/D2882*100,0)</f>
        <v>23</v>
      </c>
      <c r="Q2882">
        <f t="shared" si="308"/>
        <v>96.55</v>
      </c>
      <c r="R2882" s="14" t="str">
        <f t="shared" si="309"/>
        <v>7/7/2015</v>
      </c>
      <c r="S2882" s="14" t="str">
        <f t="shared" si="310"/>
        <v>8/20/2015</v>
      </c>
      <c r="T2882" s="9">
        <f t="shared" si="311"/>
        <v>7</v>
      </c>
      <c r="U2882">
        <f t="shared" si="312"/>
        <v>2015</v>
      </c>
      <c r="V2882" s="9">
        <f t="shared" si="313"/>
        <v>8</v>
      </c>
      <c r="W2882">
        <f t="shared" si="314"/>
        <v>2015</v>
      </c>
    </row>
    <row r="2883" spans="1:23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3">
        <v>41976.639305555553</v>
      </c>
      <c r="J2883" s="13">
        <v>41916.597638888888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 s="3">
        <f>ROUND(E2883/D2883*100,0)</f>
        <v>0</v>
      </c>
      <c r="Q2883">
        <f t="shared" ref="Q2883:Q2946" si="315">IFERROR(ROUND(E2883/L2883,2),0)</f>
        <v>0</v>
      </c>
      <c r="R2883" s="14" t="str">
        <f t="shared" ref="R2883:R2946" si="316">_xlfn.CONCAT(MONTH(J2883),"/",DAY(J2883),"/",YEAR(J2883))</f>
        <v>10/4/2014</v>
      </c>
      <c r="S2883" s="14" t="str">
        <f t="shared" ref="S2883:S2946" si="317">_xlfn.CONCAT(MONTH(I2883),"/",DAY(I2883),"/",YEAR(I2883))</f>
        <v>12/3/2014</v>
      </c>
      <c r="T2883" s="9">
        <f t="shared" ref="T2883:T2946" si="318">MONTH(R2883)</f>
        <v>10</v>
      </c>
      <c r="U2883">
        <f t="shared" ref="U2883:U2946" si="319">YEAR(R2883)</f>
        <v>2014</v>
      </c>
      <c r="V2883" s="9">
        <f t="shared" ref="V2883:V2946" si="320">MONTH(S2883)</f>
        <v>12</v>
      </c>
      <c r="W2883">
        <f t="shared" ref="W2883:W2946" si="321">YEAR(S2883)</f>
        <v>2014</v>
      </c>
    </row>
    <row r="2884" spans="1:23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3">
        <v>42491.596273148149</v>
      </c>
      <c r="J2884" s="13">
        <v>42461.596273148149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 s="3">
        <f>ROUND(E2884/D2884*100,0)</f>
        <v>34</v>
      </c>
      <c r="Q2884">
        <f t="shared" si="315"/>
        <v>63</v>
      </c>
      <c r="R2884" s="14" t="str">
        <f t="shared" si="316"/>
        <v>4/1/2016</v>
      </c>
      <c r="S2884" s="14" t="str">
        <f t="shared" si="317"/>
        <v>5/1/2016</v>
      </c>
      <c r="T2884" s="9">
        <f t="shared" si="318"/>
        <v>4</v>
      </c>
      <c r="U2884">
        <f t="shared" si="319"/>
        <v>2016</v>
      </c>
      <c r="V2884" s="9">
        <f t="shared" si="320"/>
        <v>5</v>
      </c>
      <c r="W2884">
        <f t="shared" si="321"/>
        <v>2016</v>
      </c>
    </row>
    <row r="2885" spans="1:23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3">
        <v>42406.207638888889</v>
      </c>
      <c r="J2885" s="13">
        <v>42370.90320601852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 s="3">
        <f>ROUND(E2885/D2885*100,0)</f>
        <v>19</v>
      </c>
      <c r="Q2885">
        <f t="shared" si="315"/>
        <v>381.6</v>
      </c>
      <c r="R2885" s="14" t="str">
        <f t="shared" si="316"/>
        <v>1/1/2016</v>
      </c>
      <c r="S2885" s="14" t="str">
        <f t="shared" si="317"/>
        <v>2/6/2016</v>
      </c>
      <c r="T2885" s="9">
        <f t="shared" si="318"/>
        <v>1</v>
      </c>
      <c r="U2885">
        <f t="shared" si="319"/>
        <v>2016</v>
      </c>
      <c r="V2885" s="9">
        <f t="shared" si="320"/>
        <v>2</v>
      </c>
      <c r="W2885">
        <f t="shared" si="321"/>
        <v>2016</v>
      </c>
    </row>
    <row r="2886" spans="1:23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3">
        <v>41978.727256944447</v>
      </c>
      <c r="J2886" s="13">
        <v>41948.727256944447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 s="3">
        <f>ROUND(E2886/D2886*100,0)</f>
        <v>0</v>
      </c>
      <c r="Q2886">
        <f t="shared" si="315"/>
        <v>46.25</v>
      </c>
      <c r="R2886" s="14" t="str">
        <f t="shared" si="316"/>
        <v>11/5/2014</v>
      </c>
      <c r="S2886" s="14" t="str">
        <f t="shared" si="317"/>
        <v>12/5/2014</v>
      </c>
      <c r="T2886" s="9">
        <f t="shared" si="318"/>
        <v>11</v>
      </c>
      <c r="U2886">
        <f t="shared" si="319"/>
        <v>2014</v>
      </c>
      <c r="V2886" s="9">
        <f t="shared" si="320"/>
        <v>12</v>
      </c>
      <c r="W2886">
        <f t="shared" si="321"/>
        <v>2014</v>
      </c>
    </row>
    <row r="2887" spans="1:23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3">
        <v>42077.034733796296</v>
      </c>
      <c r="J2887" s="13">
        <v>42047.07640046296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 s="3">
        <f>ROUND(E2887/D2887*100,0)</f>
        <v>33</v>
      </c>
      <c r="Q2887">
        <f t="shared" si="315"/>
        <v>26</v>
      </c>
      <c r="R2887" s="14" t="str">
        <f t="shared" si="316"/>
        <v>2/12/2015</v>
      </c>
      <c r="S2887" s="14" t="str">
        <f t="shared" si="317"/>
        <v>3/14/2015</v>
      </c>
      <c r="T2887" s="9">
        <f t="shared" si="318"/>
        <v>2</v>
      </c>
      <c r="U2887">
        <f t="shared" si="319"/>
        <v>2015</v>
      </c>
      <c r="V2887" s="9">
        <f t="shared" si="320"/>
        <v>3</v>
      </c>
      <c r="W2887">
        <f t="shared" si="321"/>
        <v>2015</v>
      </c>
    </row>
    <row r="2888" spans="1:23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3">
        <v>42266.165972222225</v>
      </c>
      <c r="J2888" s="13">
        <v>42261.632916666669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 s="3">
        <f>ROUND(E2888/D2888*100,0)</f>
        <v>5</v>
      </c>
      <c r="Q2888">
        <f t="shared" si="315"/>
        <v>10</v>
      </c>
      <c r="R2888" s="14" t="str">
        <f t="shared" si="316"/>
        <v>9/14/2015</v>
      </c>
      <c r="S2888" s="14" t="str">
        <f t="shared" si="317"/>
        <v>9/19/2015</v>
      </c>
      <c r="T2888" s="9">
        <f t="shared" si="318"/>
        <v>9</v>
      </c>
      <c r="U2888">
        <f t="shared" si="319"/>
        <v>2015</v>
      </c>
      <c r="V2888" s="9">
        <f t="shared" si="320"/>
        <v>9</v>
      </c>
      <c r="W2888">
        <f t="shared" si="321"/>
        <v>2015</v>
      </c>
    </row>
    <row r="2889" spans="1:23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3">
        <v>42015.427361111113</v>
      </c>
      <c r="J2889" s="13">
        <v>41985.427361111113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 s="3">
        <f>ROUND(E2889/D2889*100,0)</f>
        <v>0</v>
      </c>
      <c r="Q2889">
        <f t="shared" si="315"/>
        <v>5</v>
      </c>
      <c r="R2889" s="14" t="str">
        <f t="shared" si="316"/>
        <v>12/12/2014</v>
      </c>
      <c r="S2889" s="14" t="str">
        <f t="shared" si="317"/>
        <v>1/11/2015</v>
      </c>
      <c r="T2889" s="9">
        <f t="shared" si="318"/>
        <v>12</v>
      </c>
      <c r="U2889">
        <f t="shared" si="319"/>
        <v>2014</v>
      </c>
      <c r="V2889" s="9">
        <f t="shared" si="320"/>
        <v>1</v>
      </c>
      <c r="W2889">
        <f t="shared" si="321"/>
        <v>2015</v>
      </c>
    </row>
    <row r="2890" spans="1:23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3">
        <v>41930.207638888889</v>
      </c>
      <c r="J2890" s="13">
        <v>41922.535185185188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 s="3">
        <f>ROUND(E2890/D2890*100,0)</f>
        <v>0</v>
      </c>
      <c r="Q2890">
        <f t="shared" si="315"/>
        <v>0</v>
      </c>
      <c r="R2890" s="14" t="str">
        <f t="shared" si="316"/>
        <v>10/10/2014</v>
      </c>
      <c r="S2890" s="14" t="str">
        <f t="shared" si="317"/>
        <v>10/18/2014</v>
      </c>
      <c r="T2890" s="9">
        <f t="shared" si="318"/>
        <v>10</v>
      </c>
      <c r="U2890">
        <f t="shared" si="319"/>
        <v>2014</v>
      </c>
      <c r="V2890" s="9">
        <f t="shared" si="320"/>
        <v>10</v>
      </c>
      <c r="W2890">
        <f t="shared" si="321"/>
        <v>2014</v>
      </c>
    </row>
    <row r="2891" spans="1:23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3">
        <v>41880.863252314812</v>
      </c>
      <c r="J2891" s="13">
        <v>41850.863252314812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 s="3">
        <f>ROUND(E2891/D2891*100,0)</f>
        <v>38</v>
      </c>
      <c r="Q2891">
        <f t="shared" si="315"/>
        <v>81.569999999999993</v>
      </c>
      <c r="R2891" s="14" t="str">
        <f t="shared" si="316"/>
        <v>7/30/2014</v>
      </c>
      <c r="S2891" s="14" t="str">
        <f t="shared" si="317"/>
        <v>8/29/2014</v>
      </c>
      <c r="T2891" s="9">
        <f t="shared" si="318"/>
        <v>7</v>
      </c>
      <c r="U2891">
        <f t="shared" si="319"/>
        <v>2014</v>
      </c>
      <c r="V2891" s="9">
        <f t="shared" si="320"/>
        <v>8</v>
      </c>
      <c r="W2891">
        <f t="shared" si="321"/>
        <v>2014</v>
      </c>
    </row>
    <row r="2892" spans="1:23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3">
        <v>41860.125</v>
      </c>
      <c r="J2892" s="13">
        <v>41831.742962962962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 s="3">
        <f>ROUND(E2892/D2892*100,0)</f>
        <v>1</v>
      </c>
      <c r="Q2892">
        <f t="shared" si="315"/>
        <v>7</v>
      </c>
      <c r="R2892" s="14" t="str">
        <f t="shared" si="316"/>
        <v>7/11/2014</v>
      </c>
      <c r="S2892" s="14" t="str">
        <f t="shared" si="317"/>
        <v>8/9/2014</v>
      </c>
      <c r="T2892" s="9">
        <f t="shared" si="318"/>
        <v>7</v>
      </c>
      <c r="U2892">
        <f t="shared" si="319"/>
        <v>2014</v>
      </c>
      <c r="V2892" s="9">
        <f t="shared" si="320"/>
        <v>8</v>
      </c>
      <c r="W2892">
        <f t="shared" si="321"/>
        <v>2014</v>
      </c>
    </row>
    <row r="2893" spans="1:23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3">
        <v>42475.84175925926</v>
      </c>
      <c r="J2893" s="13">
        <v>42415.883425925924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 s="3">
        <f>ROUND(E2893/D2893*100,0)</f>
        <v>3</v>
      </c>
      <c r="Q2893">
        <f t="shared" si="315"/>
        <v>27.3</v>
      </c>
      <c r="R2893" s="14" t="str">
        <f t="shared" si="316"/>
        <v>2/15/2016</v>
      </c>
      <c r="S2893" s="14" t="str">
        <f t="shared" si="317"/>
        <v>4/15/2016</v>
      </c>
      <c r="T2893" s="9">
        <f t="shared" si="318"/>
        <v>2</v>
      </c>
      <c r="U2893">
        <f t="shared" si="319"/>
        <v>2016</v>
      </c>
      <c r="V2893" s="9">
        <f t="shared" si="320"/>
        <v>4</v>
      </c>
      <c r="W2893">
        <f t="shared" si="321"/>
        <v>2016</v>
      </c>
    </row>
    <row r="2894" spans="1:23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3">
        <v>41876.875</v>
      </c>
      <c r="J2894" s="13">
        <v>41869.714166666665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 s="3">
        <f>ROUND(E2894/D2894*100,0)</f>
        <v>9</v>
      </c>
      <c r="Q2894">
        <f t="shared" si="315"/>
        <v>29.41</v>
      </c>
      <c r="R2894" s="14" t="str">
        <f t="shared" si="316"/>
        <v>8/18/2014</v>
      </c>
      <c r="S2894" s="14" t="str">
        <f t="shared" si="317"/>
        <v>8/25/2014</v>
      </c>
      <c r="T2894" s="9">
        <f t="shared" si="318"/>
        <v>8</v>
      </c>
      <c r="U2894">
        <f t="shared" si="319"/>
        <v>2014</v>
      </c>
      <c r="V2894" s="9">
        <f t="shared" si="320"/>
        <v>8</v>
      </c>
      <c r="W2894">
        <f t="shared" si="321"/>
        <v>2014</v>
      </c>
    </row>
    <row r="2895" spans="1:23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3">
        <v>42013.083333333336</v>
      </c>
      <c r="J2895" s="13">
        <v>41953.773090277777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 s="3">
        <f>ROUND(E2895/D2895*100,0)</f>
        <v>1</v>
      </c>
      <c r="Q2895">
        <f t="shared" si="315"/>
        <v>12.5</v>
      </c>
      <c r="R2895" s="14" t="str">
        <f t="shared" si="316"/>
        <v>11/10/2014</v>
      </c>
      <c r="S2895" s="14" t="str">
        <f t="shared" si="317"/>
        <v>1/9/2015</v>
      </c>
      <c r="T2895" s="9">
        <f t="shared" si="318"/>
        <v>11</v>
      </c>
      <c r="U2895">
        <f t="shared" si="319"/>
        <v>2014</v>
      </c>
      <c r="V2895" s="9">
        <f t="shared" si="320"/>
        <v>1</v>
      </c>
      <c r="W2895">
        <f t="shared" si="321"/>
        <v>2015</v>
      </c>
    </row>
    <row r="2896" spans="1:23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3">
        <v>42097.944618055553</v>
      </c>
      <c r="J2896" s="13">
        <v>42037.986284722225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 s="3">
        <f>ROUND(E2896/D2896*100,0)</f>
        <v>0</v>
      </c>
      <c r="Q2896">
        <f t="shared" si="315"/>
        <v>0</v>
      </c>
      <c r="R2896" s="14" t="str">
        <f t="shared" si="316"/>
        <v>2/2/2015</v>
      </c>
      <c r="S2896" s="14" t="str">
        <f t="shared" si="317"/>
        <v>4/3/2015</v>
      </c>
      <c r="T2896" s="9">
        <f t="shared" si="318"/>
        <v>2</v>
      </c>
      <c r="U2896">
        <f t="shared" si="319"/>
        <v>2015</v>
      </c>
      <c r="V2896" s="9">
        <f t="shared" si="320"/>
        <v>4</v>
      </c>
      <c r="W2896">
        <f t="shared" si="321"/>
        <v>2015</v>
      </c>
    </row>
    <row r="2897" spans="1:23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3">
        <v>41812.875</v>
      </c>
      <c r="J2897" s="13">
        <v>41811.555462962962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 s="3">
        <f>ROUND(E2897/D2897*100,0)</f>
        <v>5</v>
      </c>
      <c r="Q2897">
        <f t="shared" si="315"/>
        <v>5.75</v>
      </c>
      <c r="R2897" s="14" t="str">
        <f t="shared" si="316"/>
        <v>6/21/2014</v>
      </c>
      <c r="S2897" s="14" t="str">
        <f t="shared" si="317"/>
        <v>6/22/2014</v>
      </c>
      <c r="T2897" s="9">
        <f t="shared" si="318"/>
        <v>6</v>
      </c>
      <c r="U2897">
        <f t="shared" si="319"/>
        <v>2014</v>
      </c>
      <c r="V2897" s="9">
        <f t="shared" si="320"/>
        <v>6</v>
      </c>
      <c r="W2897">
        <f t="shared" si="321"/>
        <v>2014</v>
      </c>
    </row>
    <row r="2898" spans="1:23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3">
        <v>42716.25</v>
      </c>
      <c r="J2898" s="13">
        <v>42701.908807870372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 s="3">
        <f>ROUND(E2898/D2898*100,0)</f>
        <v>21</v>
      </c>
      <c r="Q2898">
        <f t="shared" si="315"/>
        <v>52.08</v>
      </c>
      <c r="R2898" s="14" t="str">
        <f t="shared" si="316"/>
        <v>11/27/2016</v>
      </c>
      <c r="S2898" s="14" t="str">
        <f t="shared" si="317"/>
        <v>12/12/2016</v>
      </c>
      <c r="T2898" s="9">
        <f t="shared" si="318"/>
        <v>11</v>
      </c>
      <c r="U2898">
        <f t="shared" si="319"/>
        <v>2016</v>
      </c>
      <c r="V2898" s="9">
        <f t="shared" si="320"/>
        <v>12</v>
      </c>
      <c r="W2898">
        <f t="shared" si="321"/>
        <v>2016</v>
      </c>
    </row>
    <row r="2899" spans="1:23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3">
        <v>42288.645196759258</v>
      </c>
      <c r="J2899" s="13">
        <v>42258.646504629629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 s="3">
        <f>ROUND(E2899/D2899*100,0)</f>
        <v>5</v>
      </c>
      <c r="Q2899">
        <f t="shared" si="315"/>
        <v>183.33</v>
      </c>
      <c r="R2899" s="14" t="str">
        <f t="shared" si="316"/>
        <v>9/11/2015</v>
      </c>
      <c r="S2899" s="14" t="str">
        <f t="shared" si="317"/>
        <v>10/11/2015</v>
      </c>
      <c r="T2899" s="9">
        <f t="shared" si="318"/>
        <v>9</v>
      </c>
      <c r="U2899">
        <f t="shared" si="319"/>
        <v>2015</v>
      </c>
      <c r="V2899" s="9">
        <f t="shared" si="320"/>
        <v>10</v>
      </c>
      <c r="W2899">
        <f t="shared" si="321"/>
        <v>2015</v>
      </c>
    </row>
    <row r="2900" spans="1:23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3">
        <v>42308.664965277778</v>
      </c>
      <c r="J2900" s="13">
        <v>42278.664965277778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 s="3">
        <f>ROUND(E2900/D2900*100,0)</f>
        <v>4</v>
      </c>
      <c r="Q2900">
        <f t="shared" si="315"/>
        <v>26.33</v>
      </c>
      <c r="R2900" s="14" t="str">
        <f t="shared" si="316"/>
        <v>10/1/2015</v>
      </c>
      <c r="S2900" s="14" t="str">
        <f t="shared" si="317"/>
        <v>10/31/2015</v>
      </c>
      <c r="T2900" s="9">
        <f t="shared" si="318"/>
        <v>10</v>
      </c>
      <c r="U2900">
        <f t="shared" si="319"/>
        <v>2015</v>
      </c>
      <c r="V2900" s="9">
        <f t="shared" si="320"/>
        <v>10</v>
      </c>
      <c r="W2900">
        <f t="shared" si="321"/>
        <v>2015</v>
      </c>
    </row>
    <row r="2901" spans="1:23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3">
        <v>42575.078217592592</v>
      </c>
      <c r="J2901" s="13">
        <v>42515.078217592592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 s="3">
        <f>ROUND(E2901/D2901*100,0)</f>
        <v>0</v>
      </c>
      <c r="Q2901">
        <f t="shared" si="315"/>
        <v>0</v>
      </c>
      <c r="R2901" s="14" t="str">
        <f t="shared" si="316"/>
        <v>5/25/2016</v>
      </c>
      <c r="S2901" s="14" t="str">
        <f t="shared" si="317"/>
        <v>7/24/2016</v>
      </c>
      <c r="T2901" s="9">
        <f t="shared" si="318"/>
        <v>5</v>
      </c>
      <c r="U2901">
        <f t="shared" si="319"/>
        <v>2016</v>
      </c>
      <c r="V2901" s="9">
        <f t="shared" si="320"/>
        <v>7</v>
      </c>
      <c r="W2901">
        <f t="shared" si="321"/>
        <v>2016</v>
      </c>
    </row>
    <row r="2902" spans="1:23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3">
        <v>41860.234166666669</v>
      </c>
      <c r="J2902" s="13">
        <v>41830.234166666669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 s="3">
        <f>ROUND(E2902/D2902*100,0)</f>
        <v>62</v>
      </c>
      <c r="Q2902">
        <f t="shared" si="315"/>
        <v>486.43</v>
      </c>
      <c r="R2902" s="14" t="str">
        <f t="shared" si="316"/>
        <v>7/10/2014</v>
      </c>
      <c r="S2902" s="14" t="str">
        <f t="shared" si="317"/>
        <v>8/9/2014</v>
      </c>
      <c r="T2902" s="9">
        <f t="shared" si="318"/>
        <v>7</v>
      </c>
      <c r="U2902">
        <f t="shared" si="319"/>
        <v>2014</v>
      </c>
      <c r="V2902" s="9">
        <f t="shared" si="320"/>
        <v>8</v>
      </c>
      <c r="W2902">
        <f t="shared" si="321"/>
        <v>2014</v>
      </c>
    </row>
    <row r="2903" spans="1:23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3">
        <v>42042.904386574075</v>
      </c>
      <c r="J2903" s="13">
        <v>41982.904386574075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 s="3">
        <f>ROUND(E2903/D2903*100,0)</f>
        <v>1</v>
      </c>
      <c r="Q2903">
        <f t="shared" si="315"/>
        <v>3</v>
      </c>
      <c r="R2903" s="14" t="str">
        <f t="shared" si="316"/>
        <v>12/9/2014</v>
      </c>
      <c r="S2903" s="14" t="str">
        <f t="shared" si="317"/>
        <v>2/7/2015</v>
      </c>
      <c r="T2903" s="9">
        <f t="shared" si="318"/>
        <v>12</v>
      </c>
      <c r="U2903">
        <f t="shared" si="319"/>
        <v>2014</v>
      </c>
      <c r="V2903" s="9">
        <f t="shared" si="320"/>
        <v>2</v>
      </c>
      <c r="W2903">
        <f t="shared" si="321"/>
        <v>2015</v>
      </c>
    </row>
    <row r="2904" spans="1:23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3">
        <v>42240.439768518518</v>
      </c>
      <c r="J2904" s="13">
        <v>42210.439768518518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 s="3">
        <f>ROUND(E2904/D2904*100,0)</f>
        <v>0</v>
      </c>
      <c r="Q2904">
        <f t="shared" si="315"/>
        <v>25</v>
      </c>
      <c r="R2904" s="14" t="str">
        <f t="shared" si="316"/>
        <v>7/25/2015</v>
      </c>
      <c r="S2904" s="14" t="str">
        <f t="shared" si="317"/>
        <v>8/24/2015</v>
      </c>
      <c r="T2904" s="9">
        <f t="shared" si="318"/>
        <v>7</v>
      </c>
      <c r="U2904">
        <f t="shared" si="319"/>
        <v>2015</v>
      </c>
      <c r="V2904" s="9">
        <f t="shared" si="320"/>
        <v>8</v>
      </c>
      <c r="W2904">
        <f t="shared" si="321"/>
        <v>2015</v>
      </c>
    </row>
    <row r="2905" spans="1:23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3">
        <v>42256.166875000003</v>
      </c>
      <c r="J2905" s="13">
        <v>42196.166875000003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 s="3">
        <f>ROUND(E2905/D2905*100,0)</f>
        <v>1</v>
      </c>
      <c r="Q2905">
        <f t="shared" si="315"/>
        <v>9.75</v>
      </c>
      <c r="R2905" s="14" t="str">
        <f t="shared" si="316"/>
        <v>7/11/2015</v>
      </c>
      <c r="S2905" s="14" t="str">
        <f t="shared" si="317"/>
        <v>9/9/2015</v>
      </c>
      <c r="T2905" s="9">
        <f t="shared" si="318"/>
        <v>7</v>
      </c>
      <c r="U2905">
        <f t="shared" si="319"/>
        <v>2015</v>
      </c>
      <c r="V2905" s="9">
        <f t="shared" si="320"/>
        <v>9</v>
      </c>
      <c r="W2905">
        <f t="shared" si="321"/>
        <v>2015</v>
      </c>
    </row>
    <row r="2906" spans="1:23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3">
        <v>41952.5</v>
      </c>
      <c r="J2906" s="13">
        <v>41940.967951388891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 s="3">
        <f>ROUND(E2906/D2906*100,0)</f>
        <v>5</v>
      </c>
      <c r="Q2906">
        <f t="shared" si="315"/>
        <v>18.75</v>
      </c>
      <c r="R2906" s="14" t="str">
        <f t="shared" si="316"/>
        <v>10/28/2014</v>
      </c>
      <c r="S2906" s="14" t="str">
        <f t="shared" si="317"/>
        <v>11/9/2014</v>
      </c>
      <c r="T2906" s="9">
        <f t="shared" si="318"/>
        <v>10</v>
      </c>
      <c r="U2906">
        <f t="shared" si="319"/>
        <v>2014</v>
      </c>
      <c r="V2906" s="9">
        <f t="shared" si="320"/>
        <v>11</v>
      </c>
      <c r="W2906">
        <f t="shared" si="321"/>
        <v>2014</v>
      </c>
    </row>
    <row r="2907" spans="1:23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3">
        <v>42620.056863425925</v>
      </c>
      <c r="J2907" s="13">
        <v>42606.056863425925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 s="3">
        <f>ROUND(E2907/D2907*100,0)</f>
        <v>18</v>
      </c>
      <c r="Q2907">
        <f t="shared" si="315"/>
        <v>36.590000000000003</v>
      </c>
      <c r="R2907" s="14" t="str">
        <f t="shared" si="316"/>
        <v>8/24/2016</v>
      </c>
      <c r="S2907" s="14" t="str">
        <f t="shared" si="317"/>
        <v>9/7/2016</v>
      </c>
      <c r="T2907" s="9">
        <f t="shared" si="318"/>
        <v>8</v>
      </c>
      <c r="U2907">
        <f t="shared" si="319"/>
        <v>2016</v>
      </c>
      <c r="V2907" s="9">
        <f t="shared" si="320"/>
        <v>9</v>
      </c>
      <c r="W2907">
        <f t="shared" si="321"/>
        <v>2016</v>
      </c>
    </row>
    <row r="2908" spans="1:23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3">
        <v>42217.041666666664</v>
      </c>
      <c r="J2908" s="13">
        <v>42199.648912037039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 s="3">
        <f>ROUND(E2908/D2908*100,0)</f>
        <v>9</v>
      </c>
      <c r="Q2908">
        <f t="shared" si="315"/>
        <v>80.709999999999994</v>
      </c>
      <c r="R2908" s="14" t="str">
        <f t="shared" si="316"/>
        <v>7/14/2015</v>
      </c>
      <c r="S2908" s="14" t="str">
        <f t="shared" si="317"/>
        <v>8/1/2015</v>
      </c>
      <c r="T2908" s="9">
        <f t="shared" si="318"/>
        <v>7</v>
      </c>
      <c r="U2908">
        <f t="shared" si="319"/>
        <v>2015</v>
      </c>
      <c r="V2908" s="9">
        <f t="shared" si="320"/>
        <v>8</v>
      </c>
      <c r="W2908">
        <f t="shared" si="321"/>
        <v>2015</v>
      </c>
    </row>
    <row r="2909" spans="1:23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3">
        <v>42504.877743055556</v>
      </c>
      <c r="J2909" s="13">
        <v>42444.877743055556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 s="3">
        <f>ROUND(E2909/D2909*100,0)</f>
        <v>0</v>
      </c>
      <c r="Q2909">
        <f t="shared" si="315"/>
        <v>1</v>
      </c>
      <c r="R2909" s="14" t="str">
        <f t="shared" si="316"/>
        <v>3/15/2016</v>
      </c>
      <c r="S2909" s="14" t="str">
        <f t="shared" si="317"/>
        <v>5/14/2016</v>
      </c>
      <c r="T2909" s="9">
        <f t="shared" si="318"/>
        <v>3</v>
      </c>
      <c r="U2909">
        <f t="shared" si="319"/>
        <v>2016</v>
      </c>
      <c r="V2909" s="9">
        <f t="shared" si="320"/>
        <v>5</v>
      </c>
      <c r="W2909">
        <f t="shared" si="321"/>
        <v>2016</v>
      </c>
    </row>
    <row r="2910" spans="1:23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3">
        <v>42529.73170138889</v>
      </c>
      <c r="J2910" s="13">
        <v>42499.73170138889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 s="3">
        <f>ROUND(E2910/D2910*100,0)</f>
        <v>3</v>
      </c>
      <c r="Q2910">
        <f t="shared" si="315"/>
        <v>52.8</v>
      </c>
      <c r="R2910" s="14" t="str">
        <f t="shared" si="316"/>
        <v>5/9/2016</v>
      </c>
      <c r="S2910" s="14" t="str">
        <f t="shared" si="317"/>
        <v>6/8/2016</v>
      </c>
      <c r="T2910" s="9">
        <f t="shared" si="318"/>
        <v>5</v>
      </c>
      <c r="U2910">
        <f t="shared" si="319"/>
        <v>2016</v>
      </c>
      <c r="V2910" s="9">
        <f t="shared" si="320"/>
        <v>6</v>
      </c>
      <c r="W2910">
        <f t="shared" si="321"/>
        <v>2016</v>
      </c>
    </row>
    <row r="2911" spans="1:23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3">
        <v>41968.823611111111</v>
      </c>
      <c r="J2911" s="13">
        <v>41929.266215277778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 s="3">
        <f>ROUND(E2911/D2911*100,0)</f>
        <v>0</v>
      </c>
      <c r="Q2911">
        <f t="shared" si="315"/>
        <v>20</v>
      </c>
      <c r="R2911" s="14" t="str">
        <f t="shared" si="316"/>
        <v>10/17/2014</v>
      </c>
      <c r="S2911" s="14" t="str">
        <f t="shared" si="317"/>
        <v>11/25/2014</v>
      </c>
      <c r="T2911" s="9">
        <f t="shared" si="318"/>
        <v>10</v>
      </c>
      <c r="U2911">
        <f t="shared" si="319"/>
        <v>2014</v>
      </c>
      <c r="V2911" s="9">
        <f t="shared" si="320"/>
        <v>11</v>
      </c>
      <c r="W2911">
        <f t="shared" si="321"/>
        <v>2014</v>
      </c>
    </row>
    <row r="2912" spans="1:23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3">
        <v>42167.841284722221</v>
      </c>
      <c r="J2912" s="13">
        <v>42107.841284722221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 s="3">
        <f>ROUND(E2912/D2912*100,0)</f>
        <v>0</v>
      </c>
      <c r="Q2912">
        <f t="shared" si="315"/>
        <v>1</v>
      </c>
      <c r="R2912" s="14" t="str">
        <f t="shared" si="316"/>
        <v>4/13/2015</v>
      </c>
      <c r="S2912" s="14" t="str">
        <f t="shared" si="317"/>
        <v>6/12/2015</v>
      </c>
      <c r="T2912" s="9">
        <f t="shared" si="318"/>
        <v>4</v>
      </c>
      <c r="U2912">
        <f t="shared" si="319"/>
        <v>2015</v>
      </c>
      <c r="V2912" s="9">
        <f t="shared" si="320"/>
        <v>6</v>
      </c>
      <c r="W2912">
        <f t="shared" si="321"/>
        <v>2015</v>
      </c>
    </row>
    <row r="2913" spans="1:23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3">
        <v>42182.768819444442</v>
      </c>
      <c r="J2913" s="13">
        <v>42142.768819444442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 s="3">
        <f>ROUND(E2913/D2913*100,0)</f>
        <v>37</v>
      </c>
      <c r="Q2913">
        <f t="shared" si="315"/>
        <v>46.93</v>
      </c>
      <c r="R2913" s="14" t="str">
        <f t="shared" si="316"/>
        <v>5/18/2015</v>
      </c>
      <c r="S2913" s="14" t="str">
        <f t="shared" si="317"/>
        <v>6/27/2015</v>
      </c>
      <c r="T2913" s="9">
        <f t="shared" si="318"/>
        <v>5</v>
      </c>
      <c r="U2913">
        <f t="shared" si="319"/>
        <v>2015</v>
      </c>
      <c r="V2913" s="9">
        <f t="shared" si="320"/>
        <v>6</v>
      </c>
      <c r="W2913">
        <f t="shared" si="321"/>
        <v>2015</v>
      </c>
    </row>
    <row r="2914" spans="1:23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3">
        <v>42384.131643518522</v>
      </c>
      <c r="J2914" s="13">
        <v>42354.131643518522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 s="3">
        <f>ROUND(E2914/D2914*100,0)</f>
        <v>14</v>
      </c>
      <c r="Q2914">
        <f t="shared" si="315"/>
        <v>78.08</v>
      </c>
      <c r="R2914" s="14" t="str">
        <f t="shared" si="316"/>
        <v>12/16/2015</v>
      </c>
      <c r="S2914" s="14" t="str">
        <f t="shared" si="317"/>
        <v>1/15/2016</v>
      </c>
      <c r="T2914" s="9">
        <f t="shared" si="318"/>
        <v>12</v>
      </c>
      <c r="U2914">
        <f t="shared" si="319"/>
        <v>2015</v>
      </c>
      <c r="V2914" s="9">
        <f t="shared" si="320"/>
        <v>1</v>
      </c>
      <c r="W2914">
        <f t="shared" si="321"/>
        <v>2016</v>
      </c>
    </row>
    <row r="2915" spans="1:23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3">
        <v>41888.922905092593</v>
      </c>
      <c r="J2915" s="13">
        <v>41828.922905092593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 s="3">
        <f>ROUND(E2915/D2915*100,0)</f>
        <v>0</v>
      </c>
      <c r="Q2915">
        <f t="shared" si="315"/>
        <v>1</v>
      </c>
      <c r="R2915" s="14" t="str">
        <f t="shared" si="316"/>
        <v>7/8/2014</v>
      </c>
      <c r="S2915" s="14" t="str">
        <f t="shared" si="317"/>
        <v>9/6/2014</v>
      </c>
      <c r="T2915" s="9">
        <f t="shared" si="318"/>
        <v>7</v>
      </c>
      <c r="U2915">
        <f t="shared" si="319"/>
        <v>2014</v>
      </c>
      <c r="V2915" s="9">
        <f t="shared" si="320"/>
        <v>9</v>
      </c>
      <c r="W2915">
        <f t="shared" si="321"/>
        <v>2014</v>
      </c>
    </row>
    <row r="2916" spans="1:23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3">
        <v>42077.865671296298</v>
      </c>
      <c r="J2916" s="13">
        <v>42017.907337962963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 s="3">
        <f>ROUND(E2916/D2916*100,0)</f>
        <v>0</v>
      </c>
      <c r="Q2916">
        <f t="shared" si="315"/>
        <v>1</v>
      </c>
      <c r="R2916" s="14" t="str">
        <f t="shared" si="316"/>
        <v>1/13/2015</v>
      </c>
      <c r="S2916" s="14" t="str">
        <f t="shared" si="317"/>
        <v>3/14/2015</v>
      </c>
      <c r="T2916" s="9">
        <f t="shared" si="318"/>
        <v>1</v>
      </c>
      <c r="U2916">
        <f t="shared" si="319"/>
        <v>2015</v>
      </c>
      <c r="V2916" s="9">
        <f t="shared" si="320"/>
        <v>3</v>
      </c>
      <c r="W2916">
        <f t="shared" si="321"/>
        <v>2015</v>
      </c>
    </row>
    <row r="2917" spans="1:23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3">
        <v>42445.356365740743</v>
      </c>
      <c r="J2917" s="13">
        <v>42415.398032407407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 s="3">
        <f>ROUND(E2917/D2917*100,0)</f>
        <v>61</v>
      </c>
      <c r="Q2917">
        <f t="shared" si="315"/>
        <v>203.67</v>
      </c>
      <c r="R2917" s="14" t="str">
        <f t="shared" si="316"/>
        <v>2/15/2016</v>
      </c>
      <c r="S2917" s="14" t="str">
        <f t="shared" si="317"/>
        <v>3/16/2016</v>
      </c>
      <c r="T2917" s="9">
        <f t="shared" si="318"/>
        <v>2</v>
      </c>
      <c r="U2917">
        <f t="shared" si="319"/>
        <v>2016</v>
      </c>
      <c r="V2917" s="9">
        <f t="shared" si="320"/>
        <v>3</v>
      </c>
      <c r="W2917">
        <f t="shared" si="321"/>
        <v>2016</v>
      </c>
    </row>
    <row r="2918" spans="1:23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3">
        <v>41778.476724537039</v>
      </c>
      <c r="J2918" s="13">
        <v>41755.476724537039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 s="3">
        <f>ROUND(E2918/D2918*100,0)</f>
        <v>8</v>
      </c>
      <c r="Q2918">
        <f t="shared" si="315"/>
        <v>20.71</v>
      </c>
      <c r="R2918" s="14" t="str">
        <f t="shared" si="316"/>
        <v>4/26/2014</v>
      </c>
      <c r="S2918" s="14" t="str">
        <f t="shared" si="317"/>
        <v>5/19/2014</v>
      </c>
      <c r="T2918" s="9">
        <f t="shared" si="318"/>
        <v>4</v>
      </c>
      <c r="U2918">
        <f t="shared" si="319"/>
        <v>2014</v>
      </c>
      <c r="V2918" s="9">
        <f t="shared" si="320"/>
        <v>5</v>
      </c>
      <c r="W2918">
        <f t="shared" si="321"/>
        <v>2014</v>
      </c>
    </row>
    <row r="2919" spans="1:23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3">
        <v>42263.234340277777</v>
      </c>
      <c r="J2919" s="13">
        <v>42245.234340277777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 s="3">
        <f>ROUND(E2919/D2919*100,0)</f>
        <v>22</v>
      </c>
      <c r="Q2919">
        <f t="shared" si="315"/>
        <v>48.56</v>
      </c>
      <c r="R2919" s="14" t="str">
        <f t="shared" si="316"/>
        <v>8/29/2015</v>
      </c>
      <c r="S2919" s="14" t="str">
        <f t="shared" si="317"/>
        <v>9/16/2015</v>
      </c>
      <c r="T2919" s="9">
        <f t="shared" si="318"/>
        <v>8</v>
      </c>
      <c r="U2919">
        <f t="shared" si="319"/>
        <v>2015</v>
      </c>
      <c r="V2919" s="9">
        <f t="shared" si="320"/>
        <v>9</v>
      </c>
      <c r="W2919">
        <f t="shared" si="321"/>
        <v>2015</v>
      </c>
    </row>
    <row r="2920" spans="1:23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3">
        <v>42306.629710648151</v>
      </c>
      <c r="J2920" s="13">
        <v>42278.629710648151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 s="3">
        <f>ROUND(E2920/D2920*100,0)</f>
        <v>27</v>
      </c>
      <c r="Q2920">
        <f t="shared" si="315"/>
        <v>68.099999999999994</v>
      </c>
      <c r="R2920" s="14" t="str">
        <f t="shared" si="316"/>
        <v>10/1/2015</v>
      </c>
      <c r="S2920" s="14" t="str">
        <f t="shared" si="317"/>
        <v>10/29/2015</v>
      </c>
      <c r="T2920" s="9">
        <f t="shared" si="318"/>
        <v>10</v>
      </c>
      <c r="U2920">
        <f t="shared" si="319"/>
        <v>2015</v>
      </c>
      <c r="V2920" s="9">
        <f t="shared" si="320"/>
        <v>10</v>
      </c>
      <c r="W2920">
        <f t="shared" si="321"/>
        <v>2015</v>
      </c>
    </row>
    <row r="2921" spans="1:23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3">
        <v>41856.61954861111</v>
      </c>
      <c r="J2921" s="13">
        <v>41826.61954861111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 s="3">
        <f>ROUND(E2921/D2921*100,0)</f>
        <v>9</v>
      </c>
      <c r="Q2921">
        <f t="shared" si="315"/>
        <v>8.5</v>
      </c>
      <c r="R2921" s="14" t="str">
        <f t="shared" si="316"/>
        <v>7/6/2014</v>
      </c>
      <c r="S2921" s="14" t="str">
        <f t="shared" si="317"/>
        <v>8/5/2014</v>
      </c>
      <c r="T2921" s="9">
        <f t="shared" si="318"/>
        <v>7</v>
      </c>
      <c r="U2921">
        <f t="shared" si="319"/>
        <v>2014</v>
      </c>
      <c r="V2921" s="9">
        <f t="shared" si="320"/>
        <v>8</v>
      </c>
      <c r="W2921">
        <f t="shared" si="321"/>
        <v>2014</v>
      </c>
    </row>
    <row r="2922" spans="1:23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3">
        <v>42088.750810185185</v>
      </c>
      <c r="J2922" s="13">
        <v>42058.79247685185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 s="3">
        <f>ROUND(E2922/D2922*100,0)</f>
        <v>27</v>
      </c>
      <c r="Q2922">
        <f t="shared" si="315"/>
        <v>51.62</v>
      </c>
      <c r="R2922" s="14" t="str">
        <f t="shared" si="316"/>
        <v>2/23/2015</v>
      </c>
      <c r="S2922" s="14" t="str">
        <f t="shared" si="317"/>
        <v>3/25/2015</v>
      </c>
      <c r="T2922" s="9">
        <f t="shared" si="318"/>
        <v>2</v>
      </c>
      <c r="U2922">
        <f t="shared" si="319"/>
        <v>2015</v>
      </c>
      <c r="V2922" s="9">
        <f t="shared" si="320"/>
        <v>3</v>
      </c>
      <c r="W2922">
        <f t="shared" si="321"/>
        <v>2015</v>
      </c>
    </row>
    <row r="2923" spans="1:23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3">
        <v>41907.886620370373</v>
      </c>
      <c r="J2923" s="13">
        <v>41877.886620370373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 s="3">
        <f>ROUND(E2923/D2923*100,0)</f>
        <v>129</v>
      </c>
      <c r="Q2923">
        <f t="shared" si="315"/>
        <v>43</v>
      </c>
      <c r="R2923" s="14" t="str">
        <f t="shared" si="316"/>
        <v>8/26/2014</v>
      </c>
      <c r="S2923" s="14" t="str">
        <f t="shared" si="317"/>
        <v>9/25/2014</v>
      </c>
      <c r="T2923" s="9">
        <f t="shared" si="318"/>
        <v>8</v>
      </c>
      <c r="U2923">
        <f t="shared" si="319"/>
        <v>2014</v>
      </c>
      <c r="V2923" s="9">
        <f t="shared" si="320"/>
        <v>9</v>
      </c>
      <c r="W2923">
        <f t="shared" si="321"/>
        <v>2014</v>
      </c>
    </row>
    <row r="2924" spans="1:23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3">
        <v>42142.874155092592</v>
      </c>
      <c r="J2924" s="13">
        <v>42097.874155092592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 s="3">
        <f>ROUND(E2924/D2924*100,0)</f>
        <v>100</v>
      </c>
      <c r="Q2924">
        <f t="shared" si="315"/>
        <v>83.33</v>
      </c>
      <c r="R2924" s="14" t="str">
        <f t="shared" si="316"/>
        <v>4/3/2015</v>
      </c>
      <c r="S2924" s="14" t="str">
        <f t="shared" si="317"/>
        <v>5/18/2015</v>
      </c>
      <c r="T2924" s="9">
        <f t="shared" si="318"/>
        <v>4</v>
      </c>
      <c r="U2924">
        <f t="shared" si="319"/>
        <v>2015</v>
      </c>
      <c r="V2924" s="9">
        <f t="shared" si="320"/>
        <v>5</v>
      </c>
      <c r="W2924">
        <f t="shared" si="321"/>
        <v>2015</v>
      </c>
    </row>
    <row r="2925" spans="1:23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3">
        <v>42028.125</v>
      </c>
      <c r="J2925" s="13">
        <v>42013.15253472222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 s="3">
        <f>ROUND(E2925/D2925*100,0)</f>
        <v>100</v>
      </c>
      <c r="Q2925">
        <f t="shared" si="315"/>
        <v>30</v>
      </c>
      <c r="R2925" s="14" t="str">
        <f t="shared" si="316"/>
        <v>1/9/2015</v>
      </c>
      <c r="S2925" s="14" t="str">
        <f t="shared" si="317"/>
        <v>1/24/2015</v>
      </c>
      <c r="T2925" s="9">
        <f t="shared" si="318"/>
        <v>1</v>
      </c>
      <c r="U2925">
        <f t="shared" si="319"/>
        <v>2015</v>
      </c>
      <c r="V2925" s="9">
        <f t="shared" si="320"/>
        <v>1</v>
      </c>
      <c r="W2925">
        <f t="shared" si="321"/>
        <v>2015</v>
      </c>
    </row>
    <row r="2926" spans="1:23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3">
        <v>42133.165972222225</v>
      </c>
      <c r="J2926" s="13">
        <v>42103.556828703702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 s="3">
        <f>ROUND(E2926/D2926*100,0)</f>
        <v>103</v>
      </c>
      <c r="Q2926">
        <f t="shared" si="315"/>
        <v>175.51</v>
      </c>
      <c r="R2926" s="14" t="str">
        <f t="shared" si="316"/>
        <v>4/9/2015</v>
      </c>
      <c r="S2926" s="14" t="str">
        <f t="shared" si="317"/>
        <v>5/9/2015</v>
      </c>
      <c r="T2926" s="9">
        <f t="shared" si="318"/>
        <v>4</v>
      </c>
      <c r="U2926">
        <f t="shared" si="319"/>
        <v>2015</v>
      </c>
      <c r="V2926" s="9">
        <f t="shared" si="320"/>
        <v>5</v>
      </c>
      <c r="W2926">
        <f t="shared" si="321"/>
        <v>2015</v>
      </c>
    </row>
    <row r="2927" spans="1:23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3">
        <v>41893.584120370368</v>
      </c>
      <c r="J2927" s="13">
        <v>41863.584120370368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 s="3">
        <f>ROUND(E2927/D2927*100,0)</f>
        <v>102</v>
      </c>
      <c r="Q2927">
        <f t="shared" si="315"/>
        <v>231.66</v>
      </c>
      <c r="R2927" s="14" t="str">
        <f t="shared" si="316"/>
        <v>8/12/2014</v>
      </c>
      <c r="S2927" s="14" t="str">
        <f t="shared" si="317"/>
        <v>9/11/2014</v>
      </c>
      <c r="T2927" s="9">
        <f t="shared" si="318"/>
        <v>8</v>
      </c>
      <c r="U2927">
        <f t="shared" si="319"/>
        <v>2014</v>
      </c>
      <c r="V2927" s="9">
        <f t="shared" si="320"/>
        <v>9</v>
      </c>
      <c r="W2927">
        <f t="shared" si="321"/>
        <v>2014</v>
      </c>
    </row>
    <row r="2928" spans="1:23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3">
        <v>42058.765960648147</v>
      </c>
      <c r="J2928" s="13">
        <v>42044.765960648147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 s="3">
        <f>ROUND(E2928/D2928*100,0)</f>
        <v>125</v>
      </c>
      <c r="Q2928">
        <f t="shared" si="315"/>
        <v>75</v>
      </c>
      <c r="R2928" s="14" t="str">
        <f t="shared" si="316"/>
        <v>2/9/2015</v>
      </c>
      <c r="S2928" s="14" t="str">
        <f t="shared" si="317"/>
        <v>2/23/2015</v>
      </c>
      <c r="T2928" s="9">
        <f t="shared" si="318"/>
        <v>2</v>
      </c>
      <c r="U2928">
        <f t="shared" si="319"/>
        <v>2015</v>
      </c>
      <c r="V2928" s="9">
        <f t="shared" si="320"/>
        <v>2</v>
      </c>
      <c r="W2928">
        <f t="shared" si="321"/>
        <v>2015</v>
      </c>
    </row>
    <row r="2929" spans="1:23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3">
        <v>41835.208333333336</v>
      </c>
      <c r="J2929" s="13">
        <v>41806.669317129628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 s="3">
        <f>ROUND(E2929/D2929*100,0)</f>
        <v>131</v>
      </c>
      <c r="Q2929">
        <f t="shared" si="315"/>
        <v>112.14</v>
      </c>
      <c r="R2929" s="14" t="str">
        <f t="shared" si="316"/>
        <v>6/16/2014</v>
      </c>
      <c r="S2929" s="14" t="str">
        <f t="shared" si="317"/>
        <v>7/15/2014</v>
      </c>
      <c r="T2929" s="9">
        <f t="shared" si="318"/>
        <v>6</v>
      </c>
      <c r="U2929">
        <f t="shared" si="319"/>
        <v>2014</v>
      </c>
      <c r="V2929" s="9">
        <f t="shared" si="320"/>
        <v>7</v>
      </c>
      <c r="W2929">
        <f t="shared" si="321"/>
        <v>2014</v>
      </c>
    </row>
    <row r="2930" spans="1:23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3">
        <v>42433.998217592591</v>
      </c>
      <c r="J2930" s="13">
        <v>42403.998217592591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 s="3">
        <f>ROUND(E2930/D2930*100,0)</f>
        <v>100</v>
      </c>
      <c r="Q2930">
        <f t="shared" si="315"/>
        <v>41.67</v>
      </c>
      <c r="R2930" s="14" t="str">
        <f t="shared" si="316"/>
        <v>2/3/2016</v>
      </c>
      <c r="S2930" s="14" t="str">
        <f t="shared" si="317"/>
        <v>3/4/2016</v>
      </c>
      <c r="T2930" s="9">
        <f t="shared" si="318"/>
        <v>2</v>
      </c>
      <c r="U2930">
        <f t="shared" si="319"/>
        <v>2016</v>
      </c>
      <c r="V2930" s="9">
        <f t="shared" si="320"/>
        <v>3</v>
      </c>
      <c r="W2930">
        <f t="shared" si="321"/>
        <v>2016</v>
      </c>
    </row>
    <row r="2931" spans="1:23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3">
        <v>41784.564328703702</v>
      </c>
      <c r="J2931" s="13">
        <v>41754.564328703702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 s="3">
        <f>ROUND(E2931/D2931*100,0)</f>
        <v>102</v>
      </c>
      <c r="Q2931">
        <f t="shared" si="315"/>
        <v>255.17</v>
      </c>
      <c r="R2931" s="14" t="str">
        <f t="shared" si="316"/>
        <v>4/25/2014</v>
      </c>
      <c r="S2931" s="14" t="str">
        <f t="shared" si="317"/>
        <v>5/25/2014</v>
      </c>
      <c r="T2931" s="9">
        <f t="shared" si="318"/>
        <v>4</v>
      </c>
      <c r="U2931">
        <f t="shared" si="319"/>
        <v>2014</v>
      </c>
      <c r="V2931" s="9">
        <f t="shared" si="320"/>
        <v>5</v>
      </c>
      <c r="W2931">
        <f t="shared" si="321"/>
        <v>2014</v>
      </c>
    </row>
    <row r="2932" spans="1:23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3">
        <v>42131.584074074075</v>
      </c>
      <c r="J2932" s="13">
        <v>42101.584074074075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 s="3">
        <f>ROUND(E2932/D2932*100,0)</f>
        <v>101</v>
      </c>
      <c r="Q2932">
        <f t="shared" si="315"/>
        <v>162.77000000000001</v>
      </c>
      <c r="R2932" s="14" t="str">
        <f t="shared" si="316"/>
        <v>4/7/2015</v>
      </c>
      <c r="S2932" s="14" t="str">
        <f t="shared" si="317"/>
        <v>5/7/2015</v>
      </c>
      <c r="T2932" s="9">
        <f t="shared" si="318"/>
        <v>4</v>
      </c>
      <c r="U2932">
        <f t="shared" si="319"/>
        <v>2015</v>
      </c>
      <c r="V2932" s="9">
        <f t="shared" si="320"/>
        <v>5</v>
      </c>
      <c r="W2932">
        <f t="shared" si="321"/>
        <v>2015</v>
      </c>
    </row>
    <row r="2933" spans="1:23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3">
        <v>41897.255555555559</v>
      </c>
      <c r="J2933" s="13">
        <v>41872.291238425925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 s="3">
        <f>ROUND(E2933/D2933*100,0)</f>
        <v>106</v>
      </c>
      <c r="Q2933">
        <f t="shared" si="315"/>
        <v>88.33</v>
      </c>
      <c r="R2933" s="14" t="str">
        <f t="shared" si="316"/>
        <v>8/21/2014</v>
      </c>
      <c r="S2933" s="14" t="str">
        <f t="shared" si="317"/>
        <v>9/15/2014</v>
      </c>
      <c r="T2933" s="9">
        <f t="shared" si="318"/>
        <v>8</v>
      </c>
      <c r="U2933">
        <f t="shared" si="319"/>
        <v>2014</v>
      </c>
      <c r="V2933" s="9">
        <f t="shared" si="320"/>
        <v>9</v>
      </c>
      <c r="W2933">
        <f t="shared" si="321"/>
        <v>2014</v>
      </c>
    </row>
    <row r="2934" spans="1:23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3">
        <v>42056.458333333336</v>
      </c>
      <c r="J2934" s="13">
        <v>42025.164780092593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 s="3">
        <f>ROUND(E2934/D2934*100,0)</f>
        <v>105</v>
      </c>
      <c r="Q2934">
        <f t="shared" si="315"/>
        <v>85.74</v>
      </c>
      <c r="R2934" s="14" t="str">
        <f t="shared" si="316"/>
        <v>1/21/2015</v>
      </c>
      <c r="S2934" s="14" t="str">
        <f t="shared" si="317"/>
        <v>2/21/2015</v>
      </c>
      <c r="T2934" s="9">
        <f t="shared" si="318"/>
        <v>1</v>
      </c>
      <c r="U2934">
        <f t="shared" si="319"/>
        <v>2015</v>
      </c>
      <c r="V2934" s="9">
        <f t="shared" si="320"/>
        <v>2</v>
      </c>
      <c r="W2934">
        <f t="shared" si="321"/>
        <v>2015</v>
      </c>
    </row>
    <row r="2935" spans="1:23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3">
        <v>42525.956631944442</v>
      </c>
      <c r="J2935" s="13">
        <v>42495.956631944442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 s="3">
        <f>ROUND(E2935/D2935*100,0)</f>
        <v>103</v>
      </c>
      <c r="Q2935">
        <f t="shared" si="315"/>
        <v>47.57</v>
      </c>
      <c r="R2935" s="14" t="str">
        <f t="shared" si="316"/>
        <v>5/5/2016</v>
      </c>
      <c r="S2935" s="14" t="str">
        <f t="shared" si="317"/>
        <v>6/4/2016</v>
      </c>
      <c r="T2935" s="9">
        <f t="shared" si="318"/>
        <v>5</v>
      </c>
      <c r="U2935">
        <f t="shared" si="319"/>
        <v>2016</v>
      </c>
      <c r="V2935" s="9">
        <f t="shared" si="320"/>
        <v>6</v>
      </c>
      <c r="W2935">
        <f t="shared" si="321"/>
        <v>2016</v>
      </c>
    </row>
    <row r="2936" spans="1:23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3">
        <v>41805.636157407411</v>
      </c>
      <c r="J2936" s="13">
        <v>41775.636157407411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 s="3">
        <f>ROUND(E2936/D2936*100,0)</f>
        <v>108</v>
      </c>
      <c r="Q2936">
        <f t="shared" si="315"/>
        <v>72.97</v>
      </c>
      <c r="R2936" s="14" t="str">
        <f t="shared" si="316"/>
        <v>5/16/2014</v>
      </c>
      <c r="S2936" s="14" t="str">
        <f t="shared" si="317"/>
        <v>6/15/2014</v>
      </c>
      <c r="T2936" s="9">
        <f t="shared" si="318"/>
        <v>5</v>
      </c>
      <c r="U2936">
        <f t="shared" si="319"/>
        <v>2014</v>
      </c>
      <c r="V2936" s="9">
        <f t="shared" si="320"/>
        <v>6</v>
      </c>
      <c r="W2936">
        <f t="shared" si="321"/>
        <v>2014</v>
      </c>
    </row>
    <row r="2937" spans="1:23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3">
        <v>42611.708333333336</v>
      </c>
      <c r="J2937" s="13">
        <v>42553.583425925928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 s="3">
        <f>ROUND(E2937/D2937*100,0)</f>
        <v>101</v>
      </c>
      <c r="Q2937">
        <f t="shared" si="315"/>
        <v>90.54</v>
      </c>
      <c r="R2937" s="14" t="str">
        <f t="shared" si="316"/>
        <v>7/2/2016</v>
      </c>
      <c r="S2937" s="14" t="str">
        <f t="shared" si="317"/>
        <v>8/29/2016</v>
      </c>
      <c r="T2937" s="9">
        <f t="shared" si="318"/>
        <v>7</v>
      </c>
      <c r="U2937">
        <f t="shared" si="319"/>
        <v>2016</v>
      </c>
      <c r="V2937" s="9">
        <f t="shared" si="320"/>
        <v>8</v>
      </c>
      <c r="W2937">
        <f t="shared" si="321"/>
        <v>2016</v>
      </c>
    </row>
    <row r="2938" spans="1:23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3">
        <v>41925.207638888889</v>
      </c>
      <c r="J2938" s="13">
        <v>41912.650729166664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 s="3">
        <f>ROUND(E2938/D2938*100,0)</f>
        <v>128</v>
      </c>
      <c r="Q2938">
        <f t="shared" si="315"/>
        <v>37.65</v>
      </c>
      <c r="R2938" s="14" t="str">
        <f t="shared" si="316"/>
        <v>9/30/2014</v>
      </c>
      <c r="S2938" s="14" t="str">
        <f t="shared" si="317"/>
        <v>10/13/2014</v>
      </c>
      <c r="T2938" s="9">
        <f t="shared" si="318"/>
        <v>9</v>
      </c>
      <c r="U2938">
        <f t="shared" si="319"/>
        <v>2014</v>
      </c>
      <c r="V2938" s="9">
        <f t="shared" si="320"/>
        <v>10</v>
      </c>
      <c r="W2938">
        <f t="shared" si="321"/>
        <v>2014</v>
      </c>
    </row>
    <row r="2939" spans="1:23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3">
        <v>41833.457326388889</v>
      </c>
      <c r="J2939" s="13">
        <v>41803.457326388889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 s="3">
        <f>ROUND(E2939/D2939*100,0)</f>
        <v>133</v>
      </c>
      <c r="Q2939">
        <f t="shared" si="315"/>
        <v>36.36</v>
      </c>
      <c r="R2939" s="14" t="str">
        <f t="shared" si="316"/>
        <v>6/13/2014</v>
      </c>
      <c r="S2939" s="14" t="str">
        <f t="shared" si="317"/>
        <v>7/13/2014</v>
      </c>
      <c r="T2939" s="9">
        <f t="shared" si="318"/>
        <v>6</v>
      </c>
      <c r="U2939">
        <f t="shared" si="319"/>
        <v>2014</v>
      </c>
      <c r="V2939" s="9">
        <f t="shared" si="320"/>
        <v>7</v>
      </c>
      <c r="W2939">
        <f t="shared" si="321"/>
        <v>2014</v>
      </c>
    </row>
    <row r="2940" spans="1:23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3">
        <v>42034.703865740739</v>
      </c>
      <c r="J2940" s="13">
        <v>42004.703865740739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 s="3">
        <f>ROUND(E2940/D2940*100,0)</f>
        <v>101</v>
      </c>
      <c r="Q2940">
        <f t="shared" si="315"/>
        <v>126.72</v>
      </c>
      <c r="R2940" s="14" t="str">
        <f t="shared" si="316"/>
        <v>12/31/2014</v>
      </c>
      <c r="S2940" s="14" t="str">
        <f t="shared" si="317"/>
        <v>1/30/2015</v>
      </c>
      <c r="T2940" s="9">
        <f t="shared" si="318"/>
        <v>12</v>
      </c>
      <c r="U2940">
        <f t="shared" si="319"/>
        <v>2014</v>
      </c>
      <c r="V2940" s="9">
        <f t="shared" si="320"/>
        <v>1</v>
      </c>
      <c r="W2940">
        <f t="shared" si="321"/>
        <v>2015</v>
      </c>
    </row>
    <row r="2941" spans="1:23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3">
        <v>41879.041666666664</v>
      </c>
      <c r="J2941" s="13">
        <v>41845.809166666666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 s="3">
        <f>ROUND(E2941/D2941*100,0)</f>
        <v>103</v>
      </c>
      <c r="Q2941">
        <f t="shared" si="315"/>
        <v>329.2</v>
      </c>
      <c r="R2941" s="14" t="str">
        <f t="shared" si="316"/>
        <v>7/25/2014</v>
      </c>
      <c r="S2941" s="14" t="str">
        <f t="shared" si="317"/>
        <v>8/28/2014</v>
      </c>
      <c r="T2941" s="9">
        <f t="shared" si="318"/>
        <v>7</v>
      </c>
      <c r="U2941">
        <f t="shared" si="319"/>
        <v>2014</v>
      </c>
      <c r="V2941" s="9">
        <f t="shared" si="320"/>
        <v>8</v>
      </c>
      <c r="W2941">
        <f t="shared" si="321"/>
        <v>2014</v>
      </c>
    </row>
    <row r="2942" spans="1:23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3">
        <v>42022.773356481484</v>
      </c>
      <c r="J2942" s="13">
        <v>41982.773356481484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 s="3">
        <f>ROUND(E2942/D2942*100,0)</f>
        <v>107</v>
      </c>
      <c r="Q2942">
        <f t="shared" si="315"/>
        <v>81.239999999999995</v>
      </c>
      <c r="R2942" s="14" t="str">
        <f t="shared" si="316"/>
        <v>12/9/2014</v>
      </c>
      <c r="S2942" s="14" t="str">
        <f t="shared" si="317"/>
        <v>1/18/2015</v>
      </c>
      <c r="T2942" s="9">
        <f t="shared" si="318"/>
        <v>12</v>
      </c>
      <c r="U2942">
        <f t="shared" si="319"/>
        <v>2014</v>
      </c>
      <c r="V2942" s="9">
        <f t="shared" si="320"/>
        <v>1</v>
      </c>
      <c r="W2942">
        <f t="shared" si="321"/>
        <v>2015</v>
      </c>
    </row>
    <row r="2943" spans="1:23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3">
        <v>42064.960127314815</v>
      </c>
      <c r="J2943" s="13">
        <v>42034.960127314815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 s="3">
        <f>ROUND(E2943/D2943*100,0)</f>
        <v>0</v>
      </c>
      <c r="Q2943">
        <f t="shared" si="315"/>
        <v>1</v>
      </c>
      <c r="R2943" s="14" t="str">
        <f t="shared" si="316"/>
        <v>1/30/2015</v>
      </c>
      <c r="S2943" s="14" t="str">
        <f t="shared" si="317"/>
        <v>3/1/2015</v>
      </c>
      <c r="T2943" s="9">
        <f t="shared" si="318"/>
        <v>1</v>
      </c>
      <c r="U2943">
        <f t="shared" si="319"/>
        <v>2015</v>
      </c>
      <c r="V2943" s="9">
        <f t="shared" si="320"/>
        <v>3</v>
      </c>
      <c r="W2943">
        <f t="shared" si="321"/>
        <v>2015</v>
      </c>
    </row>
    <row r="2944" spans="1:23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3">
        <v>42354.845833333333</v>
      </c>
      <c r="J2944" s="13">
        <v>42334.803923611114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 s="3">
        <f>ROUND(E2944/D2944*100,0)</f>
        <v>20</v>
      </c>
      <c r="Q2944">
        <f t="shared" si="315"/>
        <v>202.23</v>
      </c>
      <c r="R2944" s="14" t="str">
        <f t="shared" si="316"/>
        <v>11/26/2015</v>
      </c>
      <c r="S2944" s="14" t="str">
        <f t="shared" si="317"/>
        <v>12/16/2015</v>
      </c>
      <c r="T2944" s="9">
        <f t="shared" si="318"/>
        <v>11</v>
      </c>
      <c r="U2944">
        <f t="shared" si="319"/>
        <v>2015</v>
      </c>
      <c r="V2944" s="9">
        <f t="shared" si="320"/>
        <v>12</v>
      </c>
      <c r="W2944">
        <f t="shared" si="321"/>
        <v>2015</v>
      </c>
    </row>
    <row r="2945" spans="1:23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3">
        <v>42107.12939814815</v>
      </c>
      <c r="J2945" s="13">
        <v>42077.12939814815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 s="3">
        <f>ROUND(E2945/D2945*100,0)</f>
        <v>0</v>
      </c>
      <c r="Q2945">
        <f t="shared" si="315"/>
        <v>0</v>
      </c>
      <c r="R2945" s="14" t="str">
        <f t="shared" si="316"/>
        <v>3/14/2015</v>
      </c>
      <c r="S2945" s="14" t="str">
        <f t="shared" si="317"/>
        <v>4/13/2015</v>
      </c>
      <c r="T2945" s="9">
        <f t="shared" si="318"/>
        <v>3</v>
      </c>
      <c r="U2945">
        <f t="shared" si="319"/>
        <v>2015</v>
      </c>
      <c r="V2945" s="9">
        <f t="shared" si="320"/>
        <v>4</v>
      </c>
      <c r="W2945">
        <f t="shared" si="321"/>
        <v>2015</v>
      </c>
    </row>
    <row r="2946" spans="1:23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3">
        <v>42162.9143287037</v>
      </c>
      <c r="J2946" s="13">
        <v>42132.9143287037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 s="3">
        <f>ROUND(E2946/D2946*100,0)</f>
        <v>1</v>
      </c>
      <c r="Q2946">
        <f t="shared" si="315"/>
        <v>100</v>
      </c>
      <c r="R2946" s="14" t="str">
        <f t="shared" si="316"/>
        <v>5/8/2015</v>
      </c>
      <c r="S2946" s="14" t="str">
        <f t="shared" si="317"/>
        <v>6/7/2015</v>
      </c>
      <c r="T2946" s="9">
        <f t="shared" si="318"/>
        <v>5</v>
      </c>
      <c r="U2946">
        <f t="shared" si="319"/>
        <v>2015</v>
      </c>
      <c r="V2946" s="9">
        <f t="shared" si="320"/>
        <v>6</v>
      </c>
      <c r="W2946">
        <f t="shared" si="321"/>
        <v>2015</v>
      </c>
    </row>
    <row r="2947" spans="1:23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3">
        <v>42148.13958333333</v>
      </c>
      <c r="J2947" s="13">
        <v>42118.13958333333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 s="3">
        <f>ROUND(E2947/D2947*100,0)</f>
        <v>0</v>
      </c>
      <c r="Q2947">
        <f t="shared" ref="Q2947:Q3010" si="322">IFERROR(ROUND(E2947/L2947,2),0)</f>
        <v>0</v>
      </c>
      <c r="R2947" s="14" t="str">
        <f t="shared" ref="R2947:R3010" si="323">_xlfn.CONCAT(MONTH(J2947),"/",DAY(J2947),"/",YEAR(J2947))</f>
        <v>4/24/2015</v>
      </c>
      <c r="S2947" s="14" t="str">
        <f t="shared" ref="S2947:S3010" si="324">_xlfn.CONCAT(MONTH(I2947),"/",DAY(I2947),"/",YEAR(I2947))</f>
        <v>5/24/2015</v>
      </c>
      <c r="T2947" s="9">
        <f t="shared" ref="T2947:T3010" si="325">MONTH(R2947)</f>
        <v>4</v>
      </c>
      <c r="U2947">
        <f t="shared" ref="U2947:U3010" si="326">YEAR(R2947)</f>
        <v>2015</v>
      </c>
      <c r="V2947" s="9">
        <f t="shared" ref="V2947:V3010" si="327">MONTH(S2947)</f>
        <v>5</v>
      </c>
      <c r="W2947">
        <f t="shared" ref="W2947:W3010" si="328">YEAR(S2947)</f>
        <v>2015</v>
      </c>
    </row>
    <row r="2948" spans="1:23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3">
        <v>42597.531157407408</v>
      </c>
      <c r="J2948" s="13">
        <v>42567.531157407408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 s="3">
        <f>ROUND(E2948/D2948*100,0)</f>
        <v>0</v>
      </c>
      <c r="Q2948">
        <f t="shared" si="322"/>
        <v>1</v>
      </c>
      <c r="R2948" s="14" t="str">
        <f t="shared" si="323"/>
        <v>7/16/2016</v>
      </c>
      <c r="S2948" s="14" t="str">
        <f t="shared" si="324"/>
        <v>8/15/2016</v>
      </c>
      <c r="T2948" s="9">
        <f t="shared" si="325"/>
        <v>7</v>
      </c>
      <c r="U2948">
        <f t="shared" si="326"/>
        <v>2016</v>
      </c>
      <c r="V2948" s="9">
        <f t="shared" si="327"/>
        <v>8</v>
      </c>
      <c r="W2948">
        <f t="shared" si="328"/>
        <v>2016</v>
      </c>
    </row>
    <row r="2949" spans="1:23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3">
        <v>42698.71597222222</v>
      </c>
      <c r="J2949" s="13">
        <v>42649.562118055554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 s="3">
        <f>ROUND(E2949/D2949*100,0)</f>
        <v>4</v>
      </c>
      <c r="Q2949">
        <f t="shared" si="322"/>
        <v>82.46</v>
      </c>
      <c r="R2949" s="14" t="str">
        <f t="shared" si="323"/>
        <v>10/6/2016</v>
      </c>
      <c r="S2949" s="14" t="str">
        <f t="shared" si="324"/>
        <v>11/24/2016</v>
      </c>
      <c r="T2949" s="9">
        <f t="shared" si="325"/>
        <v>10</v>
      </c>
      <c r="U2949">
        <f t="shared" si="326"/>
        <v>2016</v>
      </c>
      <c r="V2949" s="9">
        <f t="shared" si="327"/>
        <v>11</v>
      </c>
      <c r="W2949">
        <f t="shared" si="328"/>
        <v>2016</v>
      </c>
    </row>
    <row r="2950" spans="1:23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3">
        <v>42157.649224537039</v>
      </c>
      <c r="J2950" s="13">
        <v>42097.649224537039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 s="3">
        <f>ROUND(E2950/D2950*100,0)</f>
        <v>0</v>
      </c>
      <c r="Q2950">
        <f t="shared" si="322"/>
        <v>2.67</v>
      </c>
      <c r="R2950" s="14" t="str">
        <f t="shared" si="323"/>
        <v>4/3/2015</v>
      </c>
      <c r="S2950" s="14" t="str">
        <f t="shared" si="324"/>
        <v>6/2/2015</v>
      </c>
      <c r="T2950" s="9">
        <f t="shared" si="325"/>
        <v>4</v>
      </c>
      <c r="U2950">
        <f t="shared" si="326"/>
        <v>2015</v>
      </c>
      <c r="V2950" s="9">
        <f t="shared" si="327"/>
        <v>6</v>
      </c>
      <c r="W2950">
        <f t="shared" si="328"/>
        <v>2015</v>
      </c>
    </row>
    <row r="2951" spans="1:23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3">
        <v>42327.86478009259</v>
      </c>
      <c r="J2951" s="13">
        <v>42297.823113425926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 s="3">
        <f>ROUND(E2951/D2951*100,0)</f>
        <v>3</v>
      </c>
      <c r="Q2951">
        <f t="shared" si="322"/>
        <v>12.5</v>
      </c>
      <c r="R2951" s="14" t="str">
        <f t="shared" si="323"/>
        <v>10/20/2015</v>
      </c>
      <c r="S2951" s="14" t="str">
        <f t="shared" si="324"/>
        <v>11/19/2015</v>
      </c>
      <c r="T2951" s="9">
        <f t="shared" si="325"/>
        <v>10</v>
      </c>
      <c r="U2951">
        <f t="shared" si="326"/>
        <v>2015</v>
      </c>
      <c r="V2951" s="9">
        <f t="shared" si="327"/>
        <v>11</v>
      </c>
      <c r="W2951">
        <f t="shared" si="328"/>
        <v>2015</v>
      </c>
    </row>
    <row r="2952" spans="1:23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3">
        <v>42392.365185185183</v>
      </c>
      <c r="J2952" s="13">
        <v>42362.365185185183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 s="3">
        <f>ROUND(E2952/D2952*100,0)</f>
        <v>0</v>
      </c>
      <c r="Q2952">
        <f t="shared" si="322"/>
        <v>0</v>
      </c>
      <c r="R2952" s="14" t="str">
        <f t="shared" si="323"/>
        <v>12/24/2015</v>
      </c>
      <c r="S2952" s="14" t="str">
        <f t="shared" si="324"/>
        <v>1/23/2016</v>
      </c>
      <c r="T2952" s="9">
        <f t="shared" si="325"/>
        <v>12</v>
      </c>
      <c r="U2952">
        <f t="shared" si="326"/>
        <v>2015</v>
      </c>
      <c r="V2952" s="9">
        <f t="shared" si="327"/>
        <v>1</v>
      </c>
      <c r="W2952">
        <f t="shared" si="328"/>
        <v>2016</v>
      </c>
    </row>
    <row r="2953" spans="1:23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3">
        <v>41917.802928240744</v>
      </c>
      <c r="J2953" s="13">
        <v>41872.802928240744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 s="3">
        <f>ROUND(E2953/D2953*100,0)</f>
        <v>2</v>
      </c>
      <c r="Q2953">
        <f t="shared" si="322"/>
        <v>18.899999999999999</v>
      </c>
      <c r="R2953" s="14" t="str">
        <f t="shared" si="323"/>
        <v>8/21/2014</v>
      </c>
      <c r="S2953" s="14" t="str">
        <f t="shared" si="324"/>
        <v>10/5/2014</v>
      </c>
      <c r="T2953" s="9">
        <f t="shared" si="325"/>
        <v>8</v>
      </c>
      <c r="U2953">
        <f t="shared" si="326"/>
        <v>2014</v>
      </c>
      <c r="V2953" s="9">
        <f t="shared" si="327"/>
        <v>10</v>
      </c>
      <c r="W2953">
        <f t="shared" si="328"/>
        <v>2014</v>
      </c>
    </row>
    <row r="2954" spans="1:23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3">
        <v>42660.166666666664</v>
      </c>
      <c r="J2954" s="13">
        <v>42628.690266203703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 s="3">
        <f>ROUND(E2954/D2954*100,0)</f>
        <v>8</v>
      </c>
      <c r="Q2954">
        <f t="shared" si="322"/>
        <v>200.63</v>
      </c>
      <c r="R2954" s="14" t="str">
        <f t="shared" si="323"/>
        <v>9/15/2016</v>
      </c>
      <c r="S2954" s="14" t="str">
        <f t="shared" si="324"/>
        <v>10/17/2016</v>
      </c>
      <c r="T2954" s="9">
        <f t="shared" si="325"/>
        <v>9</v>
      </c>
      <c r="U2954">
        <f t="shared" si="326"/>
        <v>2016</v>
      </c>
      <c r="V2954" s="9">
        <f t="shared" si="327"/>
        <v>10</v>
      </c>
      <c r="W2954">
        <f t="shared" si="328"/>
        <v>2016</v>
      </c>
    </row>
    <row r="2955" spans="1:23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3">
        <v>42285.791909722226</v>
      </c>
      <c r="J2955" s="13">
        <v>42255.791909722226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 s="3">
        <f>ROUND(E2955/D2955*100,0)</f>
        <v>0</v>
      </c>
      <c r="Q2955">
        <f t="shared" si="322"/>
        <v>201.67</v>
      </c>
      <c r="R2955" s="14" t="str">
        <f t="shared" si="323"/>
        <v>9/8/2015</v>
      </c>
      <c r="S2955" s="14" t="str">
        <f t="shared" si="324"/>
        <v>10/8/2015</v>
      </c>
      <c r="T2955" s="9">
        <f t="shared" si="325"/>
        <v>9</v>
      </c>
      <c r="U2955">
        <f t="shared" si="326"/>
        <v>2015</v>
      </c>
      <c r="V2955" s="9">
        <f t="shared" si="327"/>
        <v>10</v>
      </c>
      <c r="W2955">
        <f t="shared" si="328"/>
        <v>2015</v>
      </c>
    </row>
    <row r="2956" spans="1:23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3">
        <v>42810.541701388887</v>
      </c>
      <c r="J2956" s="13">
        <v>42790.583368055559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 s="3">
        <f>ROUND(E2956/D2956*100,0)</f>
        <v>0</v>
      </c>
      <c r="Q2956">
        <f t="shared" si="322"/>
        <v>0</v>
      </c>
      <c r="R2956" s="14" t="str">
        <f t="shared" si="323"/>
        <v>2/24/2017</v>
      </c>
      <c r="S2956" s="14" t="str">
        <f t="shared" si="324"/>
        <v>3/16/2017</v>
      </c>
      <c r="T2956" s="9">
        <f t="shared" si="325"/>
        <v>2</v>
      </c>
      <c r="U2956">
        <f t="shared" si="326"/>
        <v>2017</v>
      </c>
      <c r="V2956" s="9">
        <f t="shared" si="327"/>
        <v>3</v>
      </c>
      <c r="W2956">
        <f t="shared" si="328"/>
        <v>2017</v>
      </c>
    </row>
    <row r="2957" spans="1:23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3">
        <v>42171.741307870368</v>
      </c>
      <c r="J2957" s="13">
        <v>42141.741307870368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 s="3">
        <f>ROUND(E2957/D2957*100,0)</f>
        <v>60</v>
      </c>
      <c r="Q2957">
        <f t="shared" si="322"/>
        <v>65</v>
      </c>
      <c r="R2957" s="14" t="str">
        <f t="shared" si="323"/>
        <v>5/17/2015</v>
      </c>
      <c r="S2957" s="14" t="str">
        <f t="shared" si="324"/>
        <v>6/16/2015</v>
      </c>
      <c r="T2957" s="9">
        <f t="shared" si="325"/>
        <v>5</v>
      </c>
      <c r="U2957">
        <f t="shared" si="326"/>
        <v>2015</v>
      </c>
      <c r="V2957" s="9">
        <f t="shared" si="327"/>
        <v>6</v>
      </c>
      <c r="W2957">
        <f t="shared" si="328"/>
        <v>2015</v>
      </c>
    </row>
    <row r="2958" spans="1:23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3">
        <v>42494.958912037036</v>
      </c>
      <c r="J2958" s="13">
        <v>42464.958912037036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 s="3">
        <f>ROUND(E2958/D2958*100,0)</f>
        <v>17</v>
      </c>
      <c r="Q2958">
        <f t="shared" si="322"/>
        <v>66.099999999999994</v>
      </c>
      <c r="R2958" s="14" t="str">
        <f t="shared" si="323"/>
        <v>4/4/2016</v>
      </c>
      <c r="S2958" s="14" t="str">
        <f t="shared" si="324"/>
        <v>5/4/2016</v>
      </c>
      <c r="T2958" s="9">
        <f t="shared" si="325"/>
        <v>4</v>
      </c>
      <c r="U2958">
        <f t="shared" si="326"/>
        <v>2016</v>
      </c>
      <c r="V2958" s="9">
        <f t="shared" si="327"/>
        <v>5</v>
      </c>
      <c r="W2958">
        <f t="shared" si="328"/>
        <v>2016</v>
      </c>
    </row>
    <row r="2959" spans="1:23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3">
        <v>42090.969583333332</v>
      </c>
      <c r="J2959" s="13">
        <v>42031.011250000003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 s="3">
        <f>ROUND(E2959/D2959*100,0)</f>
        <v>2</v>
      </c>
      <c r="Q2959">
        <f t="shared" si="322"/>
        <v>93.33</v>
      </c>
      <c r="R2959" s="14" t="str">
        <f t="shared" si="323"/>
        <v>1/27/2015</v>
      </c>
      <c r="S2959" s="14" t="str">
        <f t="shared" si="324"/>
        <v>3/27/2015</v>
      </c>
      <c r="T2959" s="9">
        <f t="shared" si="325"/>
        <v>1</v>
      </c>
      <c r="U2959">
        <f t="shared" si="326"/>
        <v>2015</v>
      </c>
      <c r="V2959" s="9">
        <f t="shared" si="327"/>
        <v>3</v>
      </c>
      <c r="W2959">
        <f t="shared" si="328"/>
        <v>2015</v>
      </c>
    </row>
    <row r="2960" spans="1:23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3">
        <v>42498.73746527778</v>
      </c>
      <c r="J2960" s="13">
        <v>42438.779131944444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 s="3">
        <f>ROUND(E2960/D2960*100,0)</f>
        <v>0</v>
      </c>
      <c r="Q2960">
        <f t="shared" si="322"/>
        <v>0</v>
      </c>
      <c r="R2960" s="14" t="str">
        <f t="shared" si="323"/>
        <v>3/9/2016</v>
      </c>
      <c r="S2960" s="14" t="str">
        <f t="shared" si="324"/>
        <v>5/8/2016</v>
      </c>
      <c r="T2960" s="9">
        <f t="shared" si="325"/>
        <v>3</v>
      </c>
      <c r="U2960">
        <f t="shared" si="326"/>
        <v>2016</v>
      </c>
      <c r="V2960" s="9">
        <f t="shared" si="327"/>
        <v>5</v>
      </c>
      <c r="W2960">
        <f t="shared" si="328"/>
        <v>2016</v>
      </c>
    </row>
    <row r="2961" spans="1:23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3">
        <v>42528.008391203701</v>
      </c>
      <c r="J2961" s="13">
        <v>42498.008391203701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 s="3">
        <f>ROUND(E2961/D2961*100,0)</f>
        <v>0</v>
      </c>
      <c r="Q2961">
        <f t="shared" si="322"/>
        <v>0</v>
      </c>
      <c r="R2961" s="14" t="str">
        <f t="shared" si="323"/>
        <v>5/8/2016</v>
      </c>
      <c r="S2961" s="14" t="str">
        <f t="shared" si="324"/>
        <v>6/7/2016</v>
      </c>
      <c r="T2961" s="9">
        <f t="shared" si="325"/>
        <v>5</v>
      </c>
      <c r="U2961">
        <f t="shared" si="326"/>
        <v>2016</v>
      </c>
      <c r="V2961" s="9">
        <f t="shared" si="327"/>
        <v>6</v>
      </c>
      <c r="W2961">
        <f t="shared" si="328"/>
        <v>2016</v>
      </c>
    </row>
    <row r="2962" spans="1:23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3">
        <v>41893.757210648146</v>
      </c>
      <c r="J2962" s="13">
        <v>41863.757210648146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 s="3">
        <f>ROUND(E2962/D2962*100,0)</f>
        <v>0</v>
      </c>
      <c r="Q2962">
        <f t="shared" si="322"/>
        <v>0</v>
      </c>
      <c r="R2962" s="14" t="str">
        <f t="shared" si="323"/>
        <v>8/12/2014</v>
      </c>
      <c r="S2962" s="14" t="str">
        <f t="shared" si="324"/>
        <v>9/11/2014</v>
      </c>
      <c r="T2962" s="9">
        <f t="shared" si="325"/>
        <v>8</v>
      </c>
      <c r="U2962">
        <f t="shared" si="326"/>
        <v>2014</v>
      </c>
      <c r="V2962" s="9">
        <f t="shared" si="327"/>
        <v>9</v>
      </c>
      <c r="W2962">
        <f t="shared" si="328"/>
        <v>2014</v>
      </c>
    </row>
    <row r="2963" spans="1:23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3">
        <v>42089.166666666664</v>
      </c>
      <c r="J2963" s="13">
        <v>42061.212488425925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 s="3">
        <f>ROUND(E2963/D2963*100,0)</f>
        <v>110</v>
      </c>
      <c r="Q2963">
        <f t="shared" si="322"/>
        <v>50.75</v>
      </c>
      <c r="R2963" s="14" t="str">
        <f t="shared" si="323"/>
        <v>2/26/2015</v>
      </c>
      <c r="S2963" s="14" t="str">
        <f t="shared" si="324"/>
        <v>3/26/2015</v>
      </c>
      <c r="T2963" s="9">
        <f t="shared" si="325"/>
        <v>2</v>
      </c>
      <c r="U2963">
        <f t="shared" si="326"/>
        <v>2015</v>
      </c>
      <c r="V2963" s="9">
        <f t="shared" si="327"/>
        <v>3</v>
      </c>
      <c r="W2963">
        <f t="shared" si="328"/>
        <v>2015</v>
      </c>
    </row>
    <row r="2964" spans="1:23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3">
        <v>42064.290972222225</v>
      </c>
      <c r="J2964" s="13">
        <v>42036.24428240741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 s="3">
        <f>ROUND(E2964/D2964*100,0)</f>
        <v>122</v>
      </c>
      <c r="Q2964">
        <f t="shared" si="322"/>
        <v>60.9</v>
      </c>
      <c r="R2964" s="14" t="str">
        <f t="shared" si="323"/>
        <v>2/1/2015</v>
      </c>
      <c r="S2964" s="14" t="str">
        <f t="shared" si="324"/>
        <v>3/1/2015</v>
      </c>
      <c r="T2964" s="9">
        <f t="shared" si="325"/>
        <v>2</v>
      </c>
      <c r="U2964">
        <f t="shared" si="326"/>
        <v>2015</v>
      </c>
      <c r="V2964" s="9">
        <f t="shared" si="327"/>
        <v>3</v>
      </c>
      <c r="W2964">
        <f t="shared" si="328"/>
        <v>2015</v>
      </c>
    </row>
    <row r="2965" spans="1:23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3">
        <v>42187.470185185186</v>
      </c>
      <c r="J2965" s="13">
        <v>42157.470185185186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 s="3">
        <f>ROUND(E2965/D2965*100,0)</f>
        <v>107</v>
      </c>
      <c r="Q2965">
        <f t="shared" si="322"/>
        <v>109.03</v>
      </c>
      <c r="R2965" s="14" t="str">
        <f t="shared" si="323"/>
        <v>6/2/2015</v>
      </c>
      <c r="S2965" s="14" t="str">
        <f t="shared" si="324"/>
        <v>7/2/2015</v>
      </c>
      <c r="T2965" s="9">
        <f t="shared" si="325"/>
        <v>6</v>
      </c>
      <c r="U2965">
        <f t="shared" si="326"/>
        <v>2015</v>
      </c>
      <c r="V2965" s="9">
        <f t="shared" si="327"/>
        <v>7</v>
      </c>
      <c r="W2965">
        <f t="shared" si="328"/>
        <v>2015</v>
      </c>
    </row>
    <row r="2966" spans="1:23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3">
        <v>41857.897222222222</v>
      </c>
      <c r="J2966" s="13">
        <v>41827.909942129627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 s="3">
        <f>ROUND(E2966/D2966*100,0)</f>
        <v>101</v>
      </c>
      <c r="Q2966">
        <f t="shared" si="322"/>
        <v>25.69</v>
      </c>
      <c r="R2966" s="14" t="str">
        <f t="shared" si="323"/>
        <v>7/7/2014</v>
      </c>
      <c r="S2966" s="14" t="str">
        <f t="shared" si="324"/>
        <v>8/6/2014</v>
      </c>
      <c r="T2966" s="9">
        <f t="shared" si="325"/>
        <v>7</v>
      </c>
      <c r="U2966">
        <f t="shared" si="326"/>
        <v>2014</v>
      </c>
      <c r="V2966" s="9">
        <f t="shared" si="327"/>
        <v>8</v>
      </c>
      <c r="W2966">
        <f t="shared" si="328"/>
        <v>2014</v>
      </c>
    </row>
    <row r="2967" spans="1:23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3">
        <v>42192.729548611111</v>
      </c>
      <c r="J2967" s="13">
        <v>42162.729548611111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 s="3">
        <f>ROUND(E2967/D2967*100,0)</f>
        <v>109</v>
      </c>
      <c r="Q2967">
        <f t="shared" si="322"/>
        <v>41.92</v>
      </c>
      <c r="R2967" s="14" t="str">
        <f t="shared" si="323"/>
        <v>6/7/2015</v>
      </c>
      <c r="S2967" s="14" t="str">
        <f t="shared" si="324"/>
        <v>7/7/2015</v>
      </c>
      <c r="T2967" s="9">
        <f t="shared" si="325"/>
        <v>6</v>
      </c>
      <c r="U2967">
        <f t="shared" si="326"/>
        <v>2015</v>
      </c>
      <c r="V2967" s="9">
        <f t="shared" si="327"/>
        <v>7</v>
      </c>
      <c r="W2967">
        <f t="shared" si="328"/>
        <v>2015</v>
      </c>
    </row>
    <row r="2968" spans="1:23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3">
        <v>42263.738564814812</v>
      </c>
      <c r="J2968" s="13">
        <v>42233.738564814812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 s="3">
        <f>ROUND(E2968/D2968*100,0)</f>
        <v>114</v>
      </c>
      <c r="Q2968">
        <f t="shared" si="322"/>
        <v>88.77</v>
      </c>
      <c r="R2968" s="14" t="str">
        <f t="shared" si="323"/>
        <v>8/17/2015</v>
      </c>
      <c r="S2968" s="14" t="str">
        <f t="shared" si="324"/>
        <v>9/16/2015</v>
      </c>
      <c r="T2968" s="9">
        <f t="shared" si="325"/>
        <v>8</v>
      </c>
      <c r="U2968">
        <f t="shared" si="326"/>
        <v>2015</v>
      </c>
      <c r="V2968" s="9">
        <f t="shared" si="327"/>
        <v>9</v>
      </c>
      <c r="W2968">
        <f t="shared" si="328"/>
        <v>2015</v>
      </c>
    </row>
    <row r="2969" spans="1:23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3">
        <v>42072.156157407408</v>
      </c>
      <c r="J2969" s="13">
        <v>42042.197824074072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 s="3">
        <f>ROUND(E2969/D2969*100,0)</f>
        <v>114</v>
      </c>
      <c r="Q2969">
        <f t="shared" si="322"/>
        <v>80.23</v>
      </c>
      <c r="R2969" s="14" t="str">
        <f t="shared" si="323"/>
        <v>2/7/2015</v>
      </c>
      <c r="S2969" s="14" t="str">
        <f t="shared" si="324"/>
        <v>3/9/2015</v>
      </c>
      <c r="T2969" s="9">
        <f t="shared" si="325"/>
        <v>2</v>
      </c>
      <c r="U2969">
        <f t="shared" si="326"/>
        <v>2015</v>
      </c>
      <c r="V2969" s="9">
        <f t="shared" si="327"/>
        <v>3</v>
      </c>
      <c r="W2969">
        <f t="shared" si="328"/>
        <v>2015</v>
      </c>
    </row>
    <row r="2970" spans="1:23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3">
        <v>42599.165972222225</v>
      </c>
      <c r="J2970" s="13">
        <v>42585.523842592593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 s="3">
        <f>ROUND(E2970/D2970*100,0)</f>
        <v>106</v>
      </c>
      <c r="Q2970">
        <f t="shared" si="322"/>
        <v>78.94</v>
      </c>
      <c r="R2970" s="14" t="str">
        <f t="shared" si="323"/>
        <v>8/3/2016</v>
      </c>
      <c r="S2970" s="14" t="str">
        <f t="shared" si="324"/>
        <v>8/17/2016</v>
      </c>
      <c r="T2970" s="9">
        <f t="shared" si="325"/>
        <v>8</v>
      </c>
      <c r="U2970">
        <f t="shared" si="326"/>
        <v>2016</v>
      </c>
      <c r="V2970" s="9">
        <f t="shared" si="327"/>
        <v>8</v>
      </c>
      <c r="W2970">
        <f t="shared" si="328"/>
        <v>2016</v>
      </c>
    </row>
    <row r="2971" spans="1:23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3">
        <v>42127.95208333333</v>
      </c>
      <c r="J2971" s="13">
        <v>42097.786493055559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 s="3">
        <f>ROUND(E2971/D2971*100,0)</f>
        <v>163</v>
      </c>
      <c r="Q2971">
        <f t="shared" si="322"/>
        <v>95.59</v>
      </c>
      <c r="R2971" s="14" t="str">
        <f t="shared" si="323"/>
        <v>4/3/2015</v>
      </c>
      <c r="S2971" s="14" t="str">
        <f t="shared" si="324"/>
        <v>5/3/2015</v>
      </c>
      <c r="T2971" s="9">
        <f t="shared" si="325"/>
        <v>4</v>
      </c>
      <c r="U2971">
        <f t="shared" si="326"/>
        <v>2015</v>
      </c>
      <c r="V2971" s="9">
        <f t="shared" si="327"/>
        <v>5</v>
      </c>
      <c r="W2971">
        <f t="shared" si="328"/>
        <v>2015</v>
      </c>
    </row>
    <row r="2972" spans="1:23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3">
        <v>41838.669571759259</v>
      </c>
      <c r="J2972" s="13">
        <v>41808.669571759259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 s="3">
        <f>ROUND(E2972/D2972*100,0)</f>
        <v>106</v>
      </c>
      <c r="Q2972">
        <f t="shared" si="322"/>
        <v>69.89</v>
      </c>
      <c r="R2972" s="14" t="str">
        <f t="shared" si="323"/>
        <v>6/18/2014</v>
      </c>
      <c r="S2972" s="14" t="str">
        <f t="shared" si="324"/>
        <v>7/18/2014</v>
      </c>
      <c r="T2972" s="9">
        <f t="shared" si="325"/>
        <v>6</v>
      </c>
      <c r="U2972">
        <f t="shared" si="326"/>
        <v>2014</v>
      </c>
      <c r="V2972" s="9">
        <f t="shared" si="327"/>
        <v>7</v>
      </c>
      <c r="W2972">
        <f t="shared" si="328"/>
        <v>2014</v>
      </c>
    </row>
    <row r="2973" spans="1:23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3">
        <v>41882.658310185187</v>
      </c>
      <c r="J2973" s="13">
        <v>41852.658310185187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 s="3">
        <f>ROUND(E2973/D2973*100,0)</f>
        <v>100</v>
      </c>
      <c r="Q2973">
        <f t="shared" si="322"/>
        <v>74.53</v>
      </c>
      <c r="R2973" s="14" t="str">
        <f t="shared" si="323"/>
        <v>8/1/2014</v>
      </c>
      <c r="S2973" s="14" t="str">
        <f t="shared" si="324"/>
        <v>8/31/2014</v>
      </c>
      <c r="T2973" s="9">
        <f t="shared" si="325"/>
        <v>8</v>
      </c>
      <c r="U2973">
        <f t="shared" si="326"/>
        <v>2014</v>
      </c>
      <c r="V2973" s="9">
        <f t="shared" si="327"/>
        <v>8</v>
      </c>
      <c r="W2973">
        <f t="shared" si="328"/>
        <v>2014</v>
      </c>
    </row>
    <row r="2974" spans="1:23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3">
        <v>42709.041666666664</v>
      </c>
      <c r="J2974" s="13">
        <v>42694.110185185185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 s="3">
        <f>ROUND(E2974/D2974*100,0)</f>
        <v>105</v>
      </c>
      <c r="Q2974">
        <f t="shared" si="322"/>
        <v>123.94</v>
      </c>
      <c r="R2974" s="14" t="str">
        <f t="shared" si="323"/>
        <v>11/20/2016</v>
      </c>
      <c r="S2974" s="14" t="str">
        <f t="shared" si="324"/>
        <v>12/5/2016</v>
      </c>
      <c r="T2974" s="9">
        <f t="shared" si="325"/>
        <v>11</v>
      </c>
      <c r="U2974">
        <f t="shared" si="326"/>
        <v>2016</v>
      </c>
      <c r="V2974" s="9">
        <f t="shared" si="327"/>
        <v>12</v>
      </c>
      <c r="W2974">
        <f t="shared" si="328"/>
        <v>2016</v>
      </c>
    </row>
    <row r="2975" spans="1:23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3">
        <v>42370.166666666664</v>
      </c>
      <c r="J2975" s="13">
        <v>42341.818379629629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 s="3">
        <f>ROUND(E2975/D2975*100,0)</f>
        <v>175</v>
      </c>
      <c r="Q2975">
        <f t="shared" si="322"/>
        <v>264.85000000000002</v>
      </c>
      <c r="R2975" s="14" t="str">
        <f t="shared" si="323"/>
        <v>12/3/2015</v>
      </c>
      <c r="S2975" s="14" t="str">
        <f t="shared" si="324"/>
        <v>1/1/2016</v>
      </c>
      <c r="T2975" s="9">
        <f t="shared" si="325"/>
        <v>12</v>
      </c>
      <c r="U2975">
        <f t="shared" si="326"/>
        <v>2015</v>
      </c>
      <c r="V2975" s="9">
        <f t="shared" si="327"/>
        <v>1</v>
      </c>
      <c r="W2975">
        <f t="shared" si="328"/>
        <v>2016</v>
      </c>
    </row>
    <row r="2976" spans="1:23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3">
        <v>41908.065972222219</v>
      </c>
      <c r="J2976" s="13">
        <v>41880.061006944445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 s="3">
        <f>ROUND(E2976/D2976*100,0)</f>
        <v>102</v>
      </c>
      <c r="Q2976">
        <f t="shared" si="322"/>
        <v>58.62</v>
      </c>
      <c r="R2976" s="14" t="str">
        <f t="shared" si="323"/>
        <v>8/29/2014</v>
      </c>
      <c r="S2976" s="14" t="str">
        <f t="shared" si="324"/>
        <v>9/26/2014</v>
      </c>
      <c r="T2976" s="9">
        <f t="shared" si="325"/>
        <v>8</v>
      </c>
      <c r="U2976">
        <f t="shared" si="326"/>
        <v>2014</v>
      </c>
      <c r="V2976" s="9">
        <f t="shared" si="327"/>
        <v>9</v>
      </c>
      <c r="W2976">
        <f t="shared" si="328"/>
        <v>2014</v>
      </c>
    </row>
    <row r="2977" spans="1:23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3">
        <v>41970.125</v>
      </c>
      <c r="J2977" s="13">
        <v>41941.683865740742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 s="3">
        <f>ROUND(E2977/D2977*100,0)</f>
        <v>100</v>
      </c>
      <c r="Q2977">
        <f t="shared" si="322"/>
        <v>70.88</v>
      </c>
      <c r="R2977" s="14" t="str">
        <f t="shared" si="323"/>
        <v>10/29/2014</v>
      </c>
      <c r="S2977" s="14" t="str">
        <f t="shared" si="324"/>
        <v>11/27/2014</v>
      </c>
      <c r="T2977" s="9">
        <f t="shared" si="325"/>
        <v>10</v>
      </c>
      <c r="U2977">
        <f t="shared" si="326"/>
        <v>2014</v>
      </c>
      <c r="V2977" s="9">
        <f t="shared" si="327"/>
        <v>11</v>
      </c>
      <c r="W2977">
        <f t="shared" si="328"/>
        <v>2014</v>
      </c>
    </row>
    <row r="2978" spans="1:23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3">
        <v>42442.5</v>
      </c>
      <c r="J2978" s="13">
        <v>42425.730671296296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 s="3">
        <f>ROUND(E2978/D2978*100,0)</f>
        <v>171</v>
      </c>
      <c r="Q2978">
        <f t="shared" si="322"/>
        <v>8.57</v>
      </c>
      <c r="R2978" s="14" t="str">
        <f t="shared" si="323"/>
        <v>2/25/2016</v>
      </c>
      <c r="S2978" s="14" t="str">
        <f t="shared" si="324"/>
        <v>3/13/2016</v>
      </c>
      <c r="T2978" s="9">
        <f t="shared" si="325"/>
        <v>2</v>
      </c>
      <c r="U2978">
        <f t="shared" si="326"/>
        <v>2016</v>
      </c>
      <c r="V2978" s="9">
        <f t="shared" si="327"/>
        <v>3</v>
      </c>
      <c r="W2978">
        <f t="shared" si="328"/>
        <v>2016</v>
      </c>
    </row>
    <row r="2979" spans="1:23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3">
        <v>42086.093055555553</v>
      </c>
      <c r="J2979" s="13">
        <v>42026.881180555552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 s="3">
        <f>ROUND(E2979/D2979*100,0)</f>
        <v>114</v>
      </c>
      <c r="Q2979">
        <f t="shared" si="322"/>
        <v>113.57</v>
      </c>
      <c r="R2979" s="14" t="str">
        <f t="shared" si="323"/>
        <v>1/22/2015</v>
      </c>
      <c r="S2979" s="14" t="str">
        <f t="shared" si="324"/>
        <v>3/23/2015</v>
      </c>
      <c r="T2979" s="9">
        <f t="shared" si="325"/>
        <v>1</v>
      </c>
      <c r="U2979">
        <f t="shared" si="326"/>
        <v>2015</v>
      </c>
      <c r="V2979" s="9">
        <f t="shared" si="327"/>
        <v>3</v>
      </c>
      <c r="W2979">
        <f t="shared" si="328"/>
        <v>2015</v>
      </c>
    </row>
    <row r="2980" spans="1:23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3">
        <v>41932.249305555553</v>
      </c>
      <c r="J2980" s="13">
        <v>41922.640590277777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 s="3">
        <f>ROUND(E2980/D2980*100,0)</f>
        <v>129</v>
      </c>
      <c r="Q2980">
        <f t="shared" si="322"/>
        <v>60.69</v>
      </c>
      <c r="R2980" s="14" t="str">
        <f t="shared" si="323"/>
        <v>10/10/2014</v>
      </c>
      <c r="S2980" s="14" t="str">
        <f t="shared" si="324"/>
        <v>10/20/2014</v>
      </c>
      <c r="T2980" s="9">
        <f t="shared" si="325"/>
        <v>10</v>
      </c>
      <c r="U2980">
        <f t="shared" si="326"/>
        <v>2014</v>
      </c>
      <c r="V2980" s="9">
        <f t="shared" si="327"/>
        <v>10</v>
      </c>
      <c r="W2980">
        <f t="shared" si="328"/>
        <v>2014</v>
      </c>
    </row>
    <row r="2981" spans="1:23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3">
        <v>42010.25</v>
      </c>
      <c r="J2981" s="13">
        <v>41993.824340277781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 s="3">
        <f>ROUND(E2981/D2981*100,0)</f>
        <v>101</v>
      </c>
      <c r="Q2981">
        <f t="shared" si="322"/>
        <v>110.22</v>
      </c>
      <c r="R2981" s="14" t="str">
        <f t="shared" si="323"/>
        <v>12/20/2014</v>
      </c>
      <c r="S2981" s="14" t="str">
        <f t="shared" si="324"/>
        <v>1/6/2015</v>
      </c>
      <c r="T2981" s="9">
        <f t="shared" si="325"/>
        <v>12</v>
      </c>
      <c r="U2981">
        <f t="shared" si="326"/>
        <v>2014</v>
      </c>
      <c r="V2981" s="9">
        <f t="shared" si="327"/>
        <v>1</v>
      </c>
      <c r="W2981">
        <f t="shared" si="328"/>
        <v>2015</v>
      </c>
    </row>
    <row r="2982" spans="1:23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3">
        <v>42240.083333333336</v>
      </c>
      <c r="J2982" s="13">
        <v>42219.915856481479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 s="3">
        <f>ROUND(E2982/D2982*100,0)</f>
        <v>109</v>
      </c>
      <c r="Q2982">
        <f t="shared" si="322"/>
        <v>136.46</v>
      </c>
      <c r="R2982" s="14" t="str">
        <f t="shared" si="323"/>
        <v>8/3/2015</v>
      </c>
      <c r="S2982" s="14" t="str">
        <f t="shared" si="324"/>
        <v>8/24/2015</v>
      </c>
      <c r="T2982" s="9">
        <f t="shared" si="325"/>
        <v>8</v>
      </c>
      <c r="U2982">
        <f t="shared" si="326"/>
        <v>2015</v>
      </c>
      <c r="V2982" s="9">
        <f t="shared" si="327"/>
        <v>8</v>
      </c>
      <c r="W2982">
        <f t="shared" si="328"/>
        <v>2015</v>
      </c>
    </row>
    <row r="2983" spans="1:23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3">
        <v>42270.559675925928</v>
      </c>
      <c r="J2983" s="13">
        <v>42225.559675925928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 s="3">
        <f>ROUND(E2983/D2983*100,0)</f>
        <v>129</v>
      </c>
      <c r="Q2983">
        <f t="shared" si="322"/>
        <v>53.16</v>
      </c>
      <c r="R2983" s="14" t="str">
        <f t="shared" si="323"/>
        <v>8/9/2015</v>
      </c>
      <c r="S2983" s="14" t="str">
        <f t="shared" si="324"/>
        <v>9/23/2015</v>
      </c>
      <c r="T2983" s="9">
        <f t="shared" si="325"/>
        <v>8</v>
      </c>
      <c r="U2983">
        <f t="shared" si="326"/>
        <v>2015</v>
      </c>
      <c r="V2983" s="9">
        <f t="shared" si="327"/>
        <v>9</v>
      </c>
      <c r="W2983">
        <f t="shared" si="328"/>
        <v>2015</v>
      </c>
    </row>
    <row r="2984" spans="1:23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3">
        <v>42411.686840277776</v>
      </c>
      <c r="J2984" s="13">
        <v>42381.686840277776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 s="3">
        <f>ROUND(E2984/D2984*100,0)</f>
        <v>102</v>
      </c>
      <c r="Q2984">
        <f t="shared" si="322"/>
        <v>86.49</v>
      </c>
      <c r="R2984" s="14" t="str">
        <f t="shared" si="323"/>
        <v>1/12/2016</v>
      </c>
      <c r="S2984" s="14" t="str">
        <f t="shared" si="324"/>
        <v>2/11/2016</v>
      </c>
      <c r="T2984" s="9">
        <f t="shared" si="325"/>
        <v>1</v>
      </c>
      <c r="U2984">
        <f t="shared" si="326"/>
        <v>2016</v>
      </c>
      <c r="V2984" s="9">
        <f t="shared" si="327"/>
        <v>2</v>
      </c>
      <c r="W2984">
        <f t="shared" si="328"/>
        <v>2016</v>
      </c>
    </row>
    <row r="2985" spans="1:23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3">
        <v>41954.674027777779</v>
      </c>
      <c r="J2985" s="13">
        <v>41894.632361111115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 s="3">
        <f>ROUND(E2985/D2985*100,0)</f>
        <v>147</v>
      </c>
      <c r="Q2985">
        <f t="shared" si="322"/>
        <v>155.24</v>
      </c>
      <c r="R2985" s="14" t="str">
        <f t="shared" si="323"/>
        <v>9/12/2014</v>
      </c>
      <c r="S2985" s="14" t="str">
        <f t="shared" si="324"/>
        <v>11/11/2014</v>
      </c>
      <c r="T2985" s="9">
        <f t="shared" si="325"/>
        <v>9</v>
      </c>
      <c r="U2985">
        <f t="shared" si="326"/>
        <v>2014</v>
      </c>
      <c r="V2985" s="9">
        <f t="shared" si="327"/>
        <v>11</v>
      </c>
      <c r="W2985">
        <f t="shared" si="328"/>
        <v>2014</v>
      </c>
    </row>
    <row r="2986" spans="1:23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3">
        <v>42606.278715277775</v>
      </c>
      <c r="J2986" s="13">
        <v>42576.278715277775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 s="3">
        <f>ROUND(E2986/D2986*100,0)</f>
        <v>100</v>
      </c>
      <c r="Q2986">
        <f t="shared" si="322"/>
        <v>115.08</v>
      </c>
      <c r="R2986" s="14" t="str">
        <f t="shared" si="323"/>
        <v>7/25/2016</v>
      </c>
      <c r="S2986" s="14" t="str">
        <f t="shared" si="324"/>
        <v>8/24/2016</v>
      </c>
      <c r="T2986" s="9">
        <f t="shared" si="325"/>
        <v>7</v>
      </c>
      <c r="U2986">
        <f t="shared" si="326"/>
        <v>2016</v>
      </c>
      <c r="V2986" s="9">
        <f t="shared" si="327"/>
        <v>8</v>
      </c>
      <c r="W2986">
        <f t="shared" si="328"/>
        <v>2016</v>
      </c>
    </row>
    <row r="2987" spans="1:23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3">
        <v>42674.166666666664</v>
      </c>
      <c r="J2987" s="13">
        <v>42654.973703703705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 s="3">
        <f>ROUND(E2987/D2987*100,0)</f>
        <v>122</v>
      </c>
      <c r="Q2987">
        <f t="shared" si="322"/>
        <v>109.59</v>
      </c>
      <c r="R2987" s="14" t="str">
        <f t="shared" si="323"/>
        <v>10/11/2016</v>
      </c>
      <c r="S2987" s="14" t="str">
        <f t="shared" si="324"/>
        <v>10/31/2016</v>
      </c>
      <c r="T2987" s="9">
        <f t="shared" si="325"/>
        <v>10</v>
      </c>
      <c r="U2987">
        <f t="shared" si="326"/>
        <v>2016</v>
      </c>
      <c r="V2987" s="9">
        <f t="shared" si="327"/>
        <v>10</v>
      </c>
      <c r="W2987">
        <f t="shared" si="328"/>
        <v>2016</v>
      </c>
    </row>
    <row r="2988" spans="1:23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3">
        <v>42491.458402777775</v>
      </c>
      <c r="J2988" s="13">
        <v>42431.500069444446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 s="3">
        <f>ROUND(E2988/D2988*100,0)</f>
        <v>106</v>
      </c>
      <c r="Q2988">
        <f t="shared" si="322"/>
        <v>45.21</v>
      </c>
      <c r="R2988" s="14" t="str">
        <f t="shared" si="323"/>
        <v>3/2/2016</v>
      </c>
      <c r="S2988" s="14" t="str">
        <f t="shared" si="324"/>
        <v>5/1/2016</v>
      </c>
      <c r="T2988" s="9">
        <f t="shared" si="325"/>
        <v>3</v>
      </c>
      <c r="U2988">
        <f t="shared" si="326"/>
        <v>2016</v>
      </c>
      <c r="V2988" s="9">
        <f t="shared" si="327"/>
        <v>5</v>
      </c>
      <c r="W2988">
        <f t="shared" si="328"/>
        <v>2016</v>
      </c>
    </row>
    <row r="2989" spans="1:23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3">
        <v>42656</v>
      </c>
      <c r="J2989" s="13">
        <v>42627.307303240741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 s="3">
        <f>ROUND(E2989/D2989*100,0)</f>
        <v>110</v>
      </c>
      <c r="Q2989">
        <f t="shared" si="322"/>
        <v>104.15</v>
      </c>
      <c r="R2989" s="14" t="str">
        <f t="shared" si="323"/>
        <v>9/14/2016</v>
      </c>
      <c r="S2989" s="14" t="str">
        <f t="shared" si="324"/>
        <v>10/13/2016</v>
      </c>
      <c r="T2989" s="9">
        <f t="shared" si="325"/>
        <v>9</v>
      </c>
      <c r="U2989">
        <f t="shared" si="326"/>
        <v>2016</v>
      </c>
      <c r="V2989" s="9">
        <f t="shared" si="327"/>
        <v>10</v>
      </c>
      <c r="W2989">
        <f t="shared" si="328"/>
        <v>2016</v>
      </c>
    </row>
    <row r="2990" spans="1:23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3">
        <v>42541.36204861111</v>
      </c>
      <c r="J2990" s="13">
        <v>42511.36204861111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 s="3">
        <f>ROUND(E2990/D2990*100,0)</f>
        <v>100</v>
      </c>
      <c r="Q2990">
        <f t="shared" si="322"/>
        <v>35.71</v>
      </c>
      <c r="R2990" s="14" t="str">
        <f t="shared" si="323"/>
        <v>5/21/2016</v>
      </c>
      <c r="S2990" s="14" t="str">
        <f t="shared" si="324"/>
        <v>6/20/2016</v>
      </c>
      <c r="T2990" s="9">
        <f t="shared" si="325"/>
        <v>5</v>
      </c>
      <c r="U2990">
        <f t="shared" si="326"/>
        <v>2016</v>
      </c>
      <c r="V2990" s="9">
        <f t="shared" si="327"/>
        <v>6</v>
      </c>
      <c r="W2990">
        <f t="shared" si="328"/>
        <v>2016</v>
      </c>
    </row>
    <row r="2991" spans="1:23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3">
        <v>42359.207638888889</v>
      </c>
      <c r="J2991" s="13">
        <v>42337.02039351852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 s="3">
        <f>ROUND(E2991/D2991*100,0)</f>
        <v>177</v>
      </c>
      <c r="Q2991">
        <f t="shared" si="322"/>
        <v>97</v>
      </c>
      <c r="R2991" s="14" t="str">
        <f t="shared" si="323"/>
        <v>11/29/2015</v>
      </c>
      <c r="S2991" s="14" t="str">
        <f t="shared" si="324"/>
        <v>12/21/2015</v>
      </c>
      <c r="T2991" s="9">
        <f t="shared" si="325"/>
        <v>11</v>
      </c>
      <c r="U2991">
        <f t="shared" si="326"/>
        <v>2015</v>
      </c>
      <c r="V2991" s="9">
        <f t="shared" si="327"/>
        <v>12</v>
      </c>
      <c r="W2991">
        <f t="shared" si="328"/>
        <v>2015</v>
      </c>
    </row>
    <row r="2992" spans="1:23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3">
        <v>42376.574305555558</v>
      </c>
      <c r="J2992" s="13">
        <v>42341.574305555558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 s="3">
        <f>ROUND(E2992/D2992*100,0)</f>
        <v>100</v>
      </c>
      <c r="Q2992">
        <f t="shared" si="322"/>
        <v>370.37</v>
      </c>
      <c r="R2992" s="14" t="str">
        <f t="shared" si="323"/>
        <v>12/3/2015</v>
      </c>
      <c r="S2992" s="14" t="str">
        <f t="shared" si="324"/>
        <v>1/7/2016</v>
      </c>
      <c r="T2992" s="9">
        <f t="shared" si="325"/>
        <v>12</v>
      </c>
      <c r="U2992">
        <f t="shared" si="326"/>
        <v>2015</v>
      </c>
      <c r="V2992" s="9">
        <f t="shared" si="327"/>
        <v>1</v>
      </c>
      <c r="W2992">
        <f t="shared" si="328"/>
        <v>2016</v>
      </c>
    </row>
    <row r="2993" spans="1:23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3">
        <v>42762.837152777778</v>
      </c>
      <c r="J2993" s="13">
        <v>42740.837152777778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 s="3">
        <f>ROUND(E2993/D2993*100,0)</f>
        <v>103</v>
      </c>
      <c r="Q2993">
        <f t="shared" si="322"/>
        <v>94.41</v>
      </c>
      <c r="R2993" s="14" t="str">
        <f t="shared" si="323"/>
        <v>1/5/2017</v>
      </c>
      <c r="S2993" s="14" t="str">
        <f t="shared" si="324"/>
        <v>1/27/2017</v>
      </c>
      <c r="T2993" s="9">
        <f t="shared" si="325"/>
        <v>1</v>
      </c>
      <c r="U2993">
        <f t="shared" si="326"/>
        <v>2017</v>
      </c>
      <c r="V2993" s="9">
        <f t="shared" si="327"/>
        <v>1</v>
      </c>
      <c r="W2993">
        <f t="shared" si="328"/>
        <v>2017</v>
      </c>
    </row>
    <row r="2994" spans="1:23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3">
        <v>42652.767476851855</v>
      </c>
      <c r="J2994" s="13">
        <v>42622.767476851855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 s="3">
        <f>ROUND(E2994/D2994*100,0)</f>
        <v>105</v>
      </c>
      <c r="Q2994">
        <f t="shared" si="322"/>
        <v>48.98</v>
      </c>
      <c r="R2994" s="14" t="str">
        <f t="shared" si="323"/>
        <v>9/9/2016</v>
      </c>
      <c r="S2994" s="14" t="str">
        <f t="shared" si="324"/>
        <v>10/9/2016</v>
      </c>
      <c r="T2994" s="9">
        <f t="shared" si="325"/>
        <v>9</v>
      </c>
      <c r="U2994">
        <f t="shared" si="326"/>
        <v>2016</v>
      </c>
      <c r="V2994" s="9">
        <f t="shared" si="327"/>
        <v>10</v>
      </c>
      <c r="W2994">
        <f t="shared" si="328"/>
        <v>2016</v>
      </c>
    </row>
    <row r="2995" spans="1:23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3">
        <v>42420.838738425926</v>
      </c>
      <c r="J2995" s="13">
        <v>42390.838738425926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 s="3">
        <f>ROUND(E2995/D2995*100,0)</f>
        <v>100</v>
      </c>
      <c r="Q2995">
        <f t="shared" si="322"/>
        <v>45.59</v>
      </c>
      <c r="R2995" s="14" t="str">
        <f t="shared" si="323"/>
        <v>1/21/2016</v>
      </c>
      <c r="S2995" s="14" t="str">
        <f t="shared" si="324"/>
        <v>2/20/2016</v>
      </c>
      <c r="T2995" s="9">
        <f t="shared" si="325"/>
        <v>1</v>
      </c>
      <c r="U2995">
        <f t="shared" si="326"/>
        <v>2016</v>
      </c>
      <c r="V2995" s="9">
        <f t="shared" si="327"/>
        <v>2</v>
      </c>
      <c r="W2995">
        <f t="shared" si="328"/>
        <v>2016</v>
      </c>
    </row>
    <row r="2996" spans="1:23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3">
        <v>41915.478842592594</v>
      </c>
      <c r="J2996" s="13">
        <v>41885.478842592594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 s="3">
        <f>ROUND(E2996/D2996*100,0)</f>
        <v>458</v>
      </c>
      <c r="Q2996">
        <f t="shared" si="322"/>
        <v>23.28</v>
      </c>
      <c r="R2996" s="14" t="str">
        <f t="shared" si="323"/>
        <v>9/3/2014</v>
      </c>
      <c r="S2996" s="14" t="str">
        <f t="shared" si="324"/>
        <v>10/3/2014</v>
      </c>
      <c r="T2996" s="9">
        <f t="shared" si="325"/>
        <v>9</v>
      </c>
      <c r="U2996">
        <f t="shared" si="326"/>
        <v>2014</v>
      </c>
      <c r="V2996" s="9">
        <f t="shared" si="327"/>
        <v>10</v>
      </c>
      <c r="W2996">
        <f t="shared" si="328"/>
        <v>2014</v>
      </c>
    </row>
    <row r="2997" spans="1:23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3">
        <v>42754.665173611109</v>
      </c>
      <c r="J2997" s="13">
        <v>42724.665173611109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 s="3">
        <f>ROUND(E2997/D2997*100,0)</f>
        <v>105</v>
      </c>
      <c r="Q2997">
        <f t="shared" si="322"/>
        <v>63.23</v>
      </c>
      <c r="R2997" s="14" t="str">
        <f t="shared" si="323"/>
        <v>12/20/2016</v>
      </c>
      <c r="S2997" s="14" t="str">
        <f t="shared" si="324"/>
        <v>1/19/2017</v>
      </c>
      <c r="T2997" s="9">
        <f t="shared" si="325"/>
        <v>12</v>
      </c>
      <c r="U2997">
        <f t="shared" si="326"/>
        <v>2016</v>
      </c>
      <c r="V2997" s="9">
        <f t="shared" si="327"/>
        <v>1</v>
      </c>
      <c r="W2997">
        <f t="shared" si="328"/>
        <v>2017</v>
      </c>
    </row>
    <row r="2998" spans="1:23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3">
        <v>42150.912499999999</v>
      </c>
      <c r="J2998" s="13">
        <v>42090.912499999999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 s="3">
        <f>ROUND(E2998/D2998*100,0)</f>
        <v>172</v>
      </c>
      <c r="Q2998">
        <f t="shared" si="322"/>
        <v>153.52000000000001</v>
      </c>
      <c r="R2998" s="14" t="str">
        <f t="shared" si="323"/>
        <v>3/27/2015</v>
      </c>
      <c r="S2998" s="14" t="str">
        <f t="shared" si="324"/>
        <v>5/26/2015</v>
      </c>
      <c r="T2998" s="9">
        <f t="shared" si="325"/>
        <v>3</v>
      </c>
      <c r="U2998">
        <f t="shared" si="326"/>
        <v>2015</v>
      </c>
      <c r="V2998" s="9">
        <f t="shared" si="327"/>
        <v>5</v>
      </c>
      <c r="W2998">
        <f t="shared" si="328"/>
        <v>2015</v>
      </c>
    </row>
    <row r="2999" spans="1:23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3">
        <v>42793.207638888889</v>
      </c>
      <c r="J2999" s="13">
        <v>42775.733715277776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 s="3">
        <f>ROUND(E2999/D2999*100,0)</f>
        <v>104</v>
      </c>
      <c r="Q2999">
        <f t="shared" si="322"/>
        <v>90.2</v>
      </c>
      <c r="R2999" s="14" t="str">
        <f t="shared" si="323"/>
        <v>2/9/2017</v>
      </c>
      <c r="S2999" s="14" t="str">
        <f t="shared" si="324"/>
        <v>2/27/2017</v>
      </c>
      <c r="T2999" s="9">
        <f t="shared" si="325"/>
        <v>2</v>
      </c>
      <c r="U2999">
        <f t="shared" si="326"/>
        <v>2017</v>
      </c>
      <c r="V2999" s="9">
        <f t="shared" si="327"/>
        <v>2</v>
      </c>
      <c r="W2999">
        <f t="shared" si="328"/>
        <v>2017</v>
      </c>
    </row>
    <row r="3000" spans="1:23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3">
        <v>41806.184027777781</v>
      </c>
      <c r="J3000" s="13">
        <v>41778.193622685183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 s="3">
        <f>ROUND(E3000/D3000*100,0)</f>
        <v>103</v>
      </c>
      <c r="Q3000">
        <f t="shared" si="322"/>
        <v>118.97</v>
      </c>
      <c r="R3000" s="14" t="str">
        <f t="shared" si="323"/>
        <v>5/19/2014</v>
      </c>
      <c r="S3000" s="14" t="str">
        <f t="shared" si="324"/>
        <v>6/16/2014</v>
      </c>
      <c r="T3000" s="9">
        <f t="shared" si="325"/>
        <v>5</v>
      </c>
      <c r="U3000">
        <f t="shared" si="326"/>
        <v>2014</v>
      </c>
      <c r="V3000" s="9">
        <f t="shared" si="327"/>
        <v>6</v>
      </c>
      <c r="W3000">
        <f t="shared" si="328"/>
        <v>2014</v>
      </c>
    </row>
    <row r="3001" spans="1:23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3">
        <v>42795.083333333336</v>
      </c>
      <c r="J3001" s="13">
        <v>42780.740277777775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 s="3">
        <f>ROUND(E3001/D3001*100,0)</f>
        <v>119</v>
      </c>
      <c r="Q3001">
        <f t="shared" si="322"/>
        <v>80.25</v>
      </c>
      <c r="R3001" s="14" t="str">
        <f t="shared" si="323"/>
        <v>2/14/2017</v>
      </c>
      <c r="S3001" s="14" t="str">
        <f t="shared" si="324"/>
        <v>3/1/2017</v>
      </c>
      <c r="T3001" s="9">
        <f t="shared" si="325"/>
        <v>2</v>
      </c>
      <c r="U3001">
        <f t="shared" si="326"/>
        <v>2017</v>
      </c>
      <c r="V3001" s="9">
        <f t="shared" si="327"/>
        <v>3</v>
      </c>
      <c r="W3001">
        <f t="shared" si="328"/>
        <v>2017</v>
      </c>
    </row>
    <row r="3002" spans="1:23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3">
        <v>42766.75</v>
      </c>
      <c r="J3002" s="13">
        <v>42752.827199074076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 s="3">
        <f>ROUND(E3002/D3002*100,0)</f>
        <v>100</v>
      </c>
      <c r="Q3002">
        <f t="shared" si="322"/>
        <v>62.5</v>
      </c>
      <c r="R3002" s="14" t="str">
        <f t="shared" si="323"/>
        <v>1/17/2017</v>
      </c>
      <c r="S3002" s="14" t="str">
        <f t="shared" si="324"/>
        <v>1/31/2017</v>
      </c>
      <c r="T3002" s="9">
        <f t="shared" si="325"/>
        <v>1</v>
      </c>
      <c r="U3002">
        <f t="shared" si="326"/>
        <v>2017</v>
      </c>
      <c r="V3002" s="9">
        <f t="shared" si="327"/>
        <v>1</v>
      </c>
      <c r="W3002">
        <f t="shared" si="328"/>
        <v>2017</v>
      </c>
    </row>
    <row r="3003" spans="1:23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3">
        <v>42564.895624999997</v>
      </c>
      <c r="J3003" s="13">
        <v>42534.895624999997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 s="3">
        <f>ROUND(E3003/D3003*100,0)</f>
        <v>319</v>
      </c>
      <c r="Q3003">
        <f t="shared" si="322"/>
        <v>131.38</v>
      </c>
      <c r="R3003" s="14" t="str">
        <f t="shared" si="323"/>
        <v>6/13/2016</v>
      </c>
      <c r="S3003" s="14" t="str">
        <f t="shared" si="324"/>
        <v>7/13/2016</v>
      </c>
      <c r="T3003" s="9">
        <f t="shared" si="325"/>
        <v>6</v>
      </c>
      <c r="U3003">
        <f t="shared" si="326"/>
        <v>2016</v>
      </c>
      <c r="V3003" s="9">
        <f t="shared" si="327"/>
        <v>7</v>
      </c>
      <c r="W3003">
        <f t="shared" si="328"/>
        <v>2016</v>
      </c>
    </row>
    <row r="3004" spans="1:23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3">
        <v>41269.83625</v>
      </c>
      <c r="J3004" s="13">
        <v>41239.83625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 s="3">
        <f>ROUND(E3004/D3004*100,0)</f>
        <v>109</v>
      </c>
      <c r="Q3004">
        <f t="shared" si="322"/>
        <v>73.03</v>
      </c>
      <c r="R3004" s="14" t="str">
        <f t="shared" si="323"/>
        <v>11/26/2012</v>
      </c>
      <c r="S3004" s="14" t="str">
        <f t="shared" si="324"/>
        <v>12/26/2012</v>
      </c>
      <c r="T3004" s="9">
        <f t="shared" si="325"/>
        <v>11</v>
      </c>
      <c r="U3004">
        <f t="shared" si="326"/>
        <v>2012</v>
      </c>
      <c r="V3004" s="9">
        <f t="shared" si="327"/>
        <v>12</v>
      </c>
      <c r="W3004">
        <f t="shared" si="328"/>
        <v>2012</v>
      </c>
    </row>
    <row r="3005" spans="1:23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3">
        <v>42430.249305555553</v>
      </c>
      <c r="J3005" s="13">
        <v>42398.849259259259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 s="3">
        <f>ROUND(E3005/D3005*100,0)</f>
        <v>101</v>
      </c>
      <c r="Q3005">
        <f t="shared" si="322"/>
        <v>178.53</v>
      </c>
      <c r="R3005" s="14" t="str">
        <f t="shared" si="323"/>
        <v>1/29/2016</v>
      </c>
      <c r="S3005" s="14" t="str">
        <f t="shared" si="324"/>
        <v>3/1/2016</v>
      </c>
      <c r="T3005" s="9">
        <f t="shared" si="325"/>
        <v>1</v>
      </c>
      <c r="U3005">
        <f t="shared" si="326"/>
        <v>2016</v>
      </c>
      <c r="V3005" s="9">
        <f t="shared" si="327"/>
        <v>3</v>
      </c>
      <c r="W3005">
        <f t="shared" si="328"/>
        <v>2016</v>
      </c>
    </row>
    <row r="3006" spans="1:23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3">
        <v>41958.922731481478</v>
      </c>
      <c r="J3006" s="13">
        <v>41928.881064814814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 s="3">
        <f>ROUND(E3006/D3006*100,0)</f>
        <v>113</v>
      </c>
      <c r="Q3006">
        <f t="shared" si="322"/>
        <v>162.91</v>
      </c>
      <c r="R3006" s="14" t="str">
        <f t="shared" si="323"/>
        <v>10/16/2014</v>
      </c>
      <c r="S3006" s="14" t="str">
        <f t="shared" si="324"/>
        <v>11/15/2014</v>
      </c>
      <c r="T3006" s="9">
        <f t="shared" si="325"/>
        <v>10</v>
      </c>
      <c r="U3006">
        <f t="shared" si="326"/>
        <v>2014</v>
      </c>
      <c r="V3006" s="9">
        <f t="shared" si="327"/>
        <v>11</v>
      </c>
      <c r="W3006">
        <f t="shared" si="328"/>
        <v>2014</v>
      </c>
    </row>
    <row r="3007" spans="1:23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3">
        <v>41918.674826388888</v>
      </c>
      <c r="J3007" s="13">
        <v>41888.674826388888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 s="3">
        <f>ROUND(E3007/D3007*100,0)</f>
        <v>120</v>
      </c>
      <c r="Q3007">
        <f t="shared" si="322"/>
        <v>108.24</v>
      </c>
      <c r="R3007" s="14" t="str">
        <f t="shared" si="323"/>
        <v>9/6/2014</v>
      </c>
      <c r="S3007" s="14" t="str">
        <f t="shared" si="324"/>
        <v>10/6/2014</v>
      </c>
      <c r="T3007" s="9">
        <f t="shared" si="325"/>
        <v>9</v>
      </c>
      <c r="U3007">
        <f t="shared" si="326"/>
        <v>2014</v>
      </c>
      <c r="V3007" s="9">
        <f t="shared" si="327"/>
        <v>10</v>
      </c>
      <c r="W3007">
        <f t="shared" si="328"/>
        <v>2014</v>
      </c>
    </row>
    <row r="3008" spans="1:23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3">
        <v>41987.756840277776</v>
      </c>
      <c r="J3008" s="13">
        <v>41957.756840277776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 s="3">
        <f>ROUND(E3008/D3008*100,0)</f>
        <v>108</v>
      </c>
      <c r="Q3008">
        <f t="shared" si="322"/>
        <v>88.87</v>
      </c>
      <c r="R3008" s="14" t="str">
        <f t="shared" si="323"/>
        <v>11/14/2014</v>
      </c>
      <c r="S3008" s="14" t="str">
        <f t="shared" si="324"/>
        <v>12/14/2014</v>
      </c>
      <c r="T3008" s="9">
        <f t="shared" si="325"/>
        <v>11</v>
      </c>
      <c r="U3008">
        <f t="shared" si="326"/>
        <v>2014</v>
      </c>
      <c r="V3008" s="9">
        <f t="shared" si="327"/>
        <v>12</v>
      </c>
      <c r="W3008">
        <f t="shared" si="328"/>
        <v>2014</v>
      </c>
    </row>
    <row r="3009" spans="1:23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3">
        <v>42119.216238425928</v>
      </c>
      <c r="J3009" s="13">
        <v>42098.216238425928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 s="3">
        <f>ROUND(E3009/D3009*100,0)</f>
        <v>180</v>
      </c>
      <c r="Q3009">
        <f t="shared" si="322"/>
        <v>54</v>
      </c>
      <c r="R3009" s="14" t="str">
        <f t="shared" si="323"/>
        <v>4/4/2015</v>
      </c>
      <c r="S3009" s="14" t="str">
        <f t="shared" si="324"/>
        <v>4/25/2015</v>
      </c>
      <c r="T3009" s="9">
        <f t="shared" si="325"/>
        <v>4</v>
      </c>
      <c r="U3009">
        <f t="shared" si="326"/>
        <v>2015</v>
      </c>
      <c r="V3009" s="9">
        <f t="shared" si="327"/>
        <v>4</v>
      </c>
      <c r="W3009">
        <f t="shared" si="328"/>
        <v>2015</v>
      </c>
    </row>
    <row r="3010" spans="1:23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3">
        <v>42390.212025462963</v>
      </c>
      <c r="J3010" s="13">
        <v>42360.212025462963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 s="3">
        <f>ROUND(E3010/D3010*100,0)</f>
        <v>101</v>
      </c>
      <c r="Q3010">
        <f t="shared" si="322"/>
        <v>116.73</v>
      </c>
      <c r="R3010" s="14" t="str">
        <f t="shared" si="323"/>
        <v>12/22/2015</v>
      </c>
      <c r="S3010" s="14" t="str">
        <f t="shared" si="324"/>
        <v>1/21/2016</v>
      </c>
      <c r="T3010" s="9">
        <f t="shared" si="325"/>
        <v>12</v>
      </c>
      <c r="U3010">
        <f t="shared" si="326"/>
        <v>2015</v>
      </c>
      <c r="V3010" s="9">
        <f t="shared" si="327"/>
        <v>1</v>
      </c>
      <c r="W3010">
        <f t="shared" si="328"/>
        <v>2016</v>
      </c>
    </row>
    <row r="3011" spans="1:23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3">
        <v>41969.611574074072</v>
      </c>
      <c r="J3011" s="13">
        <v>41939.569907407407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 s="3">
        <f>ROUND(E3011/D3011*100,0)</f>
        <v>120</v>
      </c>
      <c r="Q3011">
        <f t="shared" ref="Q3011:Q3074" si="329">IFERROR(ROUND(E3011/L3011,2),0)</f>
        <v>233.9</v>
      </c>
      <c r="R3011" s="14" t="str">
        <f t="shared" ref="R3011:R3074" si="330">_xlfn.CONCAT(MONTH(J3011),"/",DAY(J3011),"/",YEAR(J3011))</f>
        <v>10/27/2014</v>
      </c>
      <c r="S3011" s="14" t="str">
        <f t="shared" ref="S3011:S3074" si="331">_xlfn.CONCAT(MONTH(I3011),"/",DAY(I3011),"/",YEAR(I3011))</f>
        <v>11/26/2014</v>
      </c>
      <c r="T3011" s="9">
        <f t="shared" ref="T3011:T3074" si="332">MONTH(R3011)</f>
        <v>10</v>
      </c>
      <c r="U3011">
        <f t="shared" ref="U3011:U3074" si="333">YEAR(R3011)</f>
        <v>2014</v>
      </c>
      <c r="V3011" s="9">
        <f t="shared" ref="V3011:V3074" si="334">MONTH(S3011)</f>
        <v>11</v>
      </c>
      <c r="W3011">
        <f t="shared" ref="W3011:W3074" si="335">YEAR(S3011)</f>
        <v>2014</v>
      </c>
    </row>
    <row r="3012" spans="1:23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3">
        <v>42056.832395833335</v>
      </c>
      <c r="J3012" s="13">
        <v>41996.832395833335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 s="3">
        <f>ROUND(E3012/D3012*100,0)</f>
        <v>158</v>
      </c>
      <c r="Q3012">
        <f t="shared" si="329"/>
        <v>158</v>
      </c>
      <c r="R3012" s="14" t="str">
        <f t="shared" si="330"/>
        <v>12/23/2014</v>
      </c>
      <c r="S3012" s="14" t="str">
        <f t="shared" si="331"/>
        <v>2/21/2015</v>
      </c>
      <c r="T3012" s="9">
        <f t="shared" si="332"/>
        <v>12</v>
      </c>
      <c r="U3012">
        <f t="shared" si="333"/>
        <v>2014</v>
      </c>
      <c r="V3012" s="9">
        <f t="shared" si="334"/>
        <v>2</v>
      </c>
      <c r="W3012">
        <f t="shared" si="335"/>
        <v>2015</v>
      </c>
    </row>
    <row r="3013" spans="1:23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3">
        <v>42361.957638888889</v>
      </c>
      <c r="J3013" s="13">
        <v>42334.468935185185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 s="3">
        <f>ROUND(E3013/D3013*100,0)</f>
        <v>124</v>
      </c>
      <c r="Q3013">
        <f t="shared" si="329"/>
        <v>14.84</v>
      </c>
      <c r="R3013" s="14" t="str">
        <f t="shared" si="330"/>
        <v>11/26/2015</v>
      </c>
      <c r="S3013" s="14" t="str">
        <f t="shared" si="331"/>
        <v>12/23/2015</v>
      </c>
      <c r="T3013" s="9">
        <f t="shared" si="332"/>
        <v>11</v>
      </c>
      <c r="U3013">
        <f t="shared" si="333"/>
        <v>2015</v>
      </c>
      <c r="V3013" s="9">
        <f t="shared" si="334"/>
        <v>12</v>
      </c>
      <c r="W3013">
        <f t="shared" si="335"/>
        <v>2015</v>
      </c>
    </row>
    <row r="3014" spans="1:23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3">
        <v>42045.702893518515</v>
      </c>
      <c r="J3014" s="13">
        <v>42024.702893518515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 s="3">
        <f>ROUND(E3014/D3014*100,0)</f>
        <v>117</v>
      </c>
      <c r="Q3014">
        <f t="shared" si="329"/>
        <v>85.18</v>
      </c>
      <c r="R3014" s="14" t="str">
        <f t="shared" si="330"/>
        <v>1/20/2015</v>
      </c>
      <c r="S3014" s="14" t="str">
        <f t="shared" si="331"/>
        <v>2/10/2015</v>
      </c>
      <c r="T3014" s="9">
        <f t="shared" si="332"/>
        <v>1</v>
      </c>
      <c r="U3014">
        <f t="shared" si="333"/>
        <v>2015</v>
      </c>
      <c r="V3014" s="9">
        <f t="shared" si="334"/>
        <v>2</v>
      </c>
      <c r="W3014">
        <f t="shared" si="335"/>
        <v>2015</v>
      </c>
    </row>
    <row r="3015" spans="1:23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3">
        <v>42176.836215277777</v>
      </c>
      <c r="J3015" s="13">
        <v>42146.836215277777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 s="3">
        <f>ROUND(E3015/D3015*100,0)</f>
        <v>157</v>
      </c>
      <c r="Q3015">
        <f t="shared" si="329"/>
        <v>146.69</v>
      </c>
      <c r="R3015" s="14" t="str">
        <f t="shared" si="330"/>
        <v>5/22/2015</v>
      </c>
      <c r="S3015" s="14" t="str">
        <f t="shared" si="331"/>
        <v>6/21/2015</v>
      </c>
      <c r="T3015" s="9">
        <f t="shared" si="332"/>
        <v>5</v>
      </c>
      <c r="U3015">
        <f t="shared" si="333"/>
        <v>2015</v>
      </c>
      <c r="V3015" s="9">
        <f t="shared" si="334"/>
        <v>6</v>
      </c>
      <c r="W3015">
        <f t="shared" si="335"/>
        <v>2015</v>
      </c>
    </row>
    <row r="3016" spans="1:23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3">
        <v>41948.208333333336</v>
      </c>
      <c r="J3016" s="13">
        <v>41920.123611111114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 s="3">
        <f>ROUND(E3016/D3016*100,0)</f>
        <v>113</v>
      </c>
      <c r="Q3016">
        <f t="shared" si="329"/>
        <v>50.76</v>
      </c>
      <c r="R3016" s="14" t="str">
        <f t="shared" si="330"/>
        <v>10/8/2014</v>
      </c>
      <c r="S3016" s="14" t="str">
        <f t="shared" si="331"/>
        <v>11/5/2014</v>
      </c>
      <c r="T3016" s="9">
        <f t="shared" si="332"/>
        <v>10</v>
      </c>
      <c r="U3016">
        <f t="shared" si="333"/>
        <v>2014</v>
      </c>
      <c r="V3016" s="9">
        <f t="shared" si="334"/>
        <v>11</v>
      </c>
      <c r="W3016">
        <f t="shared" si="335"/>
        <v>2014</v>
      </c>
    </row>
    <row r="3017" spans="1:23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3">
        <v>41801.166666666664</v>
      </c>
      <c r="J3017" s="13">
        <v>41785.72729166667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 s="3">
        <f>ROUND(E3017/D3017*100,0)</f>
        <v>103</v>
      </c>
      <c r="Q3017">
        <f t="shared" si="329"/>
        <v>87.7</v>
      </c>
      <c r="R3017" s="14" t="str">
        <f t="shared" si="330"/>
        <v>5/26/2014</v>
      </c>
      <c r="S3017" s="14" t="str">
        <f t="shared" si="331"/>
        <v>6/11/2014</v>
      </c>
      <c r="T3017" s="9">
        <f t="shared" si="332"/>
        <v>5</v>
      </c>
      <c r="U3017">
        <f t="shared" si="333"/>
        <v>2014</v>
      </c>
      <c r="V3017" s="9">
        <f t="shared" si="334"/>
        <v>6</v>
      </c>
      <c r="W3017">
        <f t="shared" si="335"/>
        <v>2014</v>
      </c>
    </row>
    <row r="3018" spans="1:23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3">
        <v>41838.548055555555</v>
      </c>
      <c r="J3018" s="13">
        <v>41778.548055555555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 s="3">
        <f>ROUND(E3018/D3018*100,0)</f>
        <v>103</v>
      </c>
      <c r="Q3018">
        <f t="shared" si="329"/>
        <v>242.28</v>
      </c>
      <c r="R3018" s="14" t="str">
        <f t="shared" si="330"/>
        <v>5/19/2014</v>
      </c>
      <c r="S3018" s="14" t="str">
        <f t="shared" si="331"/>
        <v>7/18/2014</v>
      </c>
      <c r="T3018" s="9">
        <f t="shared" si="332"/>
        <v>5</v>
      </c>
      <c r="U3018">
        <f t="shared" si="333"/>
        <v>2014</v>
      </c>
      <c r="V3018" s="9">
        <f t="shared" si="334"/>
        <v>7</v>
      </c>
      <c r="W3018">
        <f t="shared" si="335"/>
        <v>2014</v>
      </c>
    </row>
    <row r="3019" spans="1:23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3">
        <v>41871.850034722222</v>
      </c>
      <c r="J3019" s="13">
        <v>41841.850034722222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 s="3">
        <f>ROUND(E3019/D3019*100,0)</f>
        <v>106</v>
      </c>
      <c r="Q3019">
        <f t="shared" si="329"/>
        <v>146.44999999999999</v>
      </c>
      <c r="R3019" s="14" t="str">
        <f t="shared" si="330"/>
        <v>7/21/2014</v>
      </c>
      <c r="S3019" s="14" t="str">
        <f t="shared" si="331"/>
        <v>8/20/2014</v>
      </c>
      <c r="T3019" s="9">
        <f t="shared" si="332"/>
        <v>7</v>
      </c>
      <c r="U3019">
        <f t="shared" si="333"/>
        <v>2014</v>
      </c>
      <c r="V3019" s="9">
        <f t="shared" si="334"/>
        <v>8</v>
      </c>
      <c r="W3019">
        <f t="shared" si="335"/>
        <v>2014</v>
      </c>
    </row>
    <row r="3020" spans="1:23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3">
        <v>42205.916666666664</v>
      </c>
      <c r="J3020" s="13">
        <v>42163.298333333332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 s="3">
        <f>ROUND(E3020/D3020*100,0)</f>
        <v>101</v>
      </c>
      <c r="Q3020">
        <f t="shared" si="329"/>
        <v>103.17</v>
      </c>
      <c r="R3020" s="14" t="str">
        <f t="shared" si="330"/>
        <v>6/8/2015</v>
      </c>
      <c r="S3020" s="14" t="str">
        <f t="shared" si="331"/>
        <v>7/20/2015</v>
      </c>
      <c r="T3020" s="9">
        <f t="shared" si="332"/>
        <v>6</v>
      </c>
      <c r="U3020">
        <f t="shared" si="333"/>
        <v>2015</v>
      </c>
      <c r="V3020" s="9">
        <f t="shared" si="334"/>
        <v>7</v>
      </c>
      <c r="W3020">
        <f t="shared" si="335"/>
        <v>2015</v>
      </c>
    </row>
    <row r="3021" spans="1:23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3">
        <v>41786.125</v>
      </c>
      <c r="J3021" s="13">
        <v>41758.833564814813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 s="3">
        <f>ROUND(E3021/D3021*100,0)</f>
        <v>121</v>
      </c>
      <c r="Q3021">
        <f t="shared" si="329"/>
        <v>80.459999999999994</v>
      </c>
      <c r="R3021" s="14" t="str">
        <f t="shared" si="330"/>
        <v>4/29/2014</v>
      </c>
      <c r="S3021" s="14" t="str">
        <f t="shared" si="331"/>
        <v>5/27/2014</v>
      </c>
      <c r="T3021" s="9">
        <f t="shared" si="332"/>
        <v>4</v>
      </c>
      <c r="U3021">
        <f t="shared" si="333"/>
        <v>2014</v>
      </c>
      <c r="V3021" s="9">
        <f t="shared" si="334"/>
        <v>5</v>
      </c>
      <c r="W3021">
        <f t="shared" si="335"/>
        <v>2014</v>
      </c>
    </row>
    <row r="3022" spans="1:23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3">
        <v>42230.846446759257</v>
      </c>
      <c r="J3022" s="13">
        <v>42170.846446759257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 s="3">
        <f>ROUND(E3022/D3022*100,0)</f>
        <v>101</v>
      </c>
      <c r="Q3022">
        <f t="shared" si="329"/>
        <v>234.67</v>
      </c>
      <c r="R3022" s="14" t="str">
        <f t="shared" si="330"/>
        <v>6/15/2015</v>
      </c>
      <c r="S3022" s="14" t="str">
        <f t="shared" si="331"/>
        <v>8/14/2015</v>
      </c>
      <c r="T3022" s="9">
        <f t="shared" si="332"/>
        <v>6</v>
      </c>
      <c r="U3022">
        <f t="shared" si="333"/>
        <v>2015</v>
      </c>
      <c r="V3022" s="9">
        <f t="shared" si="334"/>
        <v>8</v>
      </c>
      <c r="W3022">
        <f t="shared" si="335"/>
        <v>2015</v>
      </c>
    </row>
    <row r="3023" spans="1:23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3">
        <v>42696.249305555553</v>
      </c>
      <c r="J3023" s="13">
        <v>42660.618854166663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 s="3">
        <f>ROUND(E3023/D3023*100,0)</f>
        <v>116</v>
      </c>
      <c r="Q3023">
        <f t="shared" si="329"/>
        <v>50.69</v>
      </c>
      <c r="R3023" s="14" t="str">
        <f t="shared" si="330"/>
        <v>10/17/2016</v>
      </c>
      <c r="S3023" s="14" t="str">
        <f t="shared" si="331"/>
        <v>11/22/2016</v>
      </c>
      <c r="T3023" s="9">
        <f t="shared" si="332"/>
        <v>10</v>
      </c>
      <c r="U3023">
        <f t="shared" si="333"/>
        <v>2016</v>
      </c>
      <c r="V3023" s="9">
        <f t="shared" si="334"/>
        <v>11</v>
      </c>
      <c r="W3023">
        <f t="shared" si="335"/>
        <v>2016</v>
      </c>
    </row>
    <row r="3024" spans="1:23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3">
        <v>42609.95380787037</v>
      </c>
      <c r="J3024" s="13">
        <v>42564.95380787037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 s="3">
        <f>ROUND(E3024/D3024*100,0)</f>
        <v>101</v>
      </c>
      <c r="Q3024">
        <f t="shared" si="329"/>
        <v>162.71</v>
      </c>
      <c r="R3024" s="14" t="str">
        <f t="shared" si="330"/>
        <v>7/13/2016</v>
      </c>
      <c r="S3024" s="14" t="str">
        <f t="shared" si="331"/>
        <v>8/27/2016</v>
      </c>
      <c r="T3024" s="9">
        <f t="shared" si="332"/>
        <v>7</v>
      </c>
      <c r="U3024">
        <f t="shared" si="333"/>
        <v>2016</v>
      </c>
      <c r="V3024" s="9">
        <f t="shared" si="334"/>
        <v>8</v>
      </c>
      <c r="W3024">
        <f t="shared" si="335"/>
        <v>2016</v>
      </c>
    </row>
    <row r="3025" spans="1:23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3">
        <v>42166.675763888888</v>
      </c>
      <c r="J3025" s="13">
        <v>42121.675763888888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 s="3">
        <f>ROUND(E3025/D3025*100,0)</f>
        <v>103</v>
      </c>
      <c r="Q3025">
        <f t="shared" si="329"/>
        <v>120.17</v>
      </c>
      <c r="R3025" s="14" t="str">
        <f t="shared" si="330"/>
        <v>4/27/2015</v>
      </c>
      <c r="S3025" s="14" t="str">
        <f t="shared" si="331"/>
        <v>6/11/2015</v>
      </c>
      <c r="T3025" s="9">
        <f t="shared" si="332"/>
        <v>4</v>
      </c>
      <c r="U3025">
        <f t="shared" si="333"/>
        <v>2015</v>
      </c>
      <c r="V3025" s="9">
        <f t="shared" si="334"/>
        <v>6</v>
      </c>
      <c r="W3025">
        <f t="shared" si="335"/>
        <v>2015</v>
      </c>
    </row>
    <row r="3026" spans="1:23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3">
        <v>41188.993923611109</v>
      </c>
      <c r="J3026" s="13">
        <v>41158.993923611109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 s="3">
        <f>ROUND(E3026/D3026*100,0)</f>
        <v>246</v>
      </c>
      <c r="Q3026">
        <f t="shared" si="329"/>
        <v>67.7</v>
      </c>
      <c r="R3026" s="14" t="str">
        <f t="shared" si="330"/>
        <v>9/6/2012</v>
      </c>
      <c r="S3026" s="14" t="str">
        <f t="shared" si="331"/>
        <v>10/6/2012</v>
      </c>
      <c r="T3026" s="9">
        <f t="shared" si="332"/>
        <v>9</v>
      </c>
      <c r="U3026">
        <f t="shared" si="333"/>
        <v>2012</v>
      </c>
      <c r="V3026" s="9">
        <f t="shared" si="334"/>
        <v>10</v>
      </c>
      <c r="W3026">
        <f t="shared" si="335"/>
        <v>2012</v>
      </c>
    </row>
    <row r="3027" spans="1:23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3">
        <v>41789.666666666664</v>
      </c>
      <c r="J3027" s="13">
        <v>41761.509409722225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 s="3">
        <f>ROUND(E3027/D3027*100,0)</f>
        <v>302</v>
      </c>
      <c r="Q3027">
        <f t="shared" si="329"/>
        <v>52.1</v>
      </c>
      <c r="R3027" s="14" t="str">
        <f t="shared" si="330"/>
        <v>5/2/2014</v>
      </c>
      <c r="S3027" s="14" t="str">
        <f t="shared" si="331"/>
        <v>5/30/2014</v>
      </c>
      <c r="T3027" s="9">
        <f t="shared" si="332"/>
        <v>5</v>
      </c>
      <c r="U3027">
        <f t="shared" si="333"/>
        <v>2014</v>
      </c>
      <c r="V3027" s="9">
        <f t="shared" si="334"/>
        <v>5</v>
      </c>
      <c r="W3027">
        <f t="shared" si="335"/>
        <v>2014</v>
      </c>
    </row>
    <row r="3028" spans="1:23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3">
        <v>42797.459398148145</v>
      </c>
      <c r="J3028" s="13">
        <v>42783.459398148145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 s="3">
        <f>ROUND(E3028/D3028*100,0)</f>
        <v>143</v>
      </c>
      <c r="Q3028">
        <f t="shared" si="329"/>
        <v>51.6</v>
      </c>
      <c r="R3028" s="14" t="str">
        <f t="shared" si="330"/>
        <v>2/17/2017</v>
      </c>
      <c r="S3028" s="14" t="str">
        <f t="shared" si="331"/>
        <v>3/3/2017</v>
      </c>
      <c r="T3028" s="9">
        <f t="shared" si="332"/>
        <v>2</v>
      </c>
      <c r="U3028">
        <f t="shared" si="333"/>
        <v>2017</v>
      </c>
      <c r="V3028" s="9">
        <f t="shared" si="334"/>
        <v>3</v>
      </c>
      <c r="W3028">
        <f t="shared" si="335"/>
        <v>2017</v>
      </c>
    </row>
    <row r="3029" spans="1:23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3">
        <v>42083.662627314814</v>
      </c>
      <c r="J3029" s="13">
        <v>42053.704293981478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 s="3">
        <f>ROUND(E3029/D3029*100,0)</f>
        <v>131</v>
      </c>
      <c r="Q3029">
        <f t="shared" si="329"/>
        <v>164.3</v>
      </c>
      <c r="R3029" s="14" t="str">
        <f t="shared" si="330"/>
        <v>2/18/2015</v>
      </c>
      <c r="S3029" s="14" t="str">
        <f t="shared" si="331"/>
        <v>3/20/2015</v>
      </c>
      <c r="T3029" s="9">
        <f t="shared" si="332"/>
        <v>2</v>
      </c>
      <c r="U3029">
        <f t="shared" si="333"/>
        <v>2015</v>
      </c>
      <c r="V3029" s="9">
        <f t="shared" si="334"/>
        <v>3</v>
      </c>
      <c r="W3029">
        <f t="shared" si="335"/>
        <v>2015</v>
      </c>
    </row>
    <row r="3030" spans="1:23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3">
        <v>42597.264178240737</v>
      </c>
      <c r="J3030" s="13">
        <v>42567.264178240737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 s="3">
        <f>ROUND(E3030/D3030*100,0)</f>
        <v>168</v>
      </c>
      <c r="Q3030">
        <f t="shared" si="329"/>
        <v>84.86</v>
      </c>
      <c r="R3030" s="14" t="str">
        <f t="shared" si="330"/>
        <v>7/16/2016</v>
      </c>
      <c r="S3030" s="14" t="str">
        <f t="shared" si="331"/>
        <v>8/15/2016</v>
      </c>
      <c r="T3030" s="9">
        <f t="shared" si="332"/>
        <v>7</v>
      </c>
      <c r="U3030">
        <f t="shared" si="333"/>
        <v>2016</v>
      </c>
      <c r="V3030" s="9">
        <f t="shared" si="334"/>
        <v>8</v>
      </c>
      <c r="W3030">
        <f t="shared" si="335"/>
        <v>2016</v>
      </c>
    </row>
    <row r="3031" spans="1:23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3">
        <v>41961.190972222219</v>
      </c>
      <c r="J3031" s="13">
        <v>41932.708877314813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 s="3">
        <f>ROUND(E3031/D3031*100,0)</f>
        <v>110</v>
      </c>
      <c r="Q3031">
        <f t="shared" si="329"/>
        <v>94.55</v>
      </c>
      <c r="R3031" s="14" t="str">
        <f t="shared" si="330"/>
        <v>10/20/2014</v>
      </c>
      <c r="S3031" s="14" t="str">
        <f t="shared" si="331"/>
        <v>11/18/2014</v>
      </c>
      <c r="T3031" s="9">
        <f t="shared" si="332"/>
        <v>10</v>
      </c>
      <c r="U3031">
        <f t="shared" si="333"/>
        <v>2014</v>
      </c>
      <c r="V3031" s="9">
        <f t="shared" si="334"/>
        <v>11</v>
      </c>
      <c r="W3031">
        <f t="shared" si="335"/>
        <v>2014</v>
      </c>
    </row>
    <row r="3032" spans="1:23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3">
        <v>42263.747349537036</v>
      </c>
      <c r="J3032" s="13">
        <v>42233.747349537036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 s="3">
        <f>ROUND(E3032/D3032*100,0)</f>
        <v>107</v>
      </c>
      <c r="Q3032">
        <f t="shared" si="329"/>
        <v>45.54</v>
      </c>
      <c r="R3032" s="14" t="str">
        <f t="shared" si="330"/>
        <v>8/17/2015</v>
      </c>
      <c r="S3032" s="14" t="str">
        <f t="shared" si="331"/>
        <v>9/16/2015</v>
      </c>
      <c r="T3032" s="9">
        <f t="shared" si="332"/>
        <v>8</v>
      </c>
      <c r="U3032">
        <f t="shared" si="333"/>
        <v>2015</v>
      </c>
      <c r="V3032" s="9">
        <f t="shared" si="334"/>
        <v>9</v>
      </c>
      <c r="W3032">
        <f t="shared" si="335"/>
        <v>2015</v>
      </c>
    </row>
    <row r="3033" spans="1:23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3">
        <v>42657.882488425923</v>
      </c>
      <c r="J3033" s="13">
        <v>42597.882488425923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 s="3">
        <f>ROUND(E3033/D3033*100,0)</f>
        <v>100</v>
      </c>
      <c r="Q3033">
        <f t="shared" si="329"/>
        <v>51.72</v>
      </c>
      <c r="R3033" s="14" t="str">
        <f t="shared" si="330"/>
        <v>8/15/2016</v>
      </c>
      <c r="S3033" s="14" t="str">
        <f t="shared" si="331"/>
        <v>10/14/2016</v>
      </c>
      <c r="T3033" s="9">
        <f t="shared" si="332"/>
        <v>8</v>
      </c>
      <c r="U3033">
        <f t="shared" si="333"/>
        <v>2016</v>
      </c>
      <c r="V3033" s="9">
        <f t="shared" si="334"/>
        <v>10</v>
      </c>
      <c r="W3033">
        <f t="shared" si="335"/>
        <v>2016</v>
      </c>
    </row>
    <row r="3034" spans="1:23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3">
        <v>42258.044664351852</v>
      </c>
      <c r="J3034" s="13">
        <v>42228.044664351852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 s="3">
        <f>ROUND(E3034/D3034*100,0)</f>
        <v>127</v>
      </c>
      <c r="Q3034">
        <f t="shared" si="329"/>
        <v>50.88</v>
      </c>
      <c r="R3034" s="14" t="str">
        <f t="shared" si="330"/>
        <v>8/12/2015</v>
      </c>
      <c r="S3034" s="14" t="str">
        <f t="shared" si="331"/>
        <v>9/11/2015</v>
      </c>
      <c r="T3034" s="9">
        <f t="shared" si="332"/>
        <v>8</v>
      </c>
      <c r="U3034">
        <f t="shared" si="333"/>
        <v>2015</v>
      </c>
      <c r="V3034" s="9">
        <f t="shared" si="334"/>
        <v>9</v>
      </c>
      <c r="W3034">
        <f t="shared" si="335"/>
        <v>2015</v>
      </c>
    </row>
    <row r="3035" spans="1:23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3">
        <v>42600.110243055555</v>
      </c>
      <c r="J3035" s="13">
        <v>42570.110243055555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 s="3">
        <f>ROUND(E3035/D3035*100,0)</f>
        <v>147</v>
      </c>
      <c r="Q3035">
        <f t="shared" si="329"/>
        <v>191.13</v>
      </c>
      <c r="R3035" s="14" t="str">
        <f t="shared" si="330"/>
        <v>7/19/2016</v>
      </c>
      <c r="S3035" s="14" t="str">
        <f t="shared" si="331"/>
        <v>8/18/2016</v>
      </c>
      <c r="T3035" s="9">
        <f t="shared" si="332"/>
        <v>7</v>
      </c>
      <c r="U3035">
        <f t="shared" si="333"/>
        <v>2016</v>
      </c>
      <c r="V3035" s="9">
        <f t="shared" si="334"/>
        <v>8</v>
      </c>
      <c r="W3035">
        <f t="shared" si="335"/>
        <v>2016</v>
      </c>
    </row>
    <row r="3036" spans="1:23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3">
        <v>42675.165972222225</v>
      </c>
      <c r="J3036" s="13">
        <v>42644.535358796296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 s="3">
        <f>ROUND(E3036/D3036*100,0)</f>
        <v>113</v>
      </c>
      <c r="Q3036">
        <f t="shared" si="329"/>
        <v>89.31</v>
      </c>
      <c r="R3036" s="14" t="str">
        <f t="shared" si="330"/>
        <v>10/1/2016</v>
      </c>
      <c r="S3036" s="14" t="str">
        <f t="shared" si="331"/>
        <v>11/1/2016</v>
      </c>
      <c r="T3036" s="9">
        <f t="shared" si="332"/>
        <v>10</v>
      </c>
      <c r="U3036">
        <f t="shared" si="333"/>
        <v>2016</v>
      </c>
      <c r="V3036" s="9">
        <f t="shared" si="334"/>
        <v>11</v>
      </c>
      <c r="W3036">
        <f t="shared" si="335"/>
        <v>2016</v>
      </c>
    </row>
    <row r="3037" spans="1:23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3">
        <v>41398.560289351852</v>
      </c>
      <c r="J3037" s="13">
        <v>41368.560289351852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 s="3">
        <f>ROUND(E3037/D3037*100,0)</f>
        <v>109</v>
      </c>
      <c r="Q3037">
        <f t="shared" si="329"/>
        <v>88.59</v>
      </c>
      <c r="R3037" s="14" t="str">
        <f t="shared" si="330"/>
        <v>4/4/2013</v>
      </c>
      <c r="S3037" s="14" t="str">
        <f t="shared" si="331"/>
        <v>5/4/2013</v>
      </c>
      <c r="T3037" s="9">
        <f t="shared" si="332"/>
        <v>4</v>
      </c>
      <c r="U3037">
        <f t="shared" si="333"/>
        <v>2013</v>
      </c>
      <c r="V3037" s="9">
        <f t="shared" si="334"/>
        <v>5</v>
      </c>
      <c r="W3037">
        <f t="shared" si="335"/>
        <v>2013</v>
      </c>
    </row>
    <row r="3038" spans="1:23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3">
        <v>41502.499305555553</v>
      </c>
      <c r="J3038" s="13">
        <v>41466.785231481481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 s="3">
        <f>ROUND(E3038/D3038*100,0)</f>
        <v>127</v>
      </c>
      <c r="Q3038">
        <f t="shared" si="329"/>
        <v>96.3</v>
      </c>
      <c r="R3038" s="14" t="str">
        <f t="shared" si="330"/>
        <v>7/11/2013</v>
      </c>
      <c r="S3038" s="14" t="str">
        <f t="shared" si="331"/>
        <v>8/16/2013</v>
      </c>
      <c r="T3038" s="9">
        <f t="shared" si="332"/>
        <v>7</v>
      </c>
      <c r="U3038">
        <f t="shared" si="333"/>
        <v>2013</v>
      </c>
      <c r="V3038" s="9">
        <f t="shared" si="334"/>
        <v>8</v>
      </c>
      <c r="W3038">
        <f t="shared" si="335"/>
        <v>2013</v>
      </c>
    </row>
    <row r="3039" spans="1:23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3">
        <v>40453.207638888889</v>
      </c>
      <c r="J3039" s="13">
        <v>40378.893206018518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 s="3">
        <f>ROUND(E3039/D3039*100,0)</f>
        <v>213</v>
      </c>
      <c r="Q3039">
        <f t="shared" si="329"/>
        <v>33.31</v>
      </c>
      <c r="R3039" s="14" t="str">
        <f t="shared" si="330"/>
        <v>7/19/2010</v>
      </c>
      <c r="S3039" s="14" t="str">
        <f t="shared" si="331"/>
        <v>10/2/2010</v>
      </c>
      <c r="T3039" s="9">
        <f t="shared" si="332"/>
        <v>7</v>
      </c>
      <c r="U3039">
        <f t="shared" si="333"/>
        <v>2010</v>
      </c>
      <c r="V3039" s="9">
        <f t="shared" si="334"/>
        <v>10</v>
      </c>
      <c r="W3039">
        <f t="shared" si="335"/>
        <v>2010</v>
      </c>
    </row>
    <row r="3040" spans="1:23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3">
        <v>42433.252280092594</v>
      </c>
      <c r="J3040" s="13">
        <v>42373.252280092594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 s="3">
        <f>ROUND(E3040/D3040*100,0)</f>
        <v>101</v>
      </c>
      <c r="Q3040">
        <f t="shared" si="329"/>
        <v>37.22</v>
      </c>
      <c r="R3040" s="14" t="str">
        <f t="shared" si="330"/>
        <v>1/4/2016</v>
      </c>
      <c r="S3040" s="14" t="str">
        <f t="shared" si="331"/>
        <v>3/4/2016</v>
      </c>
      <c r="T3040" s="9">
        <f t="shared" si="332"/>
        <v>1</v>
      </c>
      <c r="U3040">
        <f t="shared" si="333"/>
        <v>2016</v>
      </c>
      <c r="V3040" s="9">
        <f t="shared" si="334"/>
        <v>3</v>
      </c>
      <c r="W3040">
        <f t="shared" si="335"/>
        <v>2016</v>
      </c>
    </row>
    <row r="3041" spans="1:23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3">
        <v>41637.332638888889</v>
      </c>
      <c r="J3041" s="13">
        <v>41610.794421296298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 s="3">
        <f>ROUND(E3041/D3041*100,0)</f>
        <v>109</v>
      </c>
      <c r="Q3041">
        <f t="shared" si="329"/>
        <v>92.13</v>
      </c>
      <c r="R3041" s="14" t="str">
        <f t="shared" si="330"/>
        <v>12/2/2013</v>
      </c>
      <c r="S3041" s="14" t="str">
        <f t="shared" si="331"/>
        <v>12/29/2013</v>
      </c>
      <c r="T3041" s="9">
        <f t="shared" si="332"/>
        <v>12</v>
      </c>
      <c r="U3041">
        <f t="shared" si="333"/>
        <v>2013</v>
      </c>
      <c r="V3041" s="9">
        <f t="shared" si="334"/>
        <v>12</v>
      </c>
      <c r="W3041">
        <f t="shared" si="335"/>
        <v>2013</v>
      </c>
    </row>
    <row r="3042" spans="1:23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3">
        <v>42181.958333333336</v>
      </c>
      <c r="J3042" s="13">
        <v>42177.791909722226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 s="3">
        <f>ROUND(E3042/D3042*100,0)</f>
        <v>108</v>
      </c>
      <c r="Q3042">
        <f t="shared" si="329"/>
        <v>76.790000000000006</v>
      </c>
      <c r="R3042" s="14" t="str">
        <f t="shared" si="330"/>
        <v>6/22/2015</v>
      </c>
      <c r="S3042" s="14" t="str">
        <f t="shared" si="331"/>
        <v>6/26/2015</v>
      </c>
      <c r="T3042" s="9">
        <f t="shared" si="332"/>
        <v>6</v>
      </c>
      <c r="U3042">
        <f t="shared" si="333"/>
        <v>2015</v>
      </c>
      <c r="V3042" s="9">
        <f t="shared" si="334"/>
        <v>6</v>
      </c>
      <c r="W3042">
        <f t="shared" si="335"/>
        <v>2015</v>
      </c>
    </row>
    <row r="3043" spans="1:23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3">
        <v>42389.868611111109</v>
      </c>
      <c r="J3043" s="13">
        <v>42359.868611111109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 s="3">
        <f>ROUND(E3043/D3043*100,0)</f>
        <v>110</v>
      </c>
      <c r="Q3043">
        <f t="shared" si="329"/>
        <v>96.53</v>
      </c>
      <c r="R3043" s="14" t="str">
        <f t="shared" si="330"/>
        <v>12/21/2015</v>
      </c>
      <c r="S3043" s="14" t="str">
        <f t="shared" si="331"/>
        <v>1/20/2016</v>
      </c>
      <c r="T3043" s="9">
        <f t="shared" si="332"/>
        <v>12</v>
      </c>
      <c r="U3043">
        <f t="shared" si="333"/>
        <v>2015</v>
      </c>
      <c r="V3043" s="9">
        <f t="shared" si="334"/>
        <v>1</v>
      </c>
      <c r="W3043">
        <f t="shared" si="335"/>
        <v>2016</v>
      </c>
    </row>
    <row r="3044" spans="1:23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3">
        <v>42283.688043981485</v>
      </c>
      <c r="J3044" s="13">
        <v>42253.688043981485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 s="3">
        <f>ROUND(E3044/D3044*100,0)</f>
        <v>128</v>
      </c>
      <c r="Q3044">
        <f t="shared" si="329"/>
        <v>51.89</v>
      </c>
      <c r="R3044" s="14" t="str">
        <f t="shared" si="330"/>
        <v>9/6/2015</v>
      </c>
      <c r="S3044" s="14" t="str">
        <f t="shared" si="331"/>
        <v>10/6/2015</v>
      </c>
      <c r="T3044" s="9">
        <f t="shared" si="332"/>
        <v>9</v>
      </c>
      <c r="U3044">
        <f t="shared" si="333"/>
        <v>2015</v>
      </c>
      <c r="V3044" s="9">
        <f t="shared" si="334"/>
        <v>10</v>
      </c>
      <c r="W3044">
        <f t="shared" si="335"/>
        <v>2015</v>
      </c>
    </row>
    <row r="3045" spans="1:23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3">
        <v>42110.118055555555</v>
      </c>
      <c r="J3045" s="13">
        <v>42083.070590277777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 s="3">
        <f>ROUND(E3045/D3045*100,0)</f>
        <v>110</v>
      </c>
      <c r="Q3045">
        <f t="shared" si="329"/>
        <v>128.91</v>
      </c>
      <c r="R3045" s="14" t="str">
        <f t="shared" si="330"/>
        <v>3/20/2015</v>
      </c>
      <c r="S3045" s="14" t="str">
        <f t="shared" si="331"/>
        <v>4/16/2015</v>
      </c>
      <c r="T3045" s="9">
        <f t="shared" si="332"/>
        <v>3</v>
      </c>
      <c r="U3045">
        <f t="shared" si="333"/>
        <v>2015</v>
      </c>
      <c r="V3045" s="9">
        <f t="shared" si="334"/>
        <v>4</v>
      </c>
      <c r="W3045">
        <f t="shared" si="335"/>
        <v>2015</v>
      </c>
    </row>
    <row r="3046" spans="1:23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3">
        <v>42402.7268287037</v>
      </c>
      <c r="J3046" s="13">
        <v>42387.7268287037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 s="3">
        <f>ROUND(E3046/D3046*100,0)</f>
        <v>109</v>
      </c>
      <c r="Q3046">
        <f t="shared" si="329"/>
        <v>84.11</v>
      </c>
      <c r="R3046" s="14" t="str">
        <f t="shared" si="330"/>
        <v>1/18/2016</v>
      </c>
      <c r="S3046" s="14" t="str">
        <f t="shared" si="331"/>
        <v>2/2/2016</v>
      </c>
      <c r="T3046" s="9">
        <f t="shared" si="332"/>
        <v>1</v>
      </c>
      <c r="U3046">
        <f t="shared" si="333"/>
        <v>2016</v>
      </c>
      <c r="V3046" s="9">
        <f t="shared" si="334"/>
        <v>2</v>
      </c>
      <c r="W3046">
        <f t="shared" si="335"/>
        <v>2016</v>
      </c>
    </row>
    <row r="3047" spans="1:23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3">
        <v>41873.155729166669</v>
      </c>
      <c r="J3047" s="13">
        <v>41843.155729166669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 s="3">
        <f>ROUND(E3047/D3047*100,0)</f>
        <v>133</v>
      </c>
      <c r="Q3047">
        <f t="shared" si="329"/>
        <v>82.94</v>
      </c>
      <c r="R3047" s="14" t="str">
        <f t="shared" si="330"/>
        <v>7/23/2014</v>
      </c>
      <c r="S3047" s="14" t="str">
        <f t="shared" si="331"/>
        <v>8/22/2014</v>
      </c>
      <c r="T3047" s="9">
        <f t="shared" si="332"/>
        <v>7</v>
      </c>
      <c r="U3047">
        <f t="shared" si="333"/>
        <v>2014</v>
      </c>
      <c r="V3047" s="9">
        <f t="shared" si="334"/>
        <v>8</v>
      </c>
      <c r="W3047">
        <f t="shared" si="335"/>
        <v>2014</v>
      </c>
    </row>
    <row r="3048" spans="1:23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3">
        <v>41892.202777777777</v>
      </c>
      <c r="J3048" s="13">
        <v>41862.803078703706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 s="3">
        <f>ROUND(E3048/D3048*100,0)</f>
        <v>191</v>
      </c>
      <c r="Q3048">
        <f t="shared" si="329"/>
        <v>259.95</v>
      </c>
      <c r="R3048" s="14" t="str">
        <f t="shared" si="330"/>
        <v>8/11/2014</v>
      </c>
      <c r="S3048" s="14" t="str">
        <f t="shared" si="331"/>
        <v>9/10/2014</v>
      </c>
      <c r="T3048" s="9">
        <f t="shared" si="332"/>
        <v>8</v>
      </c>
      <c r="U3048">
        <f t="shared" si="333"/>
        <v>2014</v>
      </c>
      <c r="V3048" s="9">
        <f t="shared" si="334"/>
        <v>9</v>
      </c>
      <c r="W3048">
        <f t="shared" si="335"/>
        <v>2014</v>
      </c>
    </row>
    <row r="3049" spans="1:23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3">
        <v>42487.552777777775</v>
      </c>
      <c r="J3049" s="13">
        <v>42443.989050925928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 s="3">
        <f>ROUND(E3049/D3049*100,0)</f>
        <v>149</v>
      </c>
      <c r="Q3049">
        <f t="shared" si="329"/>
        <v>37.25</v>
      </c>
      <c r="R3049" s="14" t="str">
        <f t="shared" si="330"/>
        <v>3/14/2016</v>
      </c>
      <c r="S3049" s="14" t="str">
        <f t="shared" si="331"/>
        <v>4/27/2016</v>
      </c>
      <c r="T3049" s="9">
        <f t="shared" si="332"/>
        <v>3</v>
      </c>
      <c r="U3049">
        <f t="shared" si="333"/>
        <v>2016</v>
      </c>
      <c r="V3049" s="9">
        <f t="shared" si="334"/>
        <v>4</v>
      </c>
      <c r="W3049">
        <f t="shared" si="335"/>
        <v>2016</v>
      </c>
    </row>
    <row r="3050" spans="1:23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3">
        <v>42004.890277777777</v>
      </c>
      <c r="J3050" s="13">
        <v>41975.901180555556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 s="3">
        <f>ROUND(E3050/D3050*100,0)</f>
        <v>166</v>
      </c>
      <c r="Q3050">
        <f t="shared" si="329"/>
        <v>177.02</v>
      </c>
      <c r="R3050" s="14" t="str">
        <f t="shared" si="330"/>
        <v>12/2/2014</v>
      </c>
      <c r="S3050" s="14" t="str">
        <f t="shared" si="331"/>
        <v>12/31/2014</v>
      </c>
      <c r="T3050" s="9">
        <f t="shared" si="332"/>
        <v>12</v>
      </c>
      <c r="U3050">
        <f t="shared" si="333"/>
        <v>2014</v>
      </c>
      <c r="V3050" s="9">
        <f t="shared" si="334"/>
        <v>12</v>
      </c>
      <c r="W3050">
        <f t="shared" si="335"/>
        <v>2014</v>
      </c>
    </row>
    <row r="3051" spans="1:23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3">
        <v>42169.014525462961</v>
      </c>
      <c r="J3051" s="13">
        <v>42139.014525462961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 s="3">
        <f>ROUND(E3051/D3051*100,0)</f>
        <v>107</v>
      </c>
      <c r="Q3051">
        <f t="shared" si="329"/>
        <v>74.069999999999993</v>
      </c>
      <c r="R3051" s="14" t="str">
        <f t="shared" si="330"/>
        <v>5/15/2015</v>
      </c>
      <c r="S3051" s="14" t="str">
        <f t="shared" si="331"/>
        <v>6/14/2015</v>
      </c>
      <c r="T3051" s="9">
        <f t="shared" si="332"/>
        <v>5</v>
      </c>
      <c r="U3051">
        <f t="shared" si="333"/>
        <v>2015</v>
      </c>
      <c r="V3051" s="9">
        <f t="shared" si="334"/>
        <v>6</v>
      </c>
      <c r="W3051">
        <f t="shared" si="335"/>
        <v>2015</v>
      </c>
    </row>
    <row r="3052" spans="1:23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3">
        <v>42495.16851851852</v>
      </c>
      <c r="J3052" s="13">
        <v>42465.16851851852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 s="3">
        <f>ROUND(E3052/D3052*100,0)</f>
        <v>106</v>
      </c>
      <c r="Q3052">
        <f t="shared" si="329"/>
        <v>70.67</v>
      </c>
      <c r="R3052" s="14" t="str">
        <f t="shared" si="330"/>
        <v>4/5/2016</v>
      </c>
      <c r="S3052" s="14" t="str">
        <f t="shared" si="331"/>
        <v>5/5/2016</v>
      </c>
      <c r="T3052" s="9">
        <f t="shared" si="332"/>
        <v>4</v>
      </c>
      <c r="U3052">
        <f t="shared" si="333"/>
        <v>2016</v>
      </c>
      <c r="V3052" s="9">
        <f t="shared" si="334"/>
        <v>5</v>
      </c>
      <c r="W3052">
        <f t="shared" si="335"/>
        <v>2016</v>
      </c>
    </row>
    <row r="3053" spans="1:23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3">
        <v>42774.416030092594</v>
      </c>
      <c r="J3053" s="13">
        <v>42744.416030092594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 s="3">
        <f>ROUND(E3053/D3053*100,0)</f>
        <v>24</v>
      </c>
      <c r="Q3053">
        <f t="shared" si="329"/>
        <v>23.63</v>
      </c>
      <c r="R3053" s="14" t="str">
        <f t="shared" si="330"/>
        <v>1/9/2017</v>
      </c>
      <c r="S3053" s="14" t="str">
        <f t="shared" si="331"/>
        <v>2/8/2017</v>
      </c>
      <c r="T3053" s="9">
        <f t="shared" si="332"/>
        <v>1</v>
      </c>
      <c r="U3053">
        <f t="shared" si="333"/>
        <v>2017</v>
      </c>
      <c r="V3053" s="9">
        <f t="shared" si="334"/>
        <v>2</v>
      </c>
      <c r="W3053">
        <f t="shared" si="335"/>
        <v>2017</v>
      </c>
    </row>
    <row r="3054" spans="1:23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3">
        <v>42152.665972222225</v>
      </c>
      <c r="J3054" s="13">
        <v>42122.670069444444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 s="3">
        <f>ROUND(E3054/D3054*100,0)</f>
        <v>0</v>
      </c>
      <c r="Q3054">
        <f t="shared" si="329"/>
        <v>37.5</v>
      </c>
      <c r="R3054" s="14" t="str">
        <f t="shared" si="330"/>
        <v>4/28/2015</v>
      </c>
      <c r="S3054" s="14" t="str">
        <f t="shared" si="331"/>
        <v>5/28/2015</v>
      </c>
      <c r="T3054" s="9">
        <f t="shared" si="332"/>
        <v>4</v>
      </c>
      <c r="U3054">
        <f t="shared" si="333"/>
        <v>2015</v>
      </c>
      <c r="V3054" s="9">
        <f t="shared" si="334"/>
        <v>5</v>
      </c>
      <c r="W3054">
        <f t="shared" si="335"/>
        <v>2015</v>
      </c>
    </row>
    <row r="3055" spans="1:23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3">
        <v>41914.165972222225</v>
      </c>
      <c r="J3055" s="13">
        <v>41862.761724537035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 s="3">
        <f>ROUND(E3055/D3055*100,0)</f>
        <v>0</v>
      </c>
      <c r="Q3055">
        <f t="shared" si="329"/>
        <v>13.33</v>
      </c>
      <c r="R3055" s="14" t="str">
        <f t="shared" si="330"/>
        <v>8/11/2014</v>
      </c>
      <c r="S3055" s="14" t="str">
        <f t="shared" si="331"/>
        <v>10/2/2014</v>
      </c>
      <c r="T3055" s="9">
        <f t="shared" si="332"/>
        <v>8</v>
      </c>
      <c r="U3055">
        <f t="shared" si="333"/>
        <v>2014</v>
      </c>
      <c r="V3055" s="9">
        <f t="shared" si="334"/>
        <v>10</v>
      </c>
      <c r="W3055">
        <f t="shared" si="335"/>
        <v>2014</v>
      </c>
    </row>
    <row r="3056" spans="1:23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3">
        <v>42065.044444444444</v>
      </c>
      <c r="J3056" s="13">
        <v>42027.832800925928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 s="3">
        <f>ROUND(E3056/D3056*100,0)</f>
        <v>0</v>
      </c>
      <c r="Q3056">
        <f t="shared" si="329"/>
        <v>0</v>
      </c>
      <c r="R3056" s="14" t="str">
        <f t="shared" si="330"/>
        <v>1/23/2015</v>
      </c>
      <c r="S3056" s="14" t="str">
        <f t="shared" si="331"/>
        <v>3/2/2015</v>
      </c>
      <c r="T3056" s="9">
        <f t="shared" si="332"/>
        <v>1</v>
      </c>
      <c r="U3056">
        <f t="shared" si="333"/>
        <v>2015</v>
      </c>
      <c r="V3056" s="9">
        <f t="shared" si="334"/>
        <v>3</v>
      </c>
      <c r="W3056">
        <f t="shared" si="335"/>
        <v>2015</v>
      </c>
    </row>
    <row r="3057" spans="1:23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3">
        <v>42013.95821759259</v>
      </c>
      <c r="J3057" s="13">
        <v>41953.95821759259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 s="3">
        <f>ROUND(E3057/D3057*100,0)</f>
        <v>0</v>
      </c>
      <c r="Q3057">
        <f t="shared" si="329"/>
        <v>1</v>
      </c>
      <c r="R3057" s="14" t="str">
        <f t="shared" si="330"/>
        <v>11/10/2014</v>
      </c>
      <c r="S3057" s="14" t="str">
        <f t="shared" si="331"/>
        <v>1/9/2015</v>
      </c>
      <c r="T3057" s="9">
        <f t="shared" si="332"/>
        <v>11</v>
      </c>
      <c r="U3057">
        <f t="shared" si="333"/>
        <v>2014</v>
      </c>
      <c r="V3057" s="9">
        <f t="shared" si="334"/>
        <v>1</v>
      </c>
      <c r="W3057">
        <f t="shared" si="335"/>
        <v>2015</v>
      </c>
    </row>
    <row r="3058" spans="1:23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3">
        <v>41911.636388888888</v>
      </c>
      <c r="J3058" s="13">
        <v>41851.636388888888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 s="3">
        <f>ROUND(E3058/D3058*100,0)</f>
        <v>0</v>
      </c>
      <c r="Q3058">
        <f t="shared" si="329"/>
        <v>0</v>
      </c>
      <c r="R3058" s="14" t="str">
        <f t="shared" si="330"/>
        <v>7/31/2014</v>
      </c>
      <c r="S3058" s="14" t="str">
        <f t="shared" si="331"/>
        <v>9/29/2014</v>
      </c>
      <c r="T3058" s="9">
        <f t="shared" si="332"/>
        <v>7</v>
      </c>
      <c r="U3058">
        <f t="shared" si="333"/>
        <v>2014</v>
      </c>
      <c r="V3058" s="9">
        <f t="shared" si="334"/>
        <v>9</v>
      </c>
      <c r="W3058">
        <f t="shared" si="335"/>
        <v>2014</v>
      </c>
    </row>
    <row r="3059" spans="1:23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3">
        <v>42463.608923611115</v>
      </c>
      <c r="J3059" s="13">
        <v>42433.650590277779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 s="3">
        <f>ROUND(E3059/D3059*100,0)</f>
        <v>0</v>
      </c>
      <c r="Q3059">
        <f t="shared" si="329"/>
        <v>0</v>
      </c>
      <c r="R3059" s="14" t="str">
        <f t="shared" si="330"/>
        <v>3/4/2016</v>
      </c>
      <c r="S3059" s="14" t="str">
        <f t="shared" si="331"/>
        <v>4/3/2016</v>
      </c>
      <c r="T3059" s="9">
        <f t="shared" si="332"/>
        <v>3</v>
      </c>
      <c r="U3059">
        <f t="shared" si="333"/>
        <v>2016</v>
      </c>
      <c r="V3059" s="9">
        <f t="shared" si="334"/>
        <v>4</v>
      </c>
      <c r="W3059">
        <f t="shared" si="335"/>
        <v>2016</v>
      </c>
    </row>
    <row r="3060" spans="1:23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3">
        <v>42510.374305555553</v>
      </c>
      <c r="J3060" s="13">
        <v>42460.374305555553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 s="3">
        <f>ROUND(E3060/D3060*100,0)</f>
        <v>0</v>
      </c>
      <c r="Q3060">
        <f t="shared" si="329"/>
        <v>1</v>
      </c>
      <c r="R3060" s="14" t="str">
        <f t="shared" si="330"/>
        <v>3/31/2016</v>
      </c>
      <c r="S3060" s="14" t="str">
        <f t="shared" si="331"/>
        <v>5/20/2016</v>
      </c>
      <c r="T3060" s="9">
        <f t="shared" si="332"/>
        <v>3</v>
      </c>
      <c r="U3060">
        <f t="shared" si="333"/>
        <v>2016</v>
      </c>
      <c r="V3060" s="9">
        <f t="shared" si="334"/>
        <v>5</v>
      </c>
      <c r="W3060">
        <f t="shared" si="335"/>
        <v>2016</v>
      </c>
    </row>
    <row r="3061" spans="1:23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3">
        <v>41859.935717592591</v>
      </c>
      <c r="J3061" s="13">
        <v>41829.935717592591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 s="3">
        <f>ROUND(E3061/D3061*100,0)</f>
        <v>3</v>
      </c>
      <c r="Q3061">
        <f t="shared" si="329"/>
        <v>41</v>
      </c>
      <c r="R3061" s="14" t="str">
        <f t="shared" si="330"/>
        <v>7/9/2014</v>
      </c>
      <c r="S3061" s="14" t="str">
        <f t="shared" si="331"/>
        <v>8/8/2014</v>
      </c>
      <c r="T3061" s="9">
        <f t="shared" si="332"/>
        <v>7</v>
      </c>
      <c r="U3061">
        <f t="shared" si="333"/>
        <v>2014</v>
      </c>
      <c r="V3061" s="9">
        <f t="shared" si="334"/>
        <v>8</v>
      </c>
      <c r="W3061">
        <f t="shared" si="335"/>
        <v>2014</v>
      </c>
    </row>
    <row r="3062" spans="1:23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3">
        <v>42275.274699074071</v>
      </c>
      <c r="J3062" s="13">
        <v>42245.274699074071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 s="3">
        <f>ROUND(E3062/D3062*100,0)</f>
        <v>0</v>
      </c>
      <c r="Q3062">
        <f t="shared" si="329"/>
        <v>55.83</v>
      </c>
      <c r="R3062" s="14" t="str">
        <f t="shared" si="330"/>
        <v>8/29/2015</v>
      </c>
      <c r="S3062" s="14" t="str">
        <f t="shared" si="331"/>
        <v>9/28/2015</v>
      </c>
      <c r="T3062" s="9">
        <f t="shared" si="332"/>
        <v>8</v>
      </c>
      <c r="U3062">
        <f t="shared" si="333"/>
        <v>2015</v>
      </c>
      <c r="V3062" s="9">
        <f t="shared" si="334"/>
        <v>9</v>
      </c>
      <c r="W3062">
        <f t="shared" si="335"/>
        <v>2015</v>
      </c>
    </row>
    <row r="3063" spans="1:23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3">
        <v>41864.784120370372</v>
      </c>
      <c r="J3063" s="13">
        <v>41834.784120370372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 s="3">
        <f>ROUND(E3063/D3063*100,0)</f>
        <v>0</v>
      </c>
      <c r="Q3063">
        <f t="shared" si="329"/>
        <v>0</v>
      </c>
      <c r="R3063" s="14" t="str">
        <f t="shared" si="330"/>
        <v>7/14/2014</v>
      </c>
      <c r="S3063" s="14" t="str">
        <f t="shared" si="331"/>
        <v>8/13/2014</v>
      </c>
      <c r="T3063" s="9">
        <f t="shared" si="332"/>
        <v>7</v>
      </c>
      <c r="U3063">
        <f t="shared" si="333"/>
        <v>2014</v>
      </c>
      <c r="V3063" s="9">
        <f t="shared" si="334"/>
        <v>8</v>
      </c>
      <c r="W3063">
        <f t="shared" si="335"/>
        <v>2014</v>
      </c>
    </row>
    <row r="3064" spans="1:23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3">
        <v>42277.75</v>
      </c>
      <c r="J3064" s="13">
        <v>42248.535787037035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 s="3">
        <f>ROUND(E3064/D3064*100,0)</f>
        <v>67</v>
      </c>
      <c r="Q3064">
        <f t="shared" si="329"/>
        <v>99.76</v>
      </c>
      <c r="R3064" s="14" t="str">
        <f t="shared" si="330"/>
        <v>9/1/2015</v>
      </c>
      <c r="S3064" s="14" t="str">
        <f t="shared" si="331"/>
        <v>9/30/2015</v>
      </c>
      <c r="T3064" s="9">
        <f t="shared" si="332"/>
        <v>9</v>
      </c>
      <c r="U3064">
        <f t="shared" si="333"/>
        <v>2015</v>
      </c>
      <c r="V3064" s="9">
        <f t="shared" si="334"/>
        <v>9</v>
      </c>
      <c r="W3064">
        <f t="shared" si="335"/>
        <v>2015</v>
      </c>
    </row>
    <row r="3065" spans="1:23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3">
        <v>42665.922893518517</v>
      </c>
      <c r="J3065" s="13">
        <v>42630.922893518517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 s="3">
        <f>ROUND(E3065/D3065*100,0)</f>
        <v>20</v>
      </c>
      <c r="Q3065">
        <f t="shared" si="329"/>
        <v>25.52</v>
      </c>
      <c r="R3065" s="14" t="str">
        <f t="shared" si="330"/>
        <v>9/17/2016</v>
      </c>
      <c r="S3065" s="14" t="str">
        <f t="shared" si="331"/>
        <v>10/22/2016</v>
      </c>
      <c r="T3065" s="9">
        <f t="shared" si="332"/>
        <v>9</v>
      </c>
      <c r="U3065">
        <f t="shared" si="333"/>
        <v>2016</v>
      </c>
      <c r="V3065" s="9">
        <f t="shared" si="334"/>
        <v>10</v>
      </c>
      <c r="W3065">
        <f t="shared" si="335"/>
        <v>2016</v>
      </c>
    </row>
    <row r="3066" spans="1:23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3">
        <v>42330.290972222225</v>
      </c>
      <c r="J3066" s="13">
        <v>42299.130162037036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 s="3">
        <f>ROUND(E3066/D3066*100,0)</f>
        <v>11</v>
      </c>
      <c r="Q3066">
        <f t="shared" si="329"/>
        <v>117.65</v>
      </c>
      <c r="R3066" s="14" t="str">
        <f t="shared" si="330"/>
        <v>10/22/2015</v>
      </c>
      <c r="S3066" s="14" t="str">
        <f t="shared" si="331"/>
        <v>11/22/2015</v>
      </c>
      <c r="T3066" s="9">
        <f t="shared" si="332"/>
        <v>10</v>
      </c>
      <c r="U3066">
        <f t="shared" si="333"/>
        <v>2015</v>
      </c>
      <c r="V3066" s="9">
        <f t="shared" si="334"/>
        <v>11</v>
      </c>
      <c r="W3066">
        <f t="shared" si="335"/>
        <v>2015</v>
      </c>
    </row>
    <row r="3067" spans="1:23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3">
        <v>41850.055231481485</v>
      </c>
      <c r="J3067" s="13">
        <v>41825.055231481485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 s="3">
        <f>ROUND(E3067/D3067*100,0)</f>
        <v>0</v>
      </c>
      <c r="Q3067">
        <f t="shared" si="329"/>
        <v>5</v>
      </c>
      <c r="R3067" s="14" t="str">
        <f t="shared" si="330"/>
        <v>7/5/2014</v>
      </c>
      <c r="S3067" s="14" t="str">
        <f t="shared" si="331"/>
        <v>7/30/2014</v>
      </c>
      <c r="T3067" s="9">
        <f t="shared" si="332"/>
        <v>7</v>
      </c>
      <c r="U3067">
        <f t="shared" si="333"/>
        <v>2014</v>
      </c>
      <c r="V3067" s="9">
        <f t="shared" si="334"/>
        <v>7</v>
      </c>
      <c r="W3067">
        <f t="shared" si="335"/>
        <v>2014</v>
      </c>
    </row>
    <row r="3068" spans="1:23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3">
        <v>42561.228437500002</v>
      </c>
      <c r="J3068" s="13">
        <v>42531.228437500002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 s="3">
        <f>ROUND(E3068/D3068*100,0)</f>
        <v>12</v>
      </c>
      <c r="Q3068">
        <f t="shared" si="329"/>
        <v>2796.67</v>
      </c>
      <c r="R3068" s="14" t="str">
        <f t="shared" si="330"/>
        <v>6/10/2016</v>
      </c>
      <c r="S3068" s="14" t="str">
        <f t="shared" si="331"/>
        <v>7/10/2016</v>
      </c>
      <c r="T3068" s="9">
        <f t="shared" si="332"/>
        <v>6</v>
      </c>
      <c r="U3068">
        <f t="shared" si="333"/>
        <v>2016</v>
      </c>
      <c r="V3068" s="9">
        <f t="shared" si="334"/>
        <v>7</v>
      </c>
      <c r="W3068">
        <f t="shared" si="335"/>
        <v>2016</v>
      </c>
    </row>
    <row r="3069" spans="1:23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3">
        <v>42256.938414351855</v>
      </c>
      <c r="J3069" s="13">
        <v>42226.938414351855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 s="3">
        <f>ROUND(E3069/D3069*100,0)</f>
        <v>3</v>
      </c>
      <c r="Q3069">
        <f t="shared" si="329"/>
        <v>200</v>
      </c>
      <c r="R3069" s="14" t="str">
        <f t="shared" si="330"/>
        <v>8/10/2015</v>
      </c>
      <c r="S3069" s="14" t="str">
        <f t="shared" si="331"/>
        <v>9/9/2015</v>
      </c>
      <c r="T3069" s="9">
        <f t="shared" si="332"/>
        <v>8</v>
      </c>
      <c r="U3069">
        <f t="shared" si="333"/>
        <v>2015</v>
      </c>
      <c r="V3069" s="9">
        <f t="shared" si="334"/>
        <v>9</v>
      </c>
      <c r="W3069">
        <f t="shared" si="335"/>
        <v>2015</v>
      </c>
    </row>
    <row r="3070" spans="1:23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3">
        <v>42293.691574074073</v>
      </c>
      <c r="J3070" s="13">
        <v>42263.691574074073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 s="3">
        <f>ROUND(E3070/D3070*100,0)</f>
        <v>0</v>
      </c>
      <c r="Q3070">
        <f t="shared" si="329"/>
        <v>87.5</v>
      </c>
      <c r="R3070" s="14" t="str">
        <f t="shared" si="330"/>
        <v>9/16/2015</v>
      </c>
      <c r="S3070" s="14" t="str">
        <f t="shared" si="331"/>
        <v>10/16/2015</v>
      </c>
      <c r="T3070" s="9">
        <f t="shared" si="332"/>
        <v>9</v>
      </c>
      <c r="U3070">
        <f t="shared" si="333"/>
        <v>2015</v>
      </c>
      <c r="V3070" s="9">
        <f t="shared" si="334"/>
        <v>10</v>
      </c>
      <c r="W3070">
        <f t="shared" si="335"/>
        <v>2015</v>
      </c>
    </row>
    <row r="3071" spans="1:23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3">
        <v>41987.833726851852</v>
      </c>
      <c r="J3071" s="13">
        <v>41957.833726851852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 s="3">
        <f>ROUND(E3071/D3071*100,0)</f>
        <v>14</v>
      </c>
      <c r="Q3071">
        <f t="shared" si="329"/>
        <v>20.14</v>
      </c>
      <c r="R3071" s="14" t="str">
        <f t="shared" si="330"/>
        <v>11/14/2014</v>
      </c>
      <c r="S3071" s="14" t="str">
        <f t="shared" si="331"/>
        <v>12/14/2014</v>
      </c>
      <c r="T3071" s="9">
        <f t="shared" si="332"/>
        <v>11</v>
      </c>
      <c r="U3071">
        <f t="shared" si="333"/>
        <v>2014</v>
      </c>
      <c r="V3071" s="9">
        <f t="shared" si="334"/>
        <v>12</v>
      </c>
      <c r="W3071">
        <f t="shared" si="335"/>
        <v>2014</v>
      </c>
    </row>
    <row r="3072" spans="1:23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3">
        <v>42711.733437499999</v>
      </c>
      <c r="J3072" s="13">
        <v>42690.733437499999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 s="3">
        <f>ROUND(E3072/D3072*100,0)</f>
        <v>3</v>
      </c>
      <c r="Q3072">
        <f t="shared" si="329"/>
        <v>20.88</v>
      </c>
      <c r="R3072" s="14" t="str">
        <f t="shared" si="330"/>
        <v>11/16/2016</v>
      </c>
      <c r="S3072" s="14" t="str">
        <f t="shared" si="331"/>
        <v>12/7/2016</v>
      </c>
      <c r="T3072" s="9">
        <f t="shared" si="332"/>
        <v>11</v>
      </c>
      <c r="U3072">
        <f t="shared" si="333"/>
        <v>2016</v>
      </c>
      <c r="V3072" s="9">
        <f t="shared" si="334"/>
        <v>12</v>
      </c>
      <c r="W3072">
        <f t="shared" si="335"/>
        <v>2016</v>
      </c>
    </row>
    <row r="3073" spans="1:23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3">
        <v>42115.249305555553</v>
      </c>
      <c r="J3073" s="13">
        <v>42097.732418981483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 s="3">
        <f>ROUND(E3073/D3073*100,0)</f>
        <v>60</v>
      </c>
      <c r="Q3073">
        <f t="shared" si="329"/>
        <v>61.31</v>
      </c>
      <c r="R3073" s="14" t="str">
        <f t="shared" si="330"/>
        <v>4/3/2015</v>
      </c>
      <c r="S3073" s="14" t="str">
        <f t="shared" si="331"/>
        <v>4/21/2015</v>
      </c>
      <c r="T3073" s="9">
        <f t="shared" si="332"/>
        <v>4</v>
      </c>
      <c r="U3073">
        <f t="shared" si="333"/>
        <v>2015</v>
      </c>
      <c r="V3073" s="9">
        <f t="shared" si="334"/>
        <v>4</v>
      </c>
      <c r="W3073">
        <f t="shared" si="335"/>
        <v>2015</v>
      </c>
    </row>
    <row r="3074" spans="1:23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3">
        <v>42673.073611111111</v>
      </c>
      <c r="J3074" s="13">
        <v>42658.690532407411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 s="3">
        <f>ROUND(E3074/D3074*100,0)</f>
        <v>0</v>
      </c>
      <c r="Q3074">
        <f t="shared" si="329"/>
        <v>1</v>
      </c>
      <c r="R3074" s="14" t="str">
        <f t="shared" si="330"/>
        <v>10/15/2016</v>
      </c>
      <c r="S3074" s="14" t="str">
        <f t="shared" si="331"/>
        <v>10/30/2016</v>
      </c>
      <c r="T3074" s="9">
        <f t="shared" si="332"/>
        <v>10</v>
      </c>
      <c r="U3074">
        <f t="shared" si="333"/>
        <v>2016</v>
      </c>
      <c r="V3074" s="9">
        <f t="shared" si="334"/>
        <v>10</v>
      </c>
      <c r="W3074">
        <f t="shared" si="335"/>
        <v>2016</v>
      </c>
    </row>
    <row r="3075" spans="1:23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3">
        <v>42169.804861111108</v>
      </c>
      <c r="J3075" s="13">
        <v>42111.684027777781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 s="3">
        <f>ROUND(E3075/D3075*100,0)</f>
        <v>0</v>
      </c>
      <c r="Q3075">
        <f t="shared" ref="Q3075:Q3138" si="336">IFERROR(ROUND(E3075/L3075,2),0)</f>
        <v>92.14</v>
      </c>
      <c r="R3075" s="14" t="str">
        <f t="shared" ref="R3075:R3138" si="337">_xlfn.CONCAT(MONTH(J3075),"/",DAY(J3075),"/",YEAR(J3075))</f>
        <v>4/17/2015</v>
      </c>
      <c r="S3075" s="14" t="str">
        <f t="shared" ref="S3075:S3138" si="338">_xlfn.CONCAT(MONTH(I3075),"/",DAY(I3075),"/",YEAR(I3075))</f>
        <v>6/14/2015</v>
      </c>
      <c r="T3075" s="9">
        <f t="shared" ref="T3075:T3138" si="339">MONTH(R3075)</f>
        <v>4</v>
      </c>
      <c r="U3075">
        <f t="shared" ref="U3075:U3138" si="340">YEAR(R3075)</f>
        <v>2015</v>
      </c>
      <c r="V3075" s="9">
        <f t="shared" ref="V3075:V3138" si="341">MONTH(S3075)</f>
        <v>6</v>
      </c>
      <c r="W3075">
        <f t="shared" ref="W3075:W3138" si="342">YEAR(S3075)</f>
        <v>2015</v>
      </c>
    </row>
    <row r="3076" spans="1:23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3">
        <v>42439.571284722224</v>
      </c>
      <c r="J3076" s="13">
        <v>42409.571284722224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 s="3">
        <f>ROUND(E3076/D3076*100,0)</f>
        <v>0</v>
      </c>
      <c r="Q3076">
        <f t="shared" si="336"/>
        <v>7.33</v>
      </c>
      <c r="R3076" s="14" t="str">
        <f t="shared" si="337"/>
        <v>2/9/2016</v>
      </c>
      <c r="S3076" s="14" t="str">
        <f t="shared" si="338"/>
        <v>3/10/2016</v>
      </c>
      <c r="T3076" s="9">
        <f t="shared" si="339"/>
        <v>2</v>
      </c>
      <c r="U3076">
        <f t="shared" si="340"/>
        <v>2016</v>
      </c>
      <c r="V3076" s="9">
        <f t="shared" si="341"/>
        <v>3</v>
      </c>
      <c r="W3076">
        <f t="shared" si="342"/>
        <v>2016</v>
      </c>
    </row>
    <row r="3077" spans="1:23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3">
        <v>42601.102314814816</v>
      </c>
      <c r="J3077" s="13">
        <v>42551.102314814816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 s="3">
        <f>ROUND(E3077/D3077*100,0)</f>
        <v>9</v>
      </c>
      <c r="Q3077">
        <f t="shared" si="336"/>
        <v>64.8</v>
      </c>
      <c r="R3077" s="14" t="str">
        <f t="shared" si="337"/>
        <v>6/30/2016</v>
      </c>
      <c r="S3077" s="14" t="str">
        <f t="shared" si="338"/>
        <v>8/19/2016</v>
      </c>
      <c r="T3077" s="9">
        <f t="shared" si="339"/>
        <v>6</v>
      </c>
      <c r="U3077">
        <f t="shared" si="340"/>
        <v>2016</v>
      </c>
      <c r="V3077" s="9">
        <f t="shared" si="341"/>
        <v>8</v>
      </c>
      <c r="W3077">
        <f t="shared" si="342"/>
        <v>2016</v>
      </c>
    </row>
    <row r="3078" spans="1:23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3">
        <v>42286.651886574073</v>
      </c>
      <c r="J3078" s="13">
        <v>42226.651886574073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 s="3">
        <f>ROUND(E3078/D3078*100,0)</f>
        <v>15</v>
      </c>
      <c r="Q3078">
        <f t="shared" si="336"/>
        <v>30.12</v>
      </c>
      <c r="R3078" s="14" t="str">
        <f t="shared" si="337"/>
        <v>8/10/2015</v>
      </c>
      <c r="S3078" s="14" t="str">
        <f t="shared" si="338"/>
        <v>10/9/2015</v>
      </c>
      <c r="T3078" s="9">
        <f t="shared" si="339"/>
        <v>8</v>
      </c>
      <c r="U3078">
        <f t="shared" si="340"/>
        <v>2015</v>
      </c>
      <c r="V3078" s="9">
        <f t="shared" si="341"/>
        <v>10</v>
      </c>
      <c r="W3078">
        <f t="shared" si="342"/>
        <v>2015</v>
      </c>
    </row>
    <row r="3079" spans="1:23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3">
        <v>42796.956921296296</v>
      </c>
      <c r="J3079" s="13">
        <v>42766.956921296296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 s="3">
        <f>ROUND(E3079/D3079*100,0)</f>
        <v>0</v>
      </c>
      <c r="Q3079">
        <f t="shared" si="336"/>
        <v>52.5</v>
      </c>
      <c r="R3079" s="14" t="str">
        <f t="shared" si="337"/>
        <v>1/31/2017</v>
      </c>
      <c r="S3079" s="14" t="str">
        <f t="shared" si="338"/>
        <v>3/2/2017</v>
      </c>
      <c r="T3079" s="9">
        <f t="shared" si="339"/>
        <v>1</v>
      </c>
      <c r="U3079">
        <f t="shared" si="340"/>
        <v>2017</v>
      </c>
      <c r="V3079" s="9">
        <f t="shared" si="341"/>
        <v>3</v>
      </c>
      <c r="W3079">
        <f t="shared" si="342"/>
        <v>2017</v>
      </c>
    </row>
    <row r="3080" spans="1:23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3">
        <v>42061.138831018521</v>
      </c>
      <c r="J3080" s="13">
        <v>42031.138831018521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 s="3">
        <f>ROUND(E3080/D3080*100,0)</f>
        <v>0</v>
      </c>
      <c r="Q3080">
        <f t="shared" si="336"/>
        <v>23.67</v>
      </c>
      <c r="R3080" s="14" t="str">
        <f t="shared" si="337"/>
        <v>1/27/2015</v>
      </c>
      <c r="S3080" s="14" t="str">
        <f t="shared" si="338"/>
        <v>2/26/2015</v>
      </c>
      <c r="T3080" s="9">
        <f t="shared" si="339"/>
        <v>1</v>
      </c>
      <c r="U3080">
        <f t="shared" si="340"/>
        <v>2015</v>
      </c>
      <c r="V3080" s="9">
        <f t="shared" si="341"/>
        <v>2</v>
      </c>
      <c r="W3080">
        <f t="shared" si="342"/>
        <v>2015</v>
      </c>
    </row>
    <row r="3081" spans="1:23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3">
        <v>42085.671701388892</v>
      </c>
      <c r="J3081" s="13">
        <v>42055.713368055556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 s="3">
        <f>ROUND(E3081/D3081*100,0)</f>
        <v>1</v>
      </c>
      <c r="Q3081">
        <f t="shared" si="336"/>
        <v>415.78</v>
      </c>
      <c r="R3081" s="14" t="str">
        <f t="shared" si="337"/>
        <v>2/20/2015</v>
      </c>
      <c r="S3081" s="14" t="str">
        <f t="shared" si="338"/>
        <v>3/22/2015</v>
      </c>
      <c r="T3081" s="9">
        <f t="shared" si="339"/>
        <v>2</v>
      </c>
      <c r="U3081">
        <f t="shared" si="340"/>
        <v>2015</v>
      </c>
      <c r="V3081" s="9">
        <f t="shared" si="341"/>
        <v>3</v>
      </c>
      <c r="W3081">
        <f t="shared" si="342"/>
        <v>2015</v>
      </c>
    </row>
    <row r="3082" spans="1:23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3">
        <v>42000.069953703707</v>
      </c>
      <c r="J3082" s="13">
        <v>41940.028287037036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 s="3">
        <f>ROUND(E3082/D3082*100,0)</f>
        <v>0</v>
      </c>
      <c r="Q3082">
        <f t="shared" si="336"/>
        <v>53.71</v>
      </c>
      <c r="R3082" s="14" t="str">
        <f t="shared" si="337"/>
        <v>10/28/2014</v>
      </c>
      <c r="S3082" s="14" t="str">
        <f t="shared" si="338"/>
        <v>12/27/2014</v>
      </c>
      <c r="T3082" s="9">
        <f t="shared" si="339"/>
        <v>10</v>
      </c>
      <c r="U3082">
        <f t="shared" si="340"/>
        <v>2014</v>
      </c>
      <c r="V3082" s="9">
        <f t="shared" si="341"/>
        <v>12</v>
      </c>
      <c r="W3082">
        <f t="shared" si="342"/>
        <v>2014</v>
      </c>
    </row>
    <row r="3083" spans="1:23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3">
        <v>42267.181608796294</v>
      </c>
      <c r="J3083" s="13">
        <v>42237.181608796294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 s="3">
        <f>ROUND(E3083/D3083*100,0)</f>
        <v>0</v>
      </c>
      <c r="Q3083">
        <f t="shared" si="336"/>
        <v>420.6</v>
      </c>
      <c r="R3083" s="14" t="str">
        <f t="shared" si="337"/>
        <v>8/21/2015</v>
      </c>
      <c r="S3083" s="14" t="str">
        <f t="shared" si="338"/>
        <v>9/20/2015</v>
      </c>
      <c r="T3083" s="9">
        <f t="shared" si="339"/>
        <v>8</v>
      </c>
      <c r="U3083">
        <f t="shared" si="340"/>
        <v>2015</v>
      </c>
      <c r="V3083" s="9">
        <f t="shared" si="341"/>
        <v>9</v>
      </c>
      <c r="W3083">
        <f t="shared" si="342"/>
        <v>2015</v>
      </c>
    </row>
    <row r="3084" spans="1:23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3">
        <v>42323.96465277778</v>
      </c>
      <c r="J3084" s="13">
        <v>42293.922986111109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 s="3">
        <f>ROUND(E3084/D3084*100,0)</f>
        <v>0</v>
      </c>
      <c r="Q3084">
        <f t="shared" si="336"/>
        <v>0</v>
      </c>
      <c r="R3084" s="14" t="str">
        <f t="shared" si="337"/>
        <v>10/16/2015</v>
      </c>
      <c r="S3084" s="14" t="str">
        <f t="shared" si="338"/>
        <v>11/15/2015</v>
      </c>
      <c r="T3084" s="9">
        <f t="shared" si="339"/>
        <v>10</v>
      </c>
      <c r="U3084">
        <f t="shared" si="340"/>
        <v>2015</v>
      </c>
      <c r="V3084" s="9">
        <f t="shared" si="341"/>
        <v>11</v>
      </c>
      <c r="W3084">
        <f t="shared" si="342"/>
        <v>2015</v>
      </c>
    </row>
    <row r="3085" spans="1:23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3">
        <v>41883.208333333336</v>
      </c>
      <c r="J3085" s="13">
        <v>41853.563402777778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 s="3">
        <f>ROUND(E3085/D3085*100,0)</f>
        <v>0</v>
      </c>
      <c r="Q3085">
        <f t="shared" si="336"/>
        <v>18.670000000000002</v>
      </c>
      <c r="R3085" s="14" t="str">
        <f t="shared" si="337"/>
        <v>8/2/2014</v>
      </c>
      <c r="S3085" s="14" t="str">
        <f t="shared" si="338"/>
        <v>9/1/2014</v>
      </c>
      <c r="T3085" s="9">
        <f t="shared" si="339"/>
        <v>8</v>
      </c>
      <c r="U3085">
        <f t="shared" si="340"/>
        <v>2014</v>
      </c>
      <c r="V3085" s="9">
        <f t="shared" si="341"/>
        <v>9</v>
      </c>
      <c r="W3085">
        <f t="shared" si="342"/>
        <v>2014</v>
      </c>
    </row>
    <row r="3086" spans="1:23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3">
        <v>42129.783333333333</v>
      </c>
      <c r="J3086" s="13">
        <v>42100.723738425928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 s="3">
        <f>ROUND(E3086/D3086*100,0)</f>
        <v>12</v>
      </c>
      <c r="Q3086">
        <f t="shared" si="336"/>
        <v>78.33</v>
      </c>
      <c r="R3086" s="14" t="str">
        <f t="shared" si="337"/>
        <v>4/6/2015</v>
      </c>
      <c r="S3086" s="14" t="str">
        <f t="shared" si="338"/>
        <v>5/5/2015</v>
      </c>
      <c r="T3086" s="9">
        <f t="shared" si="339"/>
        <v>4</v>
      </c>
      <c r="U3086">
        <f t="shared" si="340"/>
        <v>2015</v>
      </c>
      <c r="V3086" s="9">
        <f t="shared" si="341"/>
        <v>5</v>
      </c>
      <c r="W3086">
        <f t="shared" si="342"/>
        <v>2015</v>
      </c>
    </row>
    <row r="3087" spans="1:23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3">
        <v>42276.883784722224</v>
      </c>
      <c r="J3087" s="13">
        <v>42246.883784722224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 s="3">
        <f>ROUND(E3087/D3087*100,0)</f>
        <v>2</v>
      </c>
      <c r="Q3087">
        <f t="shared" si="336"/>
        <v>67.78</v>
      </c>
      <c r="R3087" s="14" t="str">
        <f t="shared" si="337"/>
        <v>8/30/2015</v>
      </c>
      <c r="S3087" s="14" t="str">
        <f t="shared" si="338"/>
        <v>9/29/2015</v>
      </c>
      <c r="T3087" s="9">
        <f t="shared" si="339"/>
        <v>8</v>
      </c>
      <c r="U3087">
        <f t="shared" si="340"/>
        <v>2015</v>
      </c>
      <c r="V3087" s="9">
        <f t="shared" si="341"/>
        <v>9</v>
      </c>
      <c r="W3087">
        <f t="shared" si="342"/>
        <v>2015</v>
      </c>
    </row>
    <row r="3088" spans="1:23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3">
        <v>42233.67082175926</v>
      </c>
      <c r="J3088" s="13">
        <v>42173.67082175926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 s="3">
        <f>ROUND(E3088/D3088*100,0)</f>
        <v>0</v>
      </c>
      <c r="Q3088">
        <f t="shared" si="336"/>
        <v>16.670000000000002</v>
      </c>
      <c r="R3088" s="14" t="str">
        <f t="shared" si="337"/>
        <v>6/18/2015</v>
      </c>
      <c r="S3088" s="14" t="str">
        <f t="shared" si="338"/>
        <v>8/17/2015</v>
      </c>
      <c r="T3088" s="9">
        <f t="shared" si="339"/>
        <v>6</v>
      </c>
      <c r="U3088">
        <f t="shared" si="340"/>
        <v>2015</v>
      </c>
      <c r="V3088" s="9">
        <f t="shared" si="341"/>
        <v>8</v>
      </c>
      <c r="W3088">
        <f t="shared" si="342"/>
        <v>2015</v>
      </c>
    </row>
    <row r="3089" spans="1:23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3">
        <v>42725.192013888889</v>
      </c>
      <c r="J3089" s="13">
        <v>42665.150347222225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 s="3">
        <f>ROUND(E3089/D3089*100,0)</f>
        <v>1</v>
      </c>
      <c r="Q3089">
        <f t="shared" si="336"/>
        <v>62.5</v>
      </c>
      <c r="R3089" s="14" t="str">
        <f t="shared" si="337"/>
        <v>10/22/2016</v>
      </c>
      <c r="S3089" s="14" t="str">
        <f t="shared" si="338"/>
        <v>12/21/2016</v>
      </c>
      <c r="T3089" s="9">
        <f t="shared" si="339"/>
        <v>10</v>
      </c>
      <c r="U3089">
        <f t="shared" si="340"/>
        <v>2016</v>
      </c>
      <c r="V3089" s="9">
        <f t="shared" si="341"/>
        <v>12</v>
      </c>
      <c r="W3089">
        <f t="shared" si="342"/>
        <v>2016</v>
      </c>
    </row>
    <row r="3090" spans="1:23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3">
        <v>42012.570138888892</v>
      </c>
      <c r="J3090" s="13">
        <v>41981.57230324074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 s="3">
        <f>ROUND(E3090/D3090*100,0)</f>
        <v>0</v>
      </c>
      <c r="Q3090">
        <f t="shared" si="336"/>
        <v>42</v>
      </c>
      <c r="R3090" s="14" t="str">
        <f t="shared" si="337"/>
        <v>12/8/2014</v>
      </c>
      <c r="S3090" s="14" t="str">
        <f t="shared" si="338"/>
        <v>1/8/2015</v>
      </c>
      <c r="T3090" s="9">
        <f t="shared" si="339"/>
        <v>12</v>
      </c>
      <c r="U3090">
        <f t="shared" si="340"/>
        <v>2014</v>
      </c>
      <c r="V3090" s="9">
        <f t="shared" si="341"/>
        <v>1</v>
      </c>
      <c r="W3090">
        <f t="shared" si="342"/>
        <v>2015</v>
      </c>
    </row>
    <row r="3091" spans="1:23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3">
        <v>42560.082638888889</v>
      </c>
      <c r="J3091" s="13">
        <v>42528.542627314811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 s="3">
        <f>ROUND(E3091/D3091*100,0)</f>
        <v>23</v>
      </c>
      <c r="Q3091">
        <f t="shared" si="336"/>
        <v>130.09</v>
      </c>
      <c r="R3091" s="14" t="str">
        <f t="shared" si="337"/>
        <v>6/7/2016</v>
      </c>
      <c r="S3091" s="14" t="str">
        <f t="shared" si="338"/>
        <v>7/9/2016</v>
      </c>
      <c r="T3091" s="9">
        <f t="shared" si="339"/>
        <v>6</v>
      </c>
      <c r="U3091">
        <f t="shared" si="340"/>
        <v>2016</v>
      </c>
      <c r="V3091" s="9">
        <f t="shared" si="341"/>
        <v>7</v>
      </c>
      <c r="W3091">
        <f t="shared" si="342"/>
        <v>2016</v>
      </c>
    </row>
    <row r="3092" spans="1:23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3">
        <v>42125.777141203704</v>
      </c>
      <c r="J3092" s="13">
        <v>42065.818807870368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 s="3">
        <f>ROUND(E3092/D3092*100,0)</f>
        <v>5</v>
      </c>
      <c r="Q3092">
        <f t="shared" si="336"/>
        <v>1270.22</v>
      </c>
      <c r="R3092" s="14" t="str">
        <f t="shared" si="337"/>
        <v>3/2/2015</v>
      </c>
      <c r="S3092" s="14" t="str">
        <f t="shared" si="338"/>
        <v>5/1/2015</v>
      </c>
      <c r="T3092" s="9">
        <f t="shared" si="339"/>
        <v>3</v>
      </c>
      <c r="U3092">
        <f t="shared" si="340"/>
        <v>2015</v>
      </c>
      <c r="V3092" s="9">
        <f t="shared" si="341"/>
        <v>5</v>
      </c>
      <c r="W3092">
        <f t="shared" si="342"/>
        <v>2015</v>
      </c>
    </row>
    <row r="3093" spans="1:23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3">
        <v>42596.948414351849</v>
      </c>
      <c r="J3093" s="13">
        <v>42566.948414351849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 s="3">
        <f>ROUND(E3093/D3093*100,0)</f>
        <v>16</v>
      </c>
      <c r="Q3093">
        <f t="shared" si="336"/>
        <v>88.44</v>
      </c>
      <c r="R3093" s="14" t="str">
        <f t="shared" si="337"/>
        <v>7/15/2016</v>
      </c>
      <c r="S3093" s="14" t="str">
        <f t="shared" si="338"/>
        <v>8/14/2016</v>
      </c>
      <c r="T3093" s="9">
        <f t="shared" si="339"/>
        <v>7</v>
      </c>
      <c r="U3093">
        <f t="shared" si="340"/>
        <v>2016</v>
      </c>
      <c r="V3093" s="9">
        <f t="shared" si="341"/>
        <v>8</v>
      </c>
      <c r="W3093">
        <f t="shared" si="342"/>
        <v>2016</v>
      </c>
    </row>
    <row r="3094" spans="1:23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3">
        <v>42292.916666666664</v>
      </c>
      <c r="J3094" s="13">
        <v>42255.619351851848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 s="3">
        <f>ROUND(E3094/D3094*100,0)</f>
        <v>1</v>
      </c>
      <c r="Q3094">
        <f t="shared" si="336"/>
        <v>56.34</v>
      </c>
      <c r="R3094" s="14" t="str">
        <f t="shared" si="337"/>
        <v>9/8/2015</v>
      </c>
      <c r="S3094" s="14" t="str">
        <f t="shared" si="338"/>
        <v>10/15/2015</v>
      </c>
      <c r="T3094" s="9">
        <f t="shared" si="339"/>
        <v>9</v>
      </c>
      <c r="U3094">
        <f t="shared" si="340"/>
        <v>2015</v>
      </c>
      <c r="V3094" s="9">
        <f t="shared" si="341"/>
        <v>10</v>
      </c>
      <c r="W3094">
        <f t="shared" si="342"/>
        <v>2015</v>
      </c>
    </row>
    <row r="3095" spans="1:23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3">
        <v>41791.165972222225</v>
      </c>
      <c r="J3095" s="13">
        <v>41760.909039351849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 s="3">
        <f>ROUND(E3095/D3095*100,0)</f>
        <v>23</v>
      </c>
      <c r="Q3095">
        <f t="shared" si="336"/>
        <v>53.53</v>
      </c>
      <c r="R3095" s="14" t="str">
        <f t="shared" si="337"/>
        <v>5/1/2014</v>
      </c>
      <c r="S3095" s="14" t="str">
        <f t="shared" si="338"/>
        <v>6/1/2014</v>
      </c>
      <c r="T3095" s="9">
        <f t="shared" si="339"/>
        <v>5</v>
      </c>
      <c r="U3095">
        <f t="shared" si="340"/>
        <v>2014</v>
      </c>
      <c r="V3095" s="9">
        <f t="shared" si="341"/>
        <v>6</v>
      </c>
      <c r="W3095">
        <f t="shared" si="342"/>
        <v>2014</v>
      </c>
    </row>
    <row r="3096" spans="1:23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3">
        <v>42267.795787037037</v>
      </c>
      <c r="J3096" s="13">
        <v>42207.795787037037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 s="3">
        <f>ROUND(E3096/D3096*100,0)</f>
        <v>0</v>
      </c>
      <c r="Q3096">
        <f t="shared" si="336"/>
        <v>25</v>
      </c>
      <c r="R3096" s="14" t="str">
        <f t="shared" si="337"/>
        <v>7/22/2015</v>
      </c>
      <c r="S3096" s="14" t="str">
        <f t="shared" si="338"/>
        <v>9/20/2015</v>
      </c>
      <c r="T3096" s="9">
        <f t="shared" si="339"/>
        <v>7</v>
      </c>
      <c r="U3096">
        <f t="shared" si="340"/>
        <v>2015</v>
      </c>
      <c r="V3096" s="9">
        <f t="shared" si="341"/>
        <v>9</v>
      </c>
      <c r="W3096">
        <f t="shared" si="342"/>
        <v>2015</v>
      </c>
    </row>
    <row r="3097" spans="1:23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3">
        <v>42583.025231481479</v>
      </c>
      <c r="J3097" s="13">
        <v>42523.025231481479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 s="3">
        <f>ROUND(E3097/D3097*100,0)</f>
        <v>0</v>
      </c>
      <c r="Q3097">
        <f t="shared" si="336"/>
        <v>50</v>
      </c>
      <c r="R3097" s="14" t="str">
        <f t="shared" si="337"/>
        <v>6/2/2016</v>
      </c>
      <c r="S3097" s="14" t="str">
        <f t="shared" si="338"/>
        <v>8/1/2016</v>
      </c>
      <c r="T3097" s="9">
        <f t="shared" si="339"/>
        <v>6</v>
      </c>
      <c r="U3097">
        <f t="shared" si="340"/>
        <v>2016</v>
      </c>
      <c r="V3097" s="9">
        <f t="shared" si="341"/>
        <v>8</v>
      </c>
      <c r="W3097">
        <f t="shared" si="342"/>
        <v>2016</v>
      </c>
    </row>
    <row r="3098" spans="1:23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3">
        <v>42144.825532407405</v>
      </c>
      <c r="J3098" s="13">
        <v>42114.825532407405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 s="3">
        <f>ROUND(E3098/D3098*100,0)</f>
        <v>4</v>
      </c>
      <c r="Q3098">
        <f t="shared" si="336"/>
        <v>56.79</v>
      </c>
      <c r="R3098" s="14" t="str">
        <f t="shared" si="337"/>
        <v>4/20/2015</v>
      </c>
      <c r="S3098" s="14" t="str">
        <f t="shared" si="338"/>
        <v>5/20/2015</v>
      </c>
      <c r="T3098" s="9">
        <f t="shared" si="339"/>
        <v>4</v>
      </c>
      <c r="U3098">
        <f t="shared" si="340"/>
        <v>2015</v>
      </c>
      <c r="V3098" s="9">
        <f t="shared" si="341"/>
        <v>5</v>
      </c>
      <c r="W3098">
        <f t="shared" si="342"/>
        <v>2015</v>
      </c>
    </row>
    <row r="3099" spans="1:23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3">
        <v>42650.583333333336</v>
      </c>
      <c r="J3099" s="13">
        <v>42629.503483796296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 s="3">
        <f>ROUND(E3099/D3099*100,0)</f>
        <v>17</v>
      </c>
      <c r="Q3099">
        <f t="shared" si="336"/>
        <v>40.83</v>
      </c>
      <c r="R3099" s="14" t="str">
        <f t="shared" si="337"/>
        <v>9/16/2016</v>
      </c>
      <c r="S3099" s="14" t="str">
        <f t="shared" si="338"/>
        <v>10/7/2016</v>
      </c>
      <c r="T3099" s="9">
        <f t="shared" si="339"/>
        <v>9</v>
      </c>
      <c r="U3099">
        <f t="shared" si="340"/>
        <v>2016</v>
      </c>
      <c r="V3099" s="9">
        <f t="shared" si="341"/>
        <v>10</v>
      </c>
      <c r="W3099">
        <f t="shared" si="342"/>
        <v>2016</v>
      </c>
    </row>
    <row r="3100" spans="1:23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3">
        <v>42408.011805555558</v>
      </c>
      <c r="J3100" s="13">
        <v>42359.792233796295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 s="3">
        <f>ROUND(E3100/D3100*100,0)</f>
        <v>4</v>
      </c>
      <c r="Q3100">
        <f t="shared" si="336"/>
        <v>65.11</v>
      </c>
      <c r="R3100" s="14" t="str">
        <f t="shared" si="337"/>
        <v>12/21/2015</v>
      </c>
      <c r="S3100" s="14" t="str">
        <f t="shared" si="338"/>
        <v>2/8/2016</v>
      </c>
      <c r="T3100" s="9">
        <f t="shared" si="339"/>
        <v>12</v>
      </c>
      <c r="U3100">
        <f t="shared" si="340"/>
        <v>2015</v>
      </c>
      <c r="V3100" s="9">
        <f t="shared" si="341"/>
        <v>2</v>
      </c>
      <c r="W3100">
        <f t="shared" si="342"/>
        <v>2016</v>
      </c>
    </row>
    <row r="3101" spans="1:23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3">
        <v>42412.189710648148</v>
      </c>
      <c r="J3101" s="13">
        <v>42382.189710648148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 s="3">
        <f>ROUND(E3101/D3101*100,0)</f>
        <v>14</v>
      </c>
      <c r="Q3101">
        <f t="shared" si="336"/>
        <v>55.6</v>
      </c>
      <c r="R3101" s="14" t="str">
        <f t="shared" si="337"/>
        <v>1/13/2016</v>
      </c>
      <c r="S3101" s="14" t="str">
        <f t="shared" si="338"/>
        <v>2/12/2016</v>
      </c>
      <c r="T3101" s="9">
        <f t="shared" si="339"/>
        <v>1</v>
      </c>
      <c r="U3101">
        <f t="shared" si="340"/>
        <v>2016</v>
      </c>
      <c r="V3101" s="9">
        <f t="shared" si="341"/>
        <v>2</v>
      </c>
      <c r="W3101">
        <f t="shared" si="342"/>
        <v>2016</v>
      </c>
    </row>
    <row r="3102" spans="1:23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3">
        <v>41932.622395833336</v>
      </c>
      <c r="J3102" s="13">
        <v>41902.622395833336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 s="3">
        <f>ROUND(E3102/D3102*100,0)</f>
        <v>15</v>
      </c>
      <c r="Q3102">
        <f t="shared" si="336"/>
        <v>140.54</v>
      </c>
      <c r="R3102" s="14" t="str">
        <f t="shared" si="337"/>
        <v>9/20/2014</v>
      </c>
      <c r="S3102" s="14" t="str">
        <f t="shared" si="338"/>
        <v>10/20/2014</v>
      </c>
      <c r="T3102" s="9">
        <f t="shared" si="339"/>
        <v>9</v>
      </c>
      <c r="U3102">
        <f t="shared" si="340"/>
        <v>2014</v>
      </c>
      <c r="V3102" s="9">
        <f t="shared" si="341"/>
        <v>10</v>
      </c>
      <c r="W3102">
        <f t="shared" si="342"/>
        <v>2014</v>
      </c>
    </row>
    <row r="3103" spans="1:23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3">
        <v>42201.330555555556</v>
      </c>
      <c r="J3103" s="13">
        <v>42171.383530092593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 s="3">
        <f>ROUND(E3103/D3103*100,0)</f>
        <v>12</v>
      </c>
      <c r="Q3103">
        <f t="shared" si="336"/>
        <v>25</v>
      </c>
      <c r="R3103" s="14" t="str">
        <f t="shared" si="337"/>
        <v>6/16/2015</v>
      </c>
      <c r="S3103" s="14" t="str">
        <f t="shared" si="338"/>
        <v>7/16/2015</v>
      </c>
      <c r="T3103" s="9">
        <f t="shared" si="339"/>
        <v>6</v>
      </c>
      <c r="U3103">
        <f t="shared" si="340"/>
        <v>2015</v>
      </c>
      <c r="V3103" s="9">
        <f t="shared" si="341"/>
        <v>7</v>
      </c>
      <c r="W3103">
        <f t="shared" si="342"/>
        <v>2015</v>
      </c>
    </row>
    <row r="3104" spans="1:23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3">
        <v>42605.340486111112</v>
      </c>
      <c r="J3104" s="13">
        <v>42555.340486111112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 s="3">
        <f>ROUND(E3104/D3104*100,0)</f>
        <v>39</v>
      </c>
      <c r="Q3104">
        <f t="shared" si="336"/>
        <v>69.53</v>
      </c>
      <c r="R3104" s="14" t="str">
        <f t="shared" si="337"/>
        <v>7/4/2016</v>
      </c>
      <c r="S3104" s="14" t="str">
        <f t="shared" si="338"/>
        <v>8/23/2016</v>
      </c>
      <c r="T3104" s="9">
        <f t="shared" si="339"/>
        <v>7</v>
      </c>
      <c r="U3104">
        <f t="shared" si="340"/>
        <v>2016</v>
      </c>
      <c r="V3104" s="9">
        <f t="shared" si="341"/>
        <v>8</v>
      </c>
      <c r="W3104">
        <f t="shared" si="342"/>
        <v>2016</v>
      </c>
    </row>
    <row r="3105" spans="1:23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3">
        <v>42167.156319444446</v>
      </c>
      <c r="J3105" s="13">
        <v>42107.156319444446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 s="3">
        <f>ROUND(E3105/D3105*100,0)</f>
        <v>0</v>
      </c>
      <c r="Q3105">
        <f t="shared" si="336"/>
        <v>5.5</v>
      </c>
      <c r="R3105" s="14" t="str">
        <f t="shared" si="337"/>
        <v>4/13/2015</v>
      </c>
      <c r="S3105" s="14" t="str">
        <f t="shared" si="338"/>
        <v>6/12/2015</v>
      </c>
      <c r="T3105" s="9">
        <f t="shared" si="339"/>
        <v>4</v>
      </c>
      <c r="U3105">
        <f t="shared" si="340"/>
        <v>2015</v>
      </c>
      <c r="V3105" s="9">
        <f t="shared" si="341"/>
        <v>6</v>
      </c>
      <c r="W3105">
        <f t="shared" si="342"/>
        <v>2015</v>
      </c>
    </row>
    <row r="3106" spans="1:23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3">
        <v>42038.083333333336</v>
      </c>
      <c r="J3106" s="13">
        <v>42006.908692129633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 s="3">
        <f>ROUND(E3106/D3106*100,0)</f>
        <v>30</v>
      </c>
      <c r="Q3106">
        <f t="shared" si="336"/>
        <v>237</v>
      </c>
      <c r="R3106" s="14" t="str">
        <f t="shared" si="337"/>
        <v>1/2/2015</v>
      </c>
      <c r="S3106" s="14" t="str">
        <f t="shared" si="338"/>
        <v>2/3/2015</v>
      </c>
      <c r="T3106" s="9">
        <f t="shared" si="339"/>
        <v>1</v>
      </c>
      <c r="U3106">
        <f t="shared" si="340"/>
        <v>2015</v>
      </c>
      <c r="V3106" s="9">
        <f t="shared" si="341"/>
        <v>2</v>
      </c>
      <c r="W3106">
        <f t="shared" si="342"/>
        <v>2015</v>
      </c>
    </row>
    <row r="3107" spans="1:23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3">
        <v>41931.208333333336</v>
      </c>
      <c r="J3107" s="13">
        <v>41876.718935185185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 s="3">
        <f>ROUND(E3107/D3107*100,0)</f>
        <v>42</v>
      </c>
      <c r="Q3107">
        <f t="shared" si="336"/>
        <v>79.87</v>
      </c>
      <c r="R3107" s="14" t="str">
        <f t="shared" si="337"/>
        <v>8/25/2014</v>
      </c>
      <c r="S3107" s="14" t="str">
        <f t="shared" si="338"/>
        <v>10/19/2014</v>
      </c>
      <c r="T3107" s="9">
        <f t="shared" si="339"/>
        <v>8</v>
      </c>
      <c r="U3107">
        <f t="shared" si="340"/>
        <v>2014</v>
      </c>
      <c r="V3107" s="9">
        <f t="shared" si="341"/>
        <v>10</v>
      </c>
      <c r="W3107">
        <f t="shared" si="342"/>
        <v>2014</v>
      </c>
    </row>
    <row r="3108" spans="1:23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3">
        <v>42263.916666666664</v>
      </c>
      <c r="J3108" s="13">
        <v>42241.429120370369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 s="3">
        <f>ROUND(E3108/D3108*100,0)</f>
        <v>4</v>
      </c>
      <c r="Q3108">
        <f t="shared" si="336"/>
        <v>10.25</v>
      </c>
      <c r="R3108" s="14" t="str">
        <f t="shared" si="337"/>
        <v>8/25/2015</v>
      </c>
      <c r="S3108" s="14" t="str">
        <f t="shared" si="338"/>
        <v>9/16/2015</v>
      </c>
      <c r="T3108" s="9">
        <f t="shared" si="339"/>
        <v>8</v>
      </c>
      <c r="U3108">
        <f t="shared" si="340"/>
        <v>2015</v>
      </c>
      <c r="V3108" s="9">
        <f t="shared" si="341"/>
        <v>9</v>
      </c>
      <c r="W3108">
        <f t="shared" si="342"/>
        <v>2015</v>
      </c>
    </row>
    <row r="3109" spans="1:23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3">
        <v>42135.814247685186</v>
      </c>
      <c r="J3109" s="13">
        <v>42128.814247685186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 s="3">
        <f>ROUND(E3109/D3109*100,0)</f>
        <v>20</v>
      </c>
      <c r="Q3109">
        <f t="shared" si="336"/>
        <v>272.58999999999997</v>
      </c>
      <c r="R3109" s="14" t="str">
        <f t="shared" si="337"/>
        <v>5/4/2015</v>
      </c>
      <c r="S3109" s="14" t="str">
        <f t="shared" si="338"/>
        <v>5/11/2015</v>
      </c>
      <c r="T3109" s="9">
        <f t="shared" si="339"/>
        <v>5</v>
      </c>
      <c r="U3109">
        <f t="shared" si="340"/>
        <v>2015</v>
      </c>
      <c r="V3109" s="9">
        <f t="shared" si="341"/>
        <v>5</v>
      </c>
      <c r="W3109">
        <f t="shared" si="342"/>
        <v>2015</v>
      </c>
    </row>
    <row r="3110" spans="1:23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3">
        <v>42122.638819444444</v>
      </c>
      <c r="J3110" s="13">
        <v>42062.680486111109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 s="3">
        <f>ROUND(E3110/D3110*100,0)</f>
        <v>0</v>
      </c>
      <c r="Q3110">
        <f t="shared" si="336"/>
        <v>13</v>
      </c>
      <c r="R3110" s="14" t="str">
        <f t="shared" si="337"/>
        <v>2/27/2015</v>
      </c>
      <c r="S3110" s="14" t="str">
        <f t="shared" si="338"/>
        <v>4/28/2015</v>
      </c>
      <c r="T3110" s="9">
        <f t="shared" si="339"/>
        <v>2</v>
      </c>
      <c r="U3110">
        <f t="shared" si="340"/>
        <v>2015</v>
      </c>
      <c r="V3110" s="9">
        <f t="shared" si="341"/>
        <v>4</v>
      </c>
      <c r="W3110">
        <f t="shared" si="342"/>
        <v>2015</v>
      </c>
    </row>
    <row r="3111" spans="1:23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3">
        <v>41879.125115740739</v>
      </c>
      <c r="J3111" s="13">
        <v>41844.125115740739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 s="3">
        <f>ROUND(E3111/D3111*100,0)</f>
        <v>25</v>
      </c>
      <c r="Q3111">
        <f t="shared" si="336"/>
        <v>58.18</v>
      </c>
      <c r="R3111" s="14" t="str">
        <f t="shared" si="337"/>
        <v>7/24/2014</v>
      </c>
      <c r="S3111" s="14" t="str">
        <f t="shared" si="338"/>
        <v>8/28/2014</v>
      </c>
      <c r="T3111" s="9">
        <f t="shared" si="339"/>
        <v>7</v>
      </c>
      <c r="U3111">
        <f t="shared" si="340"/>
        <v>2014</v>
      </c>
      <c r="V3111" s="9">
        <f t="shared" si="341"/>
        <v>8</v>
      </c>
      <c r="W3111">
        <f t="shared" si="342"/>
        <v>2014</v>
      </c>
    </row>
    <row r="3112" spans="1:23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3">
        <v>42785.031469907408</v>
      </c>
      <c r="J3112" s="13">
        <v>42745.031469907408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 s="3">
        <f>ROUND(E3112/D3112*100,0)</f>
        <v>0</v>
      </c>
      <c r="Q3112">
        <f t="shared" si="336"/>
        <v>10</v>
      </c>
      <c r="R3112" s="14" t="str">
        <f t="shared" si="337"/>
        <v>1/10/2017</v>
      </c>
      <c r="S3112" s="14" t="str">
        <f t="shared" si="338"/>
        <v>2/19/2017</v>
      </c>
      <c r="T3112" s="9">
        <f t="shared" si="339"/>
        <v>1</v>
      </c>
      <c r="U3112">
        <f t="shared" si="340"/>
        <v>2017</v>
      </c>
      <c r="V3112" s="9">
        <f t="shared" si="341"/>
        <v>2</v>
      </c>
      <c r="W3112">
        <f t="shared" si="342"/>
        <v>2017</v>
      </c>
    </row>
    <row r="3113" spans="1:23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3">
        <v>41916.595138888886</v>
      </c>
      <c r="J3113" s="13">
        <v>41885.595138888886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 s="3">
        <f>ROUND(E3113/D3113*100,0)</f>
        <v>27</v>
      </c>
      <c r="Q3113">
        <f t="shared" si="336"/>
        <v>70.11</v>
      </c>
      <c r="R3113" s="14" t="str">
        <f t="shared" si="337"/>
        <v>9/3/2014</v>
      </c>
      <c r="S3113" s="14" t="str">
        <f t="shared" si="338"/>
        <v>10/4/2014</v>
      </c>
      <c r="T3113" s="9">
        <f t="shared" si="339"/>
        <v>9</v>
      </c>
      <c r="U3113">
        <f t="shared" si="340"/>
        <v>2014</v>
      </c>
      <c r="V3113" s="9">
        <f t="shared" si="341"/>
        <v>10</v>
      </c>
      <c r="W3113">
        <f t="shared" si="342"/>
        <v>2014</v>
      </c>
    </row>
    <row r="3114" spans="1:23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3">
        <v>42675.121921296297</v>
      </c>
      <c r="J3114" s="13">
        <v>42615.121921296297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 s="3">
        <f>ROUND(E3114/D3114*100,0)</f>
        <v>5</v>
      </c>
      <c r="Q3114">
        <f t="shared" si="336"/>
        <v>57.89</v>
      </c>
      <c r="R3114" s="14" t="str">
        <f t="shared" si="337"/>
        <v>9/2/2016</v>
      </c>
      <c r="S3114" s="14" t="str">
        <f t="shared" si="338"/>
        <v>11/1/2016</v>
      </c>
      <c r="T3114" s="9">
        <f t="shared" si="339"/>
        <v>9</v>
      </c>
      <c r="U3114">
        <f t="shared" si="340"/>
        <v>2016</v>
      </c>
      <c r="V3114" s="9">
        <f t="shared" si="341"/>
        <v>11</v>
      </c>
      <c r="W3114">
        <f t="shared" si="342"/>
        <v>2016</v>
      </c>
    </row>
    <row r="3115" spans="1:23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3">
        <v>42111.731273148151</v>
      </c>
      <c r="J3115" s="13">
        <v>42081.731273148151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 s="3">
        <f>ROUND(E3115/D3115*100,0)</f>
        <v>4</v>
      </c>
      <c r="Q3115">
        <f t="shared" si="336"/>
        <v>125.27</v>
      </c>
      <c r="R3115" s="14" t="str">
        <f t="shared" si="337"/>
        <v>3/18/2015</v>
      </c>
      <c r="S3115" s="14" t="str">
        <f t="shared" si="338"/>
        <v>4/17/2015</v>
      </c>
      <c r="T3115" s="9">
        <f t="shared" si="339"/>
        <v>3</v>
      </c>
      <c r="U3115">
        <f t="shared" si="340"/>
        <v>2015</v>
      </c>
      <c r="V3115" s="9">
        <f t="shared" si="341"/>
        <v>4</v>
      </c>
      <c r="W3115">
        <f t="shared" si="342"/>
        <v>2015</v>
      </c>
    </row>
    <row r="3116" spans="1:23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3">
        <v>41903.632523148146</v>
      </c>
      <c r="J3116" s="13">
        <v>41843.632523148146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 s="3">
        <f>ROUND(E3116/D3116*100,0)</f>
        <v>0</v>
      </c>
      <c r="Q3116">
        <f t="shared" si="336"/>
        <v>0</v>
      </c>
      <c r="R3116" s="14" t="str">
        <f t="shared" si="337"/>
        <v>7/23/2014</v>
      </c>
      <c r="S3116" s="14" t="str">
        <f t="shared" si="338"/>
        <v>9/21/2014</v>
      </c>
      <c r="T3116" s="9">
        <f t="shared" si="339"/>
        <v>7</v>
      </c>
      <c r="U3116">
        <f t="shared" si="340"/>
        <v>2014</v>
      </c>
      <c r="V3116" s="9">
        <f t="shared" si="341"/>
        <v>9</v>
      </c>
      <c r="W3116">
        <f t="shared" si="342"/>
        <v>2014</v>
      </c>
    </row>
    <row r="3117" spans="1:23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3">
        <v>42526.447071759256</v>
      </c>
      <c r="J3117" s="13">
        <v>42496.447071759256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 s="3">
        <f>ROUND(E3117/D3117*100,0)</f>
        <v>3</v>
      </c>
      <c r="Q3117">
        <f t="shared" si="336"/>
        <v>300</v>
      </c>
      <c r="R3117" s="14" t="str">
        <f t="shared" si="337"/>
        <v>5/6/2016</v>
      </c>
      <c r="S3117" s="14" t="str">
        <f t="shared" si="338"/>
        <v>6/5/2016</v>
      </c>
      <c r="T3117" s="9">
        <f t="shared" si="339"/>
        <v>5</v>
      </c>
      <c r="U3117">
        <f t="shared" si="340"/>
        <v>2016</v>
      </c>
      <c r="V3117" s="9">
        <f t="shared" si="341"/>
        <v>6</v>
      </c>
      <c r="W3117">
        <f t="shared" si="342"/>
        <v>2016</v>
      </c>
    </row>
    <row r="3118" spans="1:23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3">
        <v>42095.515335648146</v>
      </c>
      <c r="J3118" s="13">
        <v>42081.515335648146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 s="3">
        <f>ROUND(E3118/D3118*100,0)</f>
        <v>57</v>
      </c>
      <c r="Q3118">
        <f t="shared" si="336"/>
        <v>43</v>
      </c>
      <c r="R3118" s="14" t="str">
        <f t="shared" si="337"/>
        <v>3/18/2015</v>
      </c>
      <c r="S3118" s="14" t="str">
        <f t="shared" si="338"/>
        <v>4/1/2015</v>
      </c>
      <c r="T3118" s="9">
        <f t="shared" si="339"/>
        <v>3</v>
      </c>
      <c r="U3118">
        <f t="shared" si="340"/>
        <v>2015</v>
      </c>
      <c r="V3118" s="9">
        <f t="shared" si="341"/>
        <v>4</v>
      </c>
      <c r="W3118">
        <f t="shared" si="342"/>
        <v>2015</v>
      </c>
    </row>
    <row r="3119" spans="1:23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3">
        <v>42517.55</v>
      </c>
      <c r="J3119" s="13">
        <v>42509.374537037038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 s="3">
        <f>ROUND(E3119/D3119*100,0)</f>
        <v>0</v>
      </c>
      <c r="Q3119">
        <f t="shared" si="336"/>
        <v>1</v>
      </c>
      <c r="R3119" s="14" t="str">
        <f t="shared" si="337"/>
        <v>5/19/2016</v>
      </c>
      <c r="S3119" s="14" t="str">
        <f t="shared" si="338"/>
        <v>5/27/2016</v>
      </c>
      <c r="T3119" s="9">
        <f t="shared" si="339"/>
        <v>5</v>
      </c>
      <c r="U3119">
        <f t="shared" si="340"/>
        <v>2016</v>
      </c>
      <c r="V3119" s="9">
        <f t="shared" si="341"/>
        <v>5</v>
      </c>
      <c r="W3119">
        <f t="shared" si="342"/>
        <v>2016</v>
      </c>
    </row>
    <row r="3120" spans="1:23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3">
        <v>42553.649571759262</v>
      </c>
      <c r="J3120" s="13">
        <v>42534.649571759262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 s="3">
        <f>ROUND(E3120/D3120*100,0)</f>
        <v>0</v>
      </c>
      <c r="Q3120">
        <f t="shared" si="336"/>
        <v>775</v>
      </c>
      <c r="R3120" s="14" t="str">
        <f t="shared" si="337"/>
        <v>6/13/2016</v>
      </c>
      <c r="S3120" s="14" t="str">
        <f t="shared" si="338"/>
        <v>7/2/2016</v>
      </c>
      <c r="T3120" s="9">
        <f t="shared" si="339"/>
        <v>6</v>
      </c>
      <c r="U3120">
        <f t="shared" si="340"/>
        <v>2016</v>
      </c>
      <c r="V3120" s="9">
        <f t="shared" si="341"/>
        <v>7</v>
      </c>
      <c r="W3120">
        <f t="shared" si="342"/>
        <v>2016</v>
      </c>
    </row>
    <row r="3121" spans="1:23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3">
        <v>42090.003842592596</v>
      </c>
      <c r="J3121" s="13">
        <v>42060.04550925926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 s="3">
        <f>ROUND(E3121/D3121*100,0)</f>
        <v>0</v>
      </c>
      <c r="Q3121">
        <f t="shared" si="336"/>
        <v>5</v>
      </c>
      <c r="R3121" s="14" t="str">
        <f t="shared" si="337"/>
        <v>2/25/2015</v>
      </c>
      <c r="S3121" s="14" t="str">
        <f t="shared" si="338"/>
        <v>3/27/2015</v>
      </c>
      <c r="T3121" s="9">
        <f t="shared" si="339"/>
        <v>2</v>
      </c>
      <c r="U3121">
        <f t="shared" si="340"/>
        <v>2015</v>
      </c>
      <c r="V3121" s="9">
        <f t="shared" si="341"/>
        <v>3</v>
      </c>
      <c r="W3121">
        <f t="shared" si="342"/>
        <v>2015</v>
      </c>
    </row>
    <row r="3122" spans="1:23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3">
        <v>42495.900416666664</v>
      </c>
      <c r="J3122" s="13">
        <v>42435.942083333335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 s="3">
        <f>ROUND(E3122/D3122*100,0)</f>
        <v>0</v>
      </c>
      <c r="Q3122">
        <f t="shared" si="336"/>
        <v>12.8</v>
      </c>
      <c r="R3122" s="14" t="str">
        <f t="shared" si="337"/>
        <v>3/6/2016</v>
      </c>
      <c r="S3122" s="14" t="str">
        <f t="shared" si="338"/>
        <v>5/5/2016</v>
      </c>
      <c r="T3122" s="9">
        <f t="shared" si="339"/>
        <v>3</v>
      </c>
      <c r="U3122">
        <f t="shared" si="340"/>
        <v>2016</v>
      </c>
      <c r="V3122" s="9">
        <f t="shared" si="341"/>
        <v>5</v>
      </c>
      <c r="W3122">
        <f t="shared" si="342"/>
        <v>2016</v>
      </c>
    </row>
    <row r="3123" spans="1:23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3">
        <v>41908.679803240739</v>
      </c>
      <c r="J3123" s="13">
        <v>41848.679803240739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 s="3">
        <f>ROUND(E3123/D3123*100,0)</f>
        <v>1</v>
      </c>
      <c r="Q3123">
        <f t="shared" si="336"/>
        <v>10</v>
      </c>
      <c r="R3123" s="14" t="str">
        <f t="shared" si="337"/>
        <v>7/28/2014</v>
      </c>
      <c r="S3123" s="14" t="str">
        <f t="shared" si="338"/>
        <v>9/26/2014</v>
      </c>
      <c r="T3123" s="9">
        <f t="shared" si="339"/>
        <v>7</v>
      </c>
      <c r="U3123">
        <f t="shared" si="340"/>
        <v>2014</v>
      </c>
      <c r="V3123" s="9">
        <f t="shared" si="341"/>
        <v>9</v>
      </c>
      <c r="W3123">
        <f t="shared" si="342"/>
        <v>2014</v>
      </c>
    </row>
    <row r="3124" spans="1:23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3">
        <v>42683.973749999997</v>
      </c>
      <c r="J3124" s="13">
        <v>42678.932083333333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 s="3">
        <f>ROUND(E3124/D3124*100,0)</f>
        <v>58</v>
      </c>
      <c r="Q3124">
        <f t="shared" si="336"/>
        <v>58</v>
      </c>
      <c r="R3124" s="14" t="str">
        <f t="shared" si="337"/>
        <v>11/4/2016</v>
      </c>
      <c r="S3124" s="14" t="str">
        <f t="shared" si="338"/>
        <v>11/9/2016</v>
      </c>
      <c r="T3124" s="9">
        <f t="shared" si="339"/>
        <v>11</v>
      </c>
      <c r="U3124">
        <f t="shared" si="340"/>
        <v>2016</v>
      </c>
      <c r="V3124" s="9">
        <f t="shared" si="341"/>
        <v>11</v>
      </c>
      <c r="W3124">
        <f t="shared" si="342"/>
        <v>2016</v>
      </c>
    </row>
    <row r="3125" spans="1:23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3">
        <v>42560.993032407408</v>
      </c>
      <c r="J3125" s="13">
        <v>42530.993032407408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 s="3">
        <f>ROUND(E3125/D3125*100,0)</f>
        <v>68</v>
      </c>
      <c r="Q3125">
        <f t="shared" si="336"/>
        <v>244.8</v>
      </c>
      <c r="R3125" s="14" t="str">
        <f t="shared" si="337"/>
        <v>6/9/2016</v>
      </c>
      <c r="S3125" s="14" t="str">
        <f t="shared" si="338"/>
        <v>7/9/2016</v>
      </c>
      <c r="T3125" s="9">
        <f t="shared" si="339"/>
        <v>6</v>
      </c>
      <c r="U3125">
        <f t="shared" si="340"/>
        <v>2016</v>
      </c>
      <c r="V3125" s="9">
        <f t="shared" si="341"/>
        <v>7</v>
      </c>
      <c r="W3125">
        <f t="shared" si="342"/>
        <v>2016</v>
      </c>
    </row>
    <row r="3126" spans="1:23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3">
        <v>42037.780104166668</v>
      </c>
      <c r="J3126" s="13">
        <v>41977.780104166668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 s="3">
        <f>ROUND(E3126/D3126*100,0)</f>
        <v>0</v>
      </c>
      <c r="Q3126">
        <f t="shared" si="336"/>
        <v>6.5</v>
      </c>
      <c r="R3126" s="14" t="str">
        <f t="shared" si="337"/>
        <v>12/4/2014</v>
      </c>
      <c r="S3126" s="14" t="str">
        <f t="shared" si="338"/>
        <v>2/2/2015</v>
      </c>
      <c r="T3126" s="9">
        <f t="shared" si="339"/>
        <v>12</v>
      </c>
      <c r="U3126">
        <f t="shared" si="340"/>
        <v>2014</v>
      </c>
      <c r="V3126" s="9">
        <f t="shared" si="341"/>
        <v>2</v>
      </c>
      <c r="W3126">
        <f t="shared" si="342"/>
        <v>2015</v>
      </c>
    </row>
    <row r="3127" spans="1:23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3">
        <v>42376.20685185185</v>
      </c>
      <c r="J3127" s="13">
        <v>42346.20685185185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 s="3">
        <f>ROUND(E3127/D3127*100,0)</f>
        <v>0</v>
      </c>
      <c r="Q3127">
        <f t="shared" si="336"/>
        <v>0</v>
      </c>
      <c r="R3127" s="14" t="str">
        <f t="shared" si="337"/>
        <v>12/8/2015</v>
      </c>
      <c r="S3127" s="14" t="str">
        <f t="shared" si="338"/>
        <v>1/7/2016</v>
      </c>
      <c r="T3127" s="9">
        <f t="shared" si="339"/>
        <v>12</v>
      </c>
      <c r="U3127">
        <f t="shared" si="340"/>
        <v>2015</v>
      </c>
      <c r="V3127" s="9">
        <f t="shared" si="341"/>
        <v>1</v>
      </c>
      <c r="W3127">
        <f t="shared" si="342"/>
        <v>2016</v>
      </c>
    </row>
    <row r="3128" spans="1:23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3">
        <v>42456.976412037038</v>
      </c>
      <c r="J3128" s="13">
        <v>42427.018078703702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 s="3">
        <f>ROUND(E3128/D3128*100,0)</f>
        <v>4</v>
      </c>
      <c r="Q3128">
        <f t="shared" si="336"/>
        <v>61.18</v>
      </c>
      <c r="R3128" s="14" t="str">
        <f t="shared" si="337"/>
        <v>2/27/2016</v>
      </c>
      <c r="S3128" s="14" t="str">
        <f t="shared" si="338"/>
        <v>3/27/2016</v>
      </c>
      <c r="T3128" s="9">
        <f t="shared" si="339"/>
        <v>2</v>
      </c>
      <c r="U3128">
        <f t="shared" si="340"/>
        <v>2016</v>
      </c>
      <c r="V3128" s="9">
        <f t="shared" si="341"/>
        <v>3</v>
      </c>
      <c r="W3128">
        <f t="shared" si="342"/>
        <v>2016</v>
      </c>
    </row>
    <row r="3129" spans="1:23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3">
        <v>42064.856817129628</v>
      </c>
      <c r="J3129" s="13">
        <v>42034.856817129628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 s="3">
        <f>ROUND(E3129/D3129*100,0)</f>
        <v>0</v>
      </c>
      <c r="Q3129">
        <f t="shared" si="336"/>
        <v>0</v>
      </c>
      <c r="R3129" s="14" t="str">
        <f t="shared" si="337"/>
        <v>1/30/2015</v>
      </c>
      <c r="S3129" s="14" t="str">
        <f t="shared" si="338"/>
        <v>3/1/2015</v>
      </c>
      <c r="T3129" s="9">
        <f t="shared" si="339"/>
        <v>1</v>
      </c>
      <c r="U3129">
        <f t="shared" si="340"/>
        <v>2015</v>
      </c>
      <c r="V3129" s="9">
        <f t="shared" si="341"/>
        <v>3</v>
      </c>
      <c r="W3129">
        <f t="shared" si="342"/>
        <v>2015</v>
      </c>
    </row>
    <row r="3130" spans="1:23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3">
        <v>42810.784039351849</v>
      </c>
      <c r="J3130" s="13">
        <v>42780.825706018521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 s="3">
        <f>ROUND(E3130/D3130*100,0)</f>
        <v>109</v>
      </c>
      <c r="Q3130">
        <f t="shared" si="336"/>
        <v>139.24</v>
      </c>
      <c r="R3130" s="14" t="str">
        <f t="shared" si="337"/>
        <v>2/14/2017</v>
      </c>
      <c r="S3130" s="14" t="str">
        <f t="shared" si="338"/>
        <v>3/16/2017</v>
      </c>
      <c r="T3130" s="9">
        <f t="shared" si="339"/>
        <v>2</v>
      </c>
      <c r="U3130">
        <f t="shared" si="340"/>
        <v>2017</v>
      </c>
      <c r="V3130" s="9">
        <f t="shared" si="341"/>
        <v>3</v>
      </c>
      <c r="W3130">
        <f t="shared" si="342"/>
        <v>2017</v>
      </c>
    </row>
    <row r="3131" spans="1:23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3">
        <v>42843.801145833335</v>
      </c>
      <c r="J3131" s="13">
        <v>42803.842812499999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 s="3">
        <f>ROUND(E3131/D3131*100,0)</f>
        <v>1</v>
      </c>
      <c r="Q3131">
        <f t="shared" si="336"/>
        <v>10</v>
      </c>
      <c r="R3131" s="14" t="str">
        <f t="shared" si="337"/>
        <v>3/9/2017</v>
      </c>
      <c r="S3131" s="14" t="str">
        <f t="shared" si="338"/>
        <v>4/18/2017</v>
      </c>
      <c r="T3131" s="9">
        <f t="shared" si="339"/>
        <v>3</v>
      </c>
      <c r="U3131">
        <f t="shared" si="340"/>
        <v>2017</v>
      </c>
      <c r="V3131" s="9">
        <f t="shared" si="341"/>
        <v>4</v>
      </c>
      <c r="W3131">
        <f t="shared" si="342"/>
        <v>2017</v>
      </c>
    </row>
    <row r="3132" spans="1:23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3">
        <v>42839.207638888889</v>
      </c>
      <c r="J3132" s="13">
        <v>42808.640231481484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 s="3">
        <f>ROUND(E3132/D3132*100,0)</f>
        <v>4</v>
      </c>
      <c r="Q3132">
        <f t="shared" si="336"/>
        <v>93.75</v>
      </c>
      <c r="R3132" s="14" t="str">
        <f t="shared" si="337"/>
        <v>3/14/2017</v>
      </c>
      <c r="S3132" s="14" t="str">
        <f t="shared" si="338"/>
        <v>4/14/2017</v>
      </c>
      <c r="T3132" s="9">
        <f t="shared" si="339"/>
        <v>3</v>
      </c>
      <c r="U3132">
        <f t="shared" si="340"/>
        <v>2017</v>
      </c>
      <c r="V3132" s="9">
        <f t="shared" si="341"/>
        <v>4</v>
      </c>
      <c r="W3132">
        <f t="shared" si="342"/>
        <v>2017</v>
      </c>
    </row>
    <row r="3133" spans="1:23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3">
        <v>42833.537557870368</v>
      </c>
      <c r="J3133" s="13">
        <v>42803.579224537039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 s="3">
        <f>ROUND(E3133/D3133*100,0)</f>
        <v>16</v>
      </c>
      <c r="Q3133">
        <f t="shared" si="336"/>
        <v>53.75</v>
      </c>
      <c r="R3133" s="14" t="str">
        <f t="shared" si="337"/>
        <v>3/9/2017</v>
      </c>
      <c r="S3133" s="14" t="str">
        <f t="shared" si="338"/>
        <v>4/8/2017</v>
      </c>
      <c r="T3133" s="9">
        <f t="shared" si="339"/>
        <v>3</v>
      </c>
      <c r="U3133">
        <f t="shared" si="340"/>
        <v>2017</v>
      </c>
      <c r="V3133" s="9">
        <f t="shared" si="341"/>
        <v>4</v>
      </c>
      <c r="W3133">
        <f t="shared" si="342"/>
        <v>2017</v>
      </c>
    </row>
    <row r="3134" spans="1:23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3">
        <v>42846.308564814812</v>
      </c>
      <c r="J3134" s="13">
        <v>42786.350231481483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 s="3">
        <f>ROUND(E3134/D3134*100,0)</f>
        <v>0</v>
      </c>
      <c r="Q3134">
        <f t="shared" si="336"/>
        <v>10</v>
      </c>
      <c r="R3134" s="14" t="str">
        <f t="shared" si="337"/>
        <v>2/20/2017</v>
      </c>
      <c r="S3134" s="14" t="str">
        <f t="shared" si="338"/>
        <v>4/21/2017</v>
      </c>
      <c r="T3134" s="9">
        <f t="shared" si="339"/>
        <v>2</v>
      </c>
      <c r="U3134">
        <f t="shared" si="340"/>
        <v>2017</v>
      </c>
      <c r="V3134" s="9">
        <f t="shared" si="341"/>
        <v>4</v>
      </c>
      <c r="W3134">
        <f t="shared" si="342"/>
        <v>2017</v>
      </c>
    </row>
    <row r="3135" spans="1:23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3">
        <v>42818.523541666669</v>
      </c>
      <c r="J3135" s="13">
        <v>42788.565208333333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 s="3">
        <f>ROUND(E3135/D3135*100,0)</f>
        <v>108</v>
      </c>
      <c r="Q3135">
        <f t="shared" si="336"/>
        <v>33.75</v>
      </c>
      <c r="R3135" s="14" t="str">
        <f t="shared" si="337"/>
        <v>2/22/2017</v>
      </c>
      <c r="S3135" s="14" t="str">
        <f t="shared" si="338"/>
        <v>3/24/2017</v>
      </c>
      <c r="T3135" s="9">
        <f t="shared" si="339"/>
        <v>2</v>
      </c>
      <c r="U3135">
        <f t="shared" si="340"/>
        <v>2017</v>
      </c>
      <c r="V3135" s="9">
        <f t="shared" si="341"/>
        <v>3</v>
      </c>
      <c r="W3135">
        <f t="shared" si="342"/>
        <v>2017</v>
      </c>
    </row>
    <row r="3136" spans="1:23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3">
        <v>42821.678460648145</v>
      </c>
      <c r="J3136" s="13">
        <v>42800.720127314817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 s="3">
        <f>ROUND(E3136/D3136*100,0)</f>
        <v>23</v>
      </c>
      <c r="Q3136">
        <f t="shared" si="336"/>
        <v>18.75</v>
      </c>
      <c r="R3136" s="14" t="str">
        <f t="shared" si="337"/>
        <v>3/6/2017</v>
      </c>
      <c r="S3136" s="14" t="str">
        <f t="shared" si="338"/>
        <v>3/27/2017</v>
      </c>
      <c r="T3136" s="9">
        <f t="shared" si="339"/>
        <v>3</v>
      </c>
      <c r="U3136">
        <f t="shared" si="340"/>
        <v>2017</v>
      </c>
      <c r="V3136" s="9">
        <f t="shared" si="341"/>
        <v>3</v>
      </c>
      <c r="W3136">
        <f t="shared" si="342"/>
        <v>2017</v>
      </c>
    </row>
    <row r="3137" spans="1:23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3">
        <v>42829.151863425926</v>
      </c>
      <c r="J3137" s="13">
        <v>42807.151863425926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 s="3">
        <f>ROUND(E3137/D3137*100,0)</f>
        <v>21</v>
      </c>
      <c r="Q3137">
        <f t="shared" si="336"/>
        <v>23.14</v>
      </c>
      <c r="R3137" s="14" t="str">
        <f t="shared" si="337"/>
        <v>3/13/2017</v>
      </c>
      <c r="S3137" s="14" t="str">
        <f t="shared" si="338"/>
        <v>4/4/2017</v>
      </c>
      <c r="T3137" s="9">
        <f t="shared" si="339"/>
        <v>3</v>
      </c>
      <c r="U3137">
        <f t="shared" si="340"/>
        <v>2017</v>
      </c>
      <c r="V3137" s="9">
        <f t="shared" si="341"/>
        <v>4</v>
      </c>
      <c r="W3137">
        <f t="shared" si="342"/>
        <v>2017</v>
      </c>
    </row>
    <row r="3138" spans="1:23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3">
        <v>42825.957638888889</v>
      </c>
      <c r="J3138" s="13">
        <v>42789.462430555555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 s="3">
        <f>ROUND(E3138/D3138*100,0)</f>
        <v>128</v>
      </c>
      <c r="Q3138">
        <f t="shared" si="336"/>
        <v>29.05</v>
      </c>
      <c r="R3138" s="14" t="str">
        <f t="shared" si="337"/>
        <v>2/23/2017</v>
      </c>
      <c r="S3138" s="14" t="str">
        <f t="shared" si="338"/>
        <v>3/31/2017</v>
      </c>
      <c r="T3138" s="9">
        <f t="shared" si="339"/>
        <v>2</v>
      </c>
      <c r="U3138">
        <f t="shared" si="340"/>
        <v>2017</v>
      </c>
      <c r="V3138" s="9">
        <f t="shared" si="341"/>
        <v>3</v>
      </c>
      <c r="W3138">
        <f t="shared" si="342"/>
        <v>2017</v>
      </c>
    </row>
    <row r="3139" spans="1:23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3">
        <v>42858.8</v>
      </c>
      <c r="J3139" s="13">
        <v>42807.885057870371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 s="3">
        <f>ROUND(E3139/D3139*100,0)</f>
        <v>3</v>
      </c>
      <c r="Q3139">
        <f t="shared" ref="Q3139:Q3202" si="343">IFERROR(ROUND(E3139/L3139,2),0)</f>
        <v>50</v>
      </c>
      <c r="R3139" s="14" t="str">
        <f t="shared" ref="R3139:R3202" si="344">_xlfn.CONCAT(MONTH(J3139),"/",DAY(J3139),"/",YEAR(J3139))</f>
        <v>3/13/2017</v>
      </c>
      <c r="S3139" s="14" t="str">
        <f t="shared" ref="S3139:S3202" si="345">_xlfn.CONCAT(MONTH(I3139),"/",DAY(I3139),"/",YEAR(I3139))</f>
        <v>5/3/2017</v>
      </c>
      <c r="T3139" s="9">
        <f t="shared" ref="T3139:T3202" si="346">MONTH(R3139)</f>
        <v>3</v>
      </c>
      <c r="U3139">
        <f t="shared" ref="U3139:U3202" si="347">YEAR(R3139)</f>
        <v>2017</v>
      </c>
      <c r="V3139" s="9">
        <f t="shared" ref="V3139:V3202" si="348">MONTH(S3139)</f>
        <v>5</v>
      </c>
      <c r="W3139">
        <f t="shared" ref="W3139:W3202" si="349">YEAR(S3139)</f>
        <v>2017</v>
      </c>
    </row>
    <row r="3140" spans="1:23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3">
        <v>42828.645914351851</v>
      </c>
      <c r="J3140" s="13">
        <v>42809.645914351851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 s="3">
        <f>ROUND(E3140/D3140*100,0)</f>
        <v>0</v>
      </c>
      <c r="Q3140">
        <f t="shared" si="343"/>
        <v>0</v>
      </c>
      <c r="R3140" s="14" t="str">
        <f t="shared" si="344"/>
        <v>3/15/2017</v>
      </c>
      <c r="S3140" s="14" t="str">
        <f t="shared" si="345"/>
        <v>4/3/2017</v>
      </c>
      <c r="T3140" s="9">
        <f t="shared" si="346"/>
        <v>3</v>
      </c>
      <c r="U3140">
        <f t="shared" si="347"/>
        <v>2017</v>
      </c>
      <c r="V3140" s="9">
        <f t="shared" si="348"/>
        <v>4</v>
      </c>
      <c r="W3140">
        <f t="shared" si="349"/>
        <v>2017</v>
      </c>
    </row>
    <row r="3141" spans="1:23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3">
        <v>42819.189583333333</v>
      </c>
      <c r="J3141" s="13">
        <v>42785.270370370374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 s="3">
        <f>ROUND(E3141/D3141*100,0)</f>
        <v>5</v>
      </c>
      <c r="Q3141">
        <f t="shared" si="343"/>
        <v>450</v>
      </c>
      <c r="R3141" s="14" t="str">
        <f t="shared" si="344"/>
        <v>2/19/2017</v>
      </c>
      <c r="S3141" s="14" t="str">
        <f t="shared" si="345"/>
        <v>3/25/2017</v>
      </c>
      <c r="T3141" s="9">
        <f t="shared" si="346"/>
        <v>2</v>
      </c>
      <c r="U3141">
        <f t="shared" si="347"/>
        <v>2017</v>
      </c>
      <c r="V3141" s="9">
        <f t="shared" si="348"/>
        <v>3</v>
      </c>
      <c r="W3141">
        <f t="shared" si="349"/>
        <v>2017</v>
      </c>
    </row>
    <row r="3142" spans="1:23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3">
        <v>42832.677118055559</v>
      </c>
      <c r="J3142" s="13">
        <v>42802.718784722223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 s="3">
        <f>ROUND(E3142/D3142*100,0)</f>
        <v>1</v>
      </c>
      <c r="Q3142">
        <f t="shared" si="343"/>
        <v>24</v>
      </c>
      <c r="R3142" s="14" t="str">
        <f t="shared" si="344"/>
        <v>3/8/2017</v>
      </c>
      <c r="S3142" s="14" t="str">
        <f t="shared" si="345"/>
        <v>4/7/2017</v>
      </c>
      <c r="T3142" s="9">
        <f t="shared" si="346"/>
        <v>3</v>
      </c>
      <c r="U3142">
        <f t="shared" si="347"/>
        <v>2017</v>
      </c>
      <c r="V3142" s="9">
        <f t="shared" si="348"/>
        <v>4</v>
      </c>
      <c r="W3142">
        <f t="shared" si="349"/>
        <v>2017</v>
      </c>
    </row>
    <row r="3143" spans="1:23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3">
        <v>42841.833333333336</v>
      </c>
      <c r="J3143" s="13">
        <v>42800.753333333334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 s="3">
        <f>ROUND(E3143/D3143*100,0)</f>
        <v>52</v>
      </c>
      <c r="Q3143">
        <f t="shared" si="343"/>
        <v>32.25</v>
      </c>
      <c r="R3143" s="14" t="str">
        <f t="shared" si="344"/>
        <v>3/6/2017</v>
      </c>
      <c r="S3143" s="14" t="str">
        <f t="shared" si="345"/>
        <v>4/16/2017</v>
      </c>
      <c r="T3143" s="9">
        <f t="shared" si="346"/>
        <v>3</v>
      </c>
      <c r="U3143">
        <f t="shared" si="347"/>
        <v>2017</v>
      </c>
      <c r="V3143" s="9">
        <f t="shared" si="348"/>
        <v>4</v>
      </c>
      <c r="W3143">
        <f t="shared" si="349"/>
        <v>2017</v>
      </c>
    </row>
    <row r="3144" spans="1:23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3">
        <v>42813.471516203703</v>
      </c>
      <c r="J3144" s="13">
        <v>42783.513182870367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 s="3">
        <f>ROUND(E3144/D3144*100,0)</f>
        <v>2</v>
      </c>
      <c r="Q3144">
        <f t="shared" si="343"/>
        <v>15</v>
      </c>
      <c r="R3144" s="14" t="str">
        <f t="shared" si="344"/>
        <v>2/17/2017</v>
      </c>
      <c r="S3144" s="14" t="str">
        <f t="shared" si="345"/>
        <v>3/19/2017</v>
      </c>
      <c r="T3144" s="9">
        <f t="shared" si="346"/>
        <v>2</v>
      </c>
      <c r="U3144">
        <f t="shared" si="347"/>
        <v>2017</v>
      </c>
      <c r="V3144" s="9">
        <f t="shared" si="348"/>
        <v>3</v>
      </c>
      <c r="W3144">
        <f t="shared" si="349"/>
        <v>2017</v>
      </c>
    </row>
    <row r="3145" spans="1:23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3">
        <v>42834.358287037037</v>
      </c>
      <c r="J3145" s="13">
        <v>42808.358287037037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 s="3">
        <f>ROUND(E3145/D3145*100,0)</f>
        <v>0</v>
      </c>
      <c r="Q3145">
        <f t="shared" si="343"/>
        <v>0</v>
      </c>
      <c r="R3145" s="14" t="str">
        <f t="shared" si="344"/>
        <v>3/14/2017</v>
      </c>
      <c r="S3145" s="14" t="str">
        <f t="shared" si="345"/>
        <v>4/9/2017</v>
      </c>
      <c r="T3145" s="9">
        <f t="shared" si="346"/>
        <v>3</v>
      </c>
      <c r="U3145">
        <f t="shared" si="347"/>
        <v>2017</v>
      </c>
      <c r="V3145" s="9">
        <f t="shared" si="348"/>
        <v>4</v>
      </c>
      <c r="W3145">
        <f t="shared" si="349"/>
        <v>2017</v>
      </c>
    </row>
    <row r="3146" spans="1:23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3">
        <v>42813.25</v>
      </c>
      <c r="J3146" s="13">
        <v>42796.538275462961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 s="3">
        <f>ROUND(E3146/D3146*100,0)</f>
        <v>75</v>
      </c>
      <c r="Q3146">
        <f t="shared" si="343"/>
        <v>251.33</v>
      </c>
      <c r="R3146" s="14" t="str">
        <f t="shared" si="344"/>
        <v>3/2/2017</v>
      </c>
      <c r="S3146" s="14" t="str">
        <f t="shared" si="345"/>
        <v>3/19/2017</v>
      </c>
      <c r="T3146" s="9">
        <f t="shared" si="346"/>
        <v>3</v>
      </c>
      <c r="U3146">
        <f t="shared" si="347"/>
        <v>2017</v>
      </c>
      <c r="V3146" s="9">
        <f t="shared" si="348"/>
        <v>3</v>
      </c>
      <c r="W3146">
        <f t="shared" si="349"/>
        <v>2017</v>
      </c>
    </row>
    <row r="3147" spans="1:23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3">
        <v>42821.999236111114</v>
      </c>
      <c r="J3147" s="13">
        <v>42762.040902777779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 s="3">
        <f>ROUND(E3147/D3147*100,0)</f>
        <v>0</v>
      </c>
      <c r="Q3147">
        <f t="shared" si="343"/>
        <v>0</v>
      </c>
      <c r="R3147" s="14" t="str">
        <f t="shared" si="344"/>
        <v>1/27/2017</v>
      </c>
      <c r="S3147" s="14" t="str">
        <f t="shared" si="345"/>
        <v>3/27/2017</v>
      </c>
      <c r="T3147" s="9">
        <f t="shared" si="346"/>
        <v>1</v>
      </c>
      <c r="U3147">
        <f t="shared" si="347"/>
        <v>2017</v>
      </c>
      <c r="V3147" s="9">
        <f t="shared" si="348"/>
        <v>3</v>
      </c>
      <c r="W3147">
        <f t="shared" si="349"/>
        <v>2017</v>
      </c>
    </row>
    <row r="3148" spans="1:23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3">
        <v>42841.640810185185</v>
      </c>
      <c r="J3148" s="13">
        <v>42796.682476851849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 s="3">
        <f>ROUND(E3148/D3148*100,0)</f>
        <v>11</v>
      </c>
      <c r="Q3148">
        <f t="shared" si="343"/>
        <v>437.5</v>
      </c>
      <c r="R3148" s="14" t="str">
        <f t="shared" si="344"/>
        <v>3/2/2017</v>
      </c>
      <c r="S3148" s="14" t="str">
        <f t="shared" si="345"/>
        <v>4/16/2017</v>
      </c>
      <c r="T3148" s="9">
        <f t="shared" si="346"/>
        <v>3</v>
      </c>
      <c r="U3148">
        <f t="shared" si="347"/>
        <v>2017</v>
      </c>
      <c r="V3148" s="9">
        <f t="shared" si="348"/>
        <v>4</v>
      </c>
      <c r="W3148">
        <f t="shared" si="349"/>
        <v>2017</v>
      </c>
    </row>
    <row r="3149" spans="1:23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3">
        <v>41950.011053240742</v>
      </c>
      <c r="J3149" s="13">
        <v>41909.969386574077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 s="3">
        <f>ROUND(E3149/D3149*100,0)</f>
        <v>118</v>
      </c>
      <c r="Q3149">
        <f t="shared" si="343"/>
        <v>110.35</v>
      </c>
      <c r="R3149" s="14" t="str">
        <f t="shared" si="344"/>
        <v>9/27/2014</v>
      </c>
      <c r="S3149" s="14" t="str">
        <f t="shared" si="345"/>
        <v>11/7/2014</v>
      </c>
      <c r="T3149" s="9">
        <f t="shared" si="346"/>
        <v>9</v>
      </c>
      <c r="U3149">
        <f t="shared" si="347"/>
        <v>2014</v>
      </c>
      <c r="V3149" s="9">
        <f t="shared" si="348"/>
        <v>11</v>
      </c>
      <c r="W3149">
        <f t="shared" si="349"/>
        <v>2014</v>
      </c>
    </row>
    <row r="3150" spans="1:23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3">
        <v>41913.166666666664</v>
      </c>
      <c r="J3150" s="13">
        <v>41891.665324074071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 s="3">
        <f>ROUND(E3150/D3150*100,0)</f>
        <v>131</v>
      </c>
      <c r="Q3150">
        <f t="shared" si="343"/>
        <v>41.42</v>
      </c>
      <c r="R3150" s="14" t="str">
        <f t="shared" si="344"/>
        <v>9/9/2014</v>
      </c>
      <c r="S3150" s="14" t="str">
        <f t="shared" si="345"/>
        <v>10/1/2014</v>
      </c>
      <c r="T3150" s="9">
        <f t="shared" si="346"/>
        <v>9</v>
      </c>
      <c r="U3150">
        <f t="shared" si="347"/>
        <v>2014</v>
      </c>
      <c r="V3150" s="9">
        <f t="shared" si="348"/>
        <v>10</v>
      </c>
      <c r="W3150">
        <f t="shared" si="349"/>
        <v>2014</v>
      </c>
    </row>
    <row r="3151" spans="1:23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3">
        <v>41250.083333333336</v>
      </c>
      <c r="J3151" s="13">
        <v>41226.017361111109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 s="3">
        <f>ROUND(E3151/D3151*100,0)</f>
        <v>104</v>
      </c>
      <c r="Q3151">
        <f t="shared" si="343"/>
        <v>52</v>
      </c>
      <c r="R3151" s="14" t="str">
        <f t="shared" si="344"/>
        <v>11/13/2012</v>
      </c>
      <c r="S3151" s="14" t="str">
        <f t="shared" si="345"/>
        <v>12/7/2012</v>
      </c>
      <c r="T3151" s="9">
        <f t="shared" si="346"/>
        <v>11</v>
      </c>
      <c r="U3151">
        <f t="shared" si="347"/>
        <v>2012</v>
      </c>
      <c r="V3151" s="9">
        <f t="shared" si="348"/>
        <v>12</v>
      </c>
      <c r="W3151">
        <f t="shared" si="349"/>
        <v>2012</v>
      </c>
    </row>
    <row r="3152" spans="1:23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3">
        <v>40568.166666666664</v>
      </c>
      <c r="J3152" s="13">
        <v>40478.263923611114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 s="3">
        <f>ROUND(E3152/D3152*100,0)</f>
        <v>101</v>
      </c>
      <c r="Q3152">
        <f t="shared" si="343"/>
        <v>33.99</v>
      </c>
      <c r="R3152" s="14" t="str">
        <f t="shared" si="344"/>
        <v>10/27/2010</v>
      </c>
      <c r="S3152" s="14" t="str">
        <f t="shared" si="345"/>
        <v>1/25/2011</v>
      </c>
      <c r="T3152" s="9">
        <f t="shared" si="346"/>
        <v>10</v>
      </c>
      <c r="U3152">
        <f t="shared" si="347"/>
        <v>2010</v>
      </c>
      <c r="V3152" s="9">
        <f t="shared" si="348"/>
        <v>1</v>
      </c>
      <c r="W3152">
        <f t="shared" si="349"/>
        <v>2011</v>
      </c>
    </row>
    <row r="3153" spans="1:23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3">
        <v>41892.83997685185</v>
      </c>
      <c r="J3153" s="13">
        <v>41862.83997685185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 s="3">
        <f>ROUND(E3153/D3153*100,0)</f>
        <v>100</v>
      </c>
      <c r="Q3153">
        <f t="shared" si="343"/>
        <v>103.35</v>
      </c>
      <c r="R3153" s="14" t="str">
        <f t="shared" si="344"/>
        <v>8/11/2014</v>
      </c>
      <c r="S3153" s="14" t="str">
        <f t="shared" si="345"/>
        <v>9/10/2014</v>
      </c>
      <c r="T3153" s="9">
        <f t="shared" si="346"/>
        <v>8</v>
      </c>
      <c r="U3153">
        <f t="shared" si="347"/>
        <v>2014</v>
      </c>
      <c r="V3153" s="9">
        <f t="shared" si="348"/>
        <v>9</v>
      </c>
      <c r="W3153">
        <f t="shared" si="349"/>
        <v>2014</v>
      </c>
    </row>
    <row r="3154" spans="1:23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3">
        <v>41580.867673611108</v>
      </c>
      <c r="J3154" s="13">
        <v>41550.867673611108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 s="3">
        <f>ROUND(E3154/D3154*100,0)</f>
        <v>106</v>
      </c>
      <c r="Q3154">
        <f t="shared" si="343"/>
        <v>34.79</v>
      </c>
      <c r="R3154" s="14" t="str">
        <f t="shared" si="344"/>
        <v>10/3/2013</v>
      </c>
      <c r="S3154" s="14" t="str">
        <f t="shared" si="345"/>
        <v>11/2/2013</v>
      </c>
      <c r="T3154" s="9">
        <f t="shared" si="346"/>
        <v>10</v>
      </c>
      <c r="U3154">
        <f t="shared" si="347"/>
        <v>2013</v>
      </c>
      <c r="V3154" s="9">
        <f t="shared" si="348"/>
        <v>11</v>
      </c>
      <c r="W3154">
        <f t="shared" si="349"/>
        <v>2013</v>
      </c>
    </row>
    <row r="3155" spans="1:23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3">
        <v>40664.207638888889</v>
      </c>
      <c r="J3155" s="13">
        <v>40633.154363425929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 s="3">
        <f>ROUND(E3155/D3155*100,0)</f>
        <v>336</v>
      </c>
      <c r="Q3155">
        <f t="shared" si="343"/>
        <v>41.77</v>
      </c>
      <c r="R3155" s="14" t="str">
        <f t="shared" si="344"/>
        <v>3/31/2011</v>
      </c>
      <c r="S3155" s="14" t="str">
        <f t="shared" si="345"/>
        <v>5/1/2011</v>
      </c>
      <c r="T3155" s="9">
        <f t="shared" si="346"/>
        <v>3</v>
      </c>
      <c r="U3155">
        <f t="shared" si="347"/>
        <v>2011</v>
      </c>
      <c r="V3155" s="9">
        <f t="shared" si="348"/>
        <v>5</v>
      </c>
      <c r="W3155">
        <f t="shared" si="349"/>
        <v>2011</v>
      </c>
    </row>
    <row r="3156" spans="1:23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3">
        <v>41000.834004629629</v>
      </c>
      <c r="J3156" s="13">
        <v>40970.875671296293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 s="3">
        <f>ROUND(E3156/D3156*100,0)</f>
        <v>113</v>
      </c>
      <c r="Q3156">
        <f t="shared" si="343"/>
        <v>64.27</v>
      </c>
      <c r="R3156" s="14" t="str">
        <f t="shared" si="344"/>
        <v>3/2/2012</v>
      </c>
      <c r="S3156" s="14" t="str">
        <f t="shared" si="345"/>
        <v>4/1/2012</v>
      </c>
      <c r="T3156" s="9">
        <f t="shared" si="346"/>
        <v>3</v>
      </c>
      <c r="U3156">
        <f t="shared" si="347"/>
        <v>2012</v>
      </c>
      <c r="V3156" s="9">
        <f t="shared" si="348"/>
        <v>4</v>
      </c>
      <c r="W3156">
        <f t="shared" si="349"/>
        <v>2012</v>
      </c>
    </row>
    <row r="3157" spans="1:23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3">
        <v>41263.499131944445</v>
      </c>
      <c r="J3157" s="13">
        <v>41233.499131944445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 s="3">
        <f>ROUND(E3157/D3157*100,0)</f>
        <v>189</v>
      </c>
      <c r="Q3157">
        <f t="shared" si="343"/>
        <v>31.21</v>
      </c>
      <c r="R3157" s="14" t="str">
        <f t="shared" si="344"/>
        <v>11/20/2012</v>
      </c>
      <c r="S3157" s="14" t="str">
        <f t="shared" si="345"/>
        <v>12/20/2012</v>
      </c>
      <c r="T3157" s="9">
        <f t="shared" si="346"/>
        <v>11</v>
      </c>
      <c r="U3157">
        <f t="shared" si="347"/>
        <v>2012</v>
      </c>
      <c r="V3157" s="9">
        <f t="shared" si="348"/>
        <v>12</v>
      </c>
      <c r="W3157">
        <f t="shared" si="349"/>
        <v>2012</v>
      </c>
    </row>
    <row r="3158" spans="1:23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3">
        <v>41061.953055555554</v>
      </c>
      <c r="J3158" s="13">
        <v>41026.953055555554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 s="3">
        <f>ROUND(E3158/D3158*100,0)</f>
        <v>102</v>
      </c>
      <c r="Q3158">
        <f t="shared" si="343"/>
        <v>62.92</v>
      </c>
      <c r="R3158" s="14" t="str">
        <f t="shared" si="344"/>
        <v>4/27/2012</v>
      </c>
      <c r="S3158" s="14" t="str">
        <f t="shared" si="345"/>
        <v>6/1/2012</v>
      </c>
      <c r="T3158" s="9">
        <f t="shared" si="346"/>
        <v>4</v>
      </c>
      <c r="U3158">
        <f t="shared" si="347"/>
        <v>2012</v>
      </c>
      <c r="V3158" s="9">
        <f t="shared" si="348"/>
        <v>6</v>
      </c>
      <c r="W3158">
        <f t="shared" si="349"/>
        <v>2012</v>
      </c>
    </row>
    <row r="3159" spans="1:23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3">
        <v>41839.208333333336</v>
      </c>
      <c r="J3159" s="13">
        <v>41829.788252314815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 s="3">
        <f>ROUND(E3159/D3159*100,0)</f>
        <v>101</v>
      </c>
      <c r="Q3159">
        <f t="shared" si="343"/>
        <v>98.54</v>
      </c>
      <c r="R3159" s="14" t="str">
        <f t="shared" si="344"/>
        <v>7/9/2014</v>
      </c>
      <c r="S3159" s="14" t="str">
        <f t="shared" si="345"/>
        <v>7/19/2014</v>
      </c>
      <c r="T3159" s="9">
        <f t="shared" si="346"/>
        <v>7</v>
      </c>
      <c r="U3159">
        <f t="shared" si="347"/>
        <v>2014</v>
      </c>
      <c r="V3159" s="9">
        <f t="shared" si="348"/>
        <v>7</v>
      </c>
      <c r="W3159">
        <f t="shared" si="349"/>
        <v>2014</v>
      </c>
    </row>
    <row r="3160" spans="1:23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3">
        <v>41477.839722222219</v>
      </c>
      <c r="J3160" s="13">
        <v>41447.839722222219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 s="3">
        <f>ROUND(E3160/D3160*100,0)</f>
        <v>114</v>
      </c>
      <c r="Q3160">
        <f t="shared" si="343"/>
        <v>82.61</v>
      </c>
      <c r="R3160" s="14" t="str">
        <f t="shared" si="344"/>
        <v>6/22/2013</v>
      </c>
      <c r="S3160" s="14" t="str">
        <f t="shared" si="345"/>
        <v>7/22/2013</v>
      </c>
      <c r="T3160" s="9">
        <f t="shared" si="346"/>
        <v>6</v>
      </c>
      <c r="U3160">
        <f t="shared" si="347"/>
        <v>2013</v>
      </c>
      <c r="V3160" s="9">
        <f t="shared" si="348"/>
        <v>7</v>
      </c>
      <c r="W3160">
        <f t="shared" si="349"/>
        <v>2013</v>
      </c>
    </row>
    <row r="3161" spans="1:23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3">
        <v>40926.958333333336</v>
      </c>
      <c r="J3161" s="13">
        <v>40884.066678240742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 s="3">
        <f>ROUND(E3161/D3161*100,0)</f>
        <v>133</v>
      </c>
      <c r="Q3161">
        <f t="shared" si="343"/>
        <v>38.5</v>
      </c>
      <c r="R3161" s="14" t="str">
        <f t="shared" si="344"/>
        <v>12/7/2011</v>
      </c>
      <c r="S3161" s="14" t="str">
        <f t="shared" si="345"/>
        <v>1/18/2012</v>
      </c>
      <c r="T3161" s="9">
        <f t="shared" si="346"/>
        <v>12</v>
      </c>
      <c r="U3161">
        <f t="shared" si="347"/>
        <v>2011</v>
      </c>
      <c r="V3161" s="9">
        <f t="shared" si="348"/>
        <v>1</v>
      </c>
      <c r="W3161">
        <f t="shared" si="349"/>
        <v>2012</v>
      </c>
    </row>
    <row r="3162" spans="1:23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3">
        <v>41864.207638888889</v>
      </c>
      <c r="J3162" s="13">
        <v>41841.26489583333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 s="3">
        <f>ROUND(E3162/D3162*100,0)</f>
        <v>102</v>
      </c>
      <c r="Q3162">
        <f t="shared" si="343"/>
        <v>80.16</v>
      </c>
      <c r="R3162" s="14" t="str">
        <f t="shared" si="344"/>
        <v>7/21/2014</v>
      </c>
      <c r="S3162" s="14" t="str">
        <f t="shared" si="345"/>
        <v>8/13/2014</v>
      </c>
      <c r="T3162" s="9">
        <f t="shared" si="346"/>
        <v>7</v>
      </c>
      <c r="U3162">
        <f t="shared" si="347"/>
        <v>2014</v>
      </c>
      <c r="V3162" s="9">
        <f t="shared" si="348"/>
        <v>8</v>
      </c>
      <c r="W3162">
        <f t="shared" si="349"/>
        <v>2014</v>
      </c>
    </row>
    <row r="3163" spans="1:23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3">
        <v>41927.536134259259</v>
      </c>
      <c r="J3163" s="13">
        <v>41897.536134259259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 s="3">
        <f>ROUND(E3163/D3163*100,0)</f>
        <v>105</v>
      </c>
      <c r="Q3163">
        <f t="shared" si="343"/>
        <v>28.41</v>
      </c>
      <c r="R3163" s="14" t="str">
        <f t="shared" si="344"/>
        <v>9/15/2014</v>
      </c>
      <c r="S3163" s="14" t="str">
        <f t="shared" si="345"/>
        <v>10/15/2014</v>
      </c>
      <c r="T3163" s="9">
        <f t="shared" si="346"/>
        <v>9</v>
      </c>
      <c r="U3163">
        <f t="shared" si="347"/>
        <v>2014</v>
      </c>
      <c r="V3163" s="9">
        <f t="shared" si="348"/>
        <v>10</v>
      </c>
      <c r="W3163">
        <f t="shared" si="349"/>
        <v>2014</v>
      </c>
    </row>
    <row r="3164" spans="1:23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3">
        <v>41827.083333333336</v>
      </c>
      <c r="J3164" s="13">
        <v>41799.685902777775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 s="3">
        <f>ROUND(E3164/D3164*100,0)</f>
        <v>127</v>
      </c>
      <c r="Q3164">
        <f t="shared" si="343"/>
        <v>80.73</v>
      </c>
      <c r="R3164" s="14" t="str">
        <f t="shared" si="344"/>
        <v>6/9/2014</v>
      </c>
      <c r="S3164" s="14" t="str">
        <f t="shared" si="345"/>
        <v>7/7/2014</v>
      </c>
      <c r="T3164" s="9">
        <f t="shared" si="346"/>
        <v>6</v>
      </c>
      <c r="U3164">
        <f t="shared" si="347"/>
        <v>2014</v>
      </c>
      <c r="V3164" s="9">
        <f t="shared" si="348"/>
        <v>7</v>
      </c>
      <c r="W3164">
        <f t="shared" si="349"/>
        <v>2014</v>
      </c>
    </row>
    <row r="3165" spans="1:23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3">
        <v>41805.753761574073</v>
      </c>
      <c r="J3165" s="13">
        <v>41775.753761574073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 s="3">
        <f>ROUND(E3165/D3165*100,0)</f>
        <v>111</v>
      </c>
      <c r="Q3165">
        <f t="shared" si="343"/>
        <v>200.69</v>
      </c>
      <c r="R3165" s="14" t="str">
        <f t="shared" si="344"/>
        <v>5/16/2014</v>
      </c>
      <c r="S3165" s="14" t="str">
        <f t="shared" si="345"/>
        <v>6/15/2014</v>
      </c>
      <c r="T3165" s="9">
        <f t="shared" si="346"/>
        <v>5</v>
      </c>
      <c r="U3165">
        <f t="shared" si="347"/>
        <v>2014</v>
      </c>
      <c r="V3165" s="9">
        <f t="shared" si="348"/>
        <v>6</v>
      </c>
      <c r="W3165">
        <f t="shared" si="349"/>
        <v>2014</v>
      </c>
    </row>
    <row r="3166" spans="1:23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3">
        <v>41799.80572916667</v>
      </c>
      <c r="J3166" s="13">
        <v>41766.80572916667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 s="3">
        <f>ROUND(E3166/D3166*100,0)</f>
        <v>107</v>
      </c>
      <c r="Q3166">
        <f t="shared" si="343"/>
        <v>37.590000000000003</v>
      </c>
      <c r="R3166" s="14" t="str">
        <f t="shared" si="344"/>
        <v>5/7/2014</v>
      </c>
      <c r="S3166" s="14" t="str">
        <f t="shared" si="345"/>
        <v>6/9/2014</v>
      </c>
      <c r="T3166" s="9">
        <f t="shared" si="346"/>
        <v>5</v>
      </c>
      <c r="U3166">
        <f t="shared" si="347"/>
        <v>2014</v>
      </c>
      <c r="V3166" s="9">
        <f t="shared" si="348"/>
        <v>6</v>
      </c>
      <c r="W3166">
        <f t="shared" si="349"/>
        <v>2014</v>
      </c>
    </row>
    <row r="3167" spans="1:23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3">
        <v>40666.165972222225</v>
      </c>
      <c r="J3167" s="13">
        <v>40644.159259259257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 s="3">
        <f>ROUND(E3167/D3167*100,0)</f>
        <v>163</v>
      </c>
      <c r="Q3167">
        <f t="shared" si="343"/>
        <v>58.1</v>
      </c>
      <c r="R3167" s="14" t="str">
        <f t="shared" si="344"/>
        <v>4/11/2011</v>
      </c>
      <c r="S3167" s="14" t="str">
        <f t="shared" si="345"/>
        <v>5/3/2011</v>
      </c>
      <c r="T3167" s="9">
        <f t="shared" si="346"/>
        <v>4</v>
      </c>
      <c r="U3167">
        <f t="shared" si="347"/>
        <v>2011</v>
      </c>
      <c r="V3167" s="9">
        <f t="shared" si="348"/>
        <v>5</v>
      </c>
      <c r="W3167">
        <f t="shared" si="349"/>
        <v>2011</v>
      </c>
    </row>
    <row r="3168" spans="1:23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3">
        <v>41969.332638888889</v>
      </c>
      <c r="J3168" s="13">
        <v>41940.69158564815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 s="3">
        <f>ROUND(E3168/D3168*100,0)</f>
        <v>160</v>
      </c>
      <c r="Q3168">
        <f t="shared" si="343"/>
        <v>60.3</v>
      </c>
      <c r="R3168" s="14" t="str">
        <f t="shared" si="344"/>
        <v>10/28/2014</v>
      </c>
      <c r="S3168" s="14" t="str">
        <f t="shared" si="345"/>
        <v>11/26/2014</v>
      </c>
      <c r="T3168" s="9">
        <f t="shared" si="346"/>
        <v>10</v>
      </c>
      <c r="U3168">
        <f t="shared" si="347"/>
        <v>2014</v>
      </c>
      <c r="V3168" s="9">
        <f t="shared" si="348"/>
        <v>11</v>
      </c>
      <c r="W3168">
        <f t="shared" si="349"/>
        <v>2014</v>
      </c>
    </row>
    <row r="3169" spans="1:23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3">
        <v>41853.175706018519</v>
      </c>
      <c r="J3169" s="13">
        <v>41839.175706018519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 s="3">
        <f>ROUND(E3169/D3169*100,0)</f>
        <v>116</v>
      </c>
      <c r="Q3169">
        <f t="shared" si="343"/>
        <v>63.36</v>
      </c>
      <c r="R3169" s="14" t="str">
        <f t="shared" si="344"/>
        <v>7/19/2014</v>
      </c>
      <c r="S3169" s="14" t="str">
        <f t="shared" si="345"/>
        <v>8/2/2014</v>
      </c>
      <c r="T3169" s="9">
        <f t="shared" si="346"/>
        <v>7</v>
      </c>
      <c r="U3169">
        <f t="shared" si="347"/>
        <v>2014</v>
      </c>
      <c r="V3169" s="9">
        <f t="shared" si="348"/>
        <v>8</v>
      </c>
      <c r="W3169">
        <f t="shared" si="349"/>
        <v>2014</v>
      </c>
    </row>
    <row r="3170" spans="1:23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3">
        <v>41803.916666666664</v>
      </c>
      <c r="J3170" s="13">
        <v>41772.105937499997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 s="3">
        <f>ROUND(E3170/D3170*100,0)</f>
        <v>124</v>
      </c>
      <c r="Q3170">
        <f t="shared" si="343"/>
        <v>50.9</v>
      </c>
      <c r="R3170" s="14" t="str">
        <f t="shared" si="344"/>
        <v>5/13/2014</v>
      </c>
      <c r="S3170" s="14" t="str">
        <f t="shared" si="345"/>
        <v>6/13/2014</v>
      </c>
      <c r="T3170" s="9">
        <f t="shared" si="346"/>
        <v>5</v>
      </c>
      <c r="U3170">
        <f t="shared" si="347"/>
        <v>2014</v>
      </c>
      <c r="V3170" s="9">
        <f t="shared" si="348"/>
        <v>6</v>
      </c>
      <c r="W3170">
        <f t="shared" si="349"/>
        <v>2014</v>
      </c>
    </row>
    <row r="3171" spans="1:23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3">
        <v>41621.207638888889</v>
      </c>
      <c r="J3171" s="13">
        <v>41591.737974537034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 s="3">
        <f>ROUND(E3171/D3171*100,0)</f>
        <v>103</v>
      </c>
      <c r="Q3171">
        <f t="shared" si="343"/>
        <v>100.5</v>
      </c>
      <c r="R3171" s="14" t="str">
        <f t="shared" si="344"/>
        <v>11/13/2013</v>
      </c>
      <c r="S3171" s="14" t="str">
        <f t="shared" si="345"/>
        <v>12/13/2013</v>
      </c>
      <c r="T3171" s="9">
        <f t="shared" si="346"/>
        <v>11</v>
      </c>
      <c r="U3171">
        <f t="shared" si="347"/>
        <v>2013</v>
      </c>
      <c r="V3171" s="9">
        <f t="shared" si="348"/>
        <v>12</v>
      </c>
      <c r="W3171">
        <f t="shared" si="349"/>
        <v>2013</v>
      </c>
    </row>
    <row r="3172" spans="1:23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3">
        <v>41822.166666666664</v>
      </c>
      <c r="J3172" s="13">
        <v>41789.080370370371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 s="3">
        <f>ROUND(E3172/D3172*100,0)</f>
        <v>112</v>
      </c>
      <c r="Q3172">
        <f t="shared" si="343"/>
        <v>31.62</v>
      </c>
      <c r="R3172" s="14" t="str">
        <f t="shared" si="344"/>
        <v>5/30/2014</v>
      </c>
      <c r="S3172" s="14" t="str">
        <f t="shared" si="345"/>
        <v>7/2/2014</v>
      </c>
      <c r="T3172" s="9">
        <f t="shared" si="346"/>
        <v>5</v>
      </c>
      <c r="U3172">
        <f t="shared" si="347"/>
        <v>2014</v>
      </c>
      <c r="V3172" s="9">
        <f t="shared" si="348"/>
        <v>7</v>
      </c>
      <c r="W3172">
        <f t="shared" si="349"/>
        <v>2014</v>
      </c>
    </row>
    <row r="3173" spans="1:23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3">
        <v>42496.608310185184</v>
      </c>
      <c r="J3173" s="13">
        <v>42466.608310185184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 s="3">
        <f>ROUND(E3173/D3173*100,0)</f>
        <v>109</v>
      </c>
      <c r="Q3173">
        <f t="shared" si="343"/>
        <v>65.099999999999994</v>
      </c>
      <c r="R3173" s="14" t="str">
        <f t="shared" si="344"/>
        <v>4/6/2016</v>
      </c>
      <c r="S3173" s="14" t="str">
        <f t="shared" si="345"/>
        <v>5/6/2016</v>
      </c>
      <c r="T3173" s="9">
        <f t="shared" si="346"/>
        <v>4</v>
      </c>
      <c r="U3173">
        <f t="shared" si="347"/>
        <v>2016</v>
      </c>
      <c r="V3173" s="9">
        <f t="shared" si="348"/>
        <v>5</v>
      </c>
      <c r="W3173">
        <f t="shared" si="349"/>
        <v>2016</v>
      </c>
    </row>
    <row r="3174" spans="1:23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3">
        <v>40953.729953703703</v>
      </c>
      <c r="J3174" s="13">
        <v>40923.729953703703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 s="3">
        <f>ROUND(E3174/D3174*100,0)</f>
        <v>115</v>
      </c>
      <c r="Q3174">
        <f t="shared" si="343"/>
        <v>79.31</v>
      </c>
      <c r="R3174" s="14" t="str">
        <f t="shared" si="344"/>
        <v>1/15/2012</v>
      </c>
      <c r="S3174" s="14" t="str">
        <f t="shared" si="345"/>
        <v>2/14/2012</v>
      </c>
      <c r="T3174" s="9">
        <f t="shared" si="346"/>
        <v>1</v>
      </c>
      <c r="U3174">
        <f t="shared" si="347"/>
        <v>2012</v>
      </c>
      <c r="V3174" s="9">
        <f t="shared" si="348"/>
        <v>2</v>
      </c>
      <c r="W3174">
        <f t="shared" si="349"/>
        <v>2012</v>
      </c>
    </row>
    <row r="3175" spans="1:23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3">
        <v>41908.878379629627</v>
      </c>
      <c r="J3175" s="13">
        <v>41878.878379629627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 s="3">
        <f>ROUND(E3175/D3175*100,0)</f>
        <v>103</v>
      </c>
      <c r="Q3175">
        <f t="shared" si="343"/>
        <v>139.19</v>
      </c>
      <c r="R3175" s="14" t="str">
        <f t="shared" si="344"/>
        <v>8/27/2014</v>
      </c>
      <c r="S3175" s="14" t="str">
        <f t="shared" si="345"/>
        <v>9/26/2014</v>
      </c>
      <c r="T3175" s="9">
        <f t="shared" si="346"/>
        <v>8</v>
      </c>
      <c r="U3175">
        <f t="shared" si="347"/>
        <v>2014</v>
      </c>
      <c r="V3175" s="9">
        <f t="shared" si="348"/>
        <v>9</v>
      </c>
      <c r="W3175">
        <f t="shared" si="349"/>
        <v>2014</v>
      </c>
    </row>
    <row r="3176" spans="1:23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3">
        <v>41876.864675925928</v>
      </c>
      <c r="J3176" s="13">
        <v>41862.864675925928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 s="3">
        <f>ROUND(E3176/D3176*100,0)</f>
        <v>101</v>
      </c>
      <c r="Q3176">
        <f t="shared" si="343"/>
        <v>131.91</v>
      </c>
      <c r="R3176" s="14" t="str">
        <f t="shared" si="344"/>
        <v>8/11/2014</v>
      </c>
      <c r="S3176" s="14" t="str">
        <f t="shared" si="345"/>
        <v>8/25/2014</v>
      </c>
      <c r="T3176" s="9">
        <f t="shared" si="346"/>
        <v>8</v>
      </c>
      <c r="U3176">
        <f t="shared" si="347"/>
        <v>2014</v>
      </c>
      <c r="V3176" s="9">
        <f t="shared" si="348"/>
        <v>8</v>
      </c>
      <c r="W3176">
        <f t="shared" si="349"/>
        <v>2014</v>
      </c>
    </row>
    <row r="3177" spans="1:23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3">
        <v>40591.886886574073</v>
      </c>
      <c r="J3177" s="13">
        <v>40531.886886574073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 s="3">
        <f>ROUND(E3177/D3177*100,0)</f>
        <v>110</v>
      </c>
      <c r="Q3177">
        <f t="shared" si="343"/>
        <v>91.3</v>
      </c>
      <c r="R3177" s="14" t="str">
        <f t="shared" si="344"/>
        <v>12/19/2010</v>
      </c>
      <c r="S3177" s="14" t="str">
        <f t="shared" si="345"/>
        <v>2/17/2011</v>
      </c>
      <c r="T3177" s="9">
        <f t="shared" si="346"/>
        <v>12</v>
      </c>
      <c r="U3177">
        <f t="shared" si="347"/>
        <v>2010</v>
      </c>
      <c r="V3177" s="9">
        <f t="shared" si="348"/>
        <v>2</v>
      </c>
      <c r="W3177">
        <f t="shared" si="349"/>
        <v>2011</v>
      </c>
    </row>
    <row r="3178" spans="1:23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3">
        <v>41504.625</v>
      </c>
      <c r="J3178" s="13">
        <v>41477.930914351855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 s="3">
        <f>ROUND(E3178/D3178*100,0)</f>
        <v>115</v>
      </c>
      <c r="Q3178">
        <f t="shared" si="343"/>
        <v>39.67</v>
      </c>
      <c r="R3178" s="14" t="str">
        <f t="shared" si="344"/>
        <v>7/22/2013</v>
      </c>
      <c r="S3178" s="14" t="str">
        <f t="shared" si="345"/>
        <v>8/18/2013</v>
      </c>
      <c r="T3178" s="9">
        <f t="shared" si="346"/>
        <v>7</v>
      </c>
      <c r="U3178">
        <f t="shared" si="347"/>
        <v>2013</v>
      </c>
      <c r="V3178" s="9">
        <f t="shared" si="348"/>
        <v>8</v>
      </c>
      <c r="W3178">
        <f t="shared" si="349"/>
        <v>2013</v>
      </c>
    </row>
    <row r="3179" spans="1:23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3">
        <v>41811.666770833333</v>
      </c>
      <c r="J3179" s="13">
        <v>41781.666770833333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 s="3">
        <f>ROUND(E3179/D3179*100,0)</f>
        <v>117</v>
      </c>
      <c r="Q3179">
        <f t="shared" si="343"/>
        <v>57.55</v>
      </c>
      <c r="R3179" s="14" t="str">
        <f t="shared" si="344"/>
        <v>5/22/2014</v>
      </c>
      <c r="S3179" s="14" t="str">
        <f t="shared" si="345"/>
        <v>6/21/2014</v>
      </c>
      <c r="T3179" s="9">
        <f t="shared" si="346"/>
        <v>5</v>
      </c>
      <c r="U3179">
        <f t="shared" si="347"/>
        <v>2014</v>
      </c>
      <c r="V3179" s="9">
        <f t="shared" si="348"/>
        <v>6</v>
      </c>
      <c r="W3179">
        <f t="shared" si="349"/>
        <v>2014</v>
      </c>
    </row>
    <row r="3180" spans="1:23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3">
        <v>41836.605034722219</v>
      </c>
      <c r="J3180" s="13">
        <v>41806.605034722219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 s="3">
        <f>ROUND(E3180/D3180*100,0)</f>
        <v>172</v>
      </c>
      <c r="Q3180">
        <f t="shared" si="343"/>
        <v>33.03</v>
      </c>
      <c r="R3180" s="14" t="str">
        <f t="shared" si="344"/>
        <v>6/16/2014</v>
      </c>
      <c r="S3180" s="14" t="str">
        <f t="shared" si="345"/>
        <v>7/16/2014</v>
      </c>
      <c r="T3180" s="9">
        <f t="shared" si="346"/>
        <v>6</v>
      </c>
      <c r="U3180">
        <f t="shared" si="347"/>
        <v>2014</v>
      </c>
      <c r="V3180" s="9">
        <f t="shared" si="348"/>
        <v>7</v>
      </c>
      <c r="W3180">
        <f t="shared" si="349"/>
        <v>2014</v>
      </c>
    </row>
    <row r="3181" spans="1:23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3">
        <v>41400.702210648145</v>
      </c>
      <c r="J3181" s="13">
        <v>41375.702210648145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 s="3">
        <f>ROUND(E3181/D3181*100,0)</f>
        <v>114</v>
      </c>
      <c r="Q3181">
        <f t="shared" si="343"/>
        <v>77.34</v>
      </c>
      <c r="R3181" s="14" t="str">
        <f t="shared" si="344"/>
        <v>4/11/2013</v>
      </c>
      <c r="S3181" s="14" t="str">
        <f t="shared" si="345"/>
        <v>5/6/2013</v>
      </c>
      <c r="T3181" s="9">
        <f t="shared" si="346"/>
        <v>4</v>
      </c>
      <c r="U3181">
        <f t="shared" si="347"/>
        <v>2013</v>
      </c>
      <c r="V3181" s="9">
        <f t="shared" si="348"/>
        <v>5</v>
      </c>
      <c r="W3181">
        <f t="shared" si="349"/>
        <v>2013</v>
      </c>
    </row>
    <row r="3182" spans="1:23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3">
        <v>41810.412604166668</v>
      </c>
      <c r="J3182" s="13">
        <v>41780.412604166668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 s="3">
        <f>ROUND(E3182/D3182*100,0)</f>
        <v>120</v>
      </c>
      <c r="Q3182">
        <f t="shared" si="343"/>
        <v>31.93</v>
      </c>
      <c r="R3182" s="14" t="str">
        <f t="shared" si="344"/>
        <v>5/21/2014</v>
      </c>
      <c r="S3182" s="14" t="str">
        <f t="shared" si="345"/>
        <v>6/20/2014</v>
      </c>
      <c r="T3182" s="9">
        <f t="shared" si="346"/>
        <v>5</v>
      </c>
      <c r="U3182">
        <f t="shared" si="347"/>
        <v>2014</v>
      </c>
      <c r="V3182" s="9">
        <f t="shared" si="348"/>
        <v>6</v>
      </c>
      <c r="W3182">
        <f t="shared" si="349"/>
        <v>2014</v>
      </c>
    </row>
    <row r="3183" spans="1:23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3">
        <v>41805.666666666664</v>
      </c>
      <c r="J3183" s="13">
        <v>41779.310034722221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 s="3">
        <f>ROUND(E3183/D3183*100,0)</f>
        <v>109</v>
      </c>
      <c r="Q3183">
        <f t="shared" si="343"/>
        <v>36.33</v>
      </c>
      <c r="R3183" s="14" t="str">
        <f t="shared" si="344"/>
        <v>5/20/2014</v>
      </c>
      <c r="S3183" s="14" t="str">
        <f t="shared" si="345"/>
        <v>6/15/2014</v>
      </c>
      <c r="T3183" s="9">
        <f t="shared" si="346"/>
        <v>5</v>
      </c>
      <c r="U3183">
        <f t="shared" si="347"/>
        <v>2014</v>
      </c>
      <c r="V3183" s="9">
        <f t="shared" si="348"/>
        <v>6</v>
      </c>
      <c r="W3183">
        <f t="shared" si="349"/>
        <v>2014</v>
      </c>
    </row>
    <row r="3184" spans="1:23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3">
        <v>40939.708333333336</v>
      </c>
      <c r="J3184" s="13">
        <v>40883.949317129627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 s="3">
        <f>ROUND(E3184/D3184*100,0)</f>
        <v>101</v>
      </c>
      <c r="Q3184">
        <f t="shared" si="343"/>
        <v>46.77</v>
      </c>
      <c r="R3184" s="14" t="str">
        <f t="shared" si="344"/>
        <v>12/6/2011</v>
      </c>
      <c r="S3184" s="14" t="str">
        <f t="shared" si="345"/>
        <v>1/31/2012</v>
      </c>
      <c r="T3184" s="9">
        <f t="shared" si="346"/>
        <v>12</v>
      </c>
      <c r="U3184">
        <f t="shared" si="347"/>
        <v>2011</v>
      </c>
      <c r="V3184" s="9">
        <f t="shared" si="348"/>
        <v>1</v>
      </c>
      <c r="W3184">
        <f t="shared" si="349"/>
        <v>2012</v>
      </c>
    </row>
    <row r="3185" spans="1:23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3">
        <v>41509.79478009259</v>
      </c>
      <c r="J3185" s="13">
        <v>41491.79478009259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 s="3">
        <f>ROUND(E3185/D3185*100,0)</f>
        <v>109</v>
      </c>
      <c r="Q3185">
        <f t="shared" si="343"/>
        <v>40.07</v>
      </c>
      <c r="R3185" s="14" t="str">
        <f t="shared" si="344"/>
        <v>8/5/2013</v>
      </c>
      <c r="S3185" s="14" t="str">
        <f t="shared" si="345"/>
        <v>8/23/2013</v>
      </c>
      <c r="T3185" s="9">
        <f t="shared" si="346"/>
        <v>8</v>
      </c>
      <c r="U3185">
        <f t="shared" si="347"/>
        <v>2013</v>
      </c>
      <c r="V3185" s="9">
        <f t="shared" si="348"/>
        <v>8</v>
      </c>
      <c r="W3185">
        <f t="shared" si="349"/>
        <v>2013</v>
      </c>
    </row>
    <row r="3186" spans="1:23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3">
        <v>41821.993414351855</v>
      </c>
      <c r="J3186" s="13">
        <v>41791.993414351855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 s="3">
        <f>ROUND(E3186/D3186*100,0)</f>
        <v>107</v>
      </c>
      <c r="Q3186">
        <f t="shared" si="343"/>
        <v>100.22</v>
      </c>
      <c r="R3186" s="14" t="str">
        <f t="shared" si="344"/>
        <v>6/1/2014</v>
      </c>
      <c r="S3186" s="14" t="str">
        <f t="shared" si="345"/>
        <v>7/1/2014</v>
      </c>
      <c r="T3186" s="9">
        <f t="shared" si="346"/>
        <v>6</v>
      </c>
      <c r="U3186">
        <f t="shared" si="347"/>
        <v>2014</v>
      </c>
      <c r="V3186" s="9">
        <f t="shared" si="348"/>
        <v>7</v>
      </c>
      <c r="W3186">
        <f t="shared" si="349"/>
        <v>2014</v>
      </c>
    </row>
    <row r="3187" spans="1:23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3">
        <v>41836.977326388886</v>
      </c>
      <c r="J3187" s="13">
        <v>41829.977326388886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 s="3">
        <f>ROUND(E3187/D3187*100,0)</f>
        <v>100</v>
      </c>
      <c r="Q3187">
        <f t="shared" si="343"/>
        <v>41.67</v>
      </c>
      <c r="R3187" s="14" t="str">
        <f t="shared" si="344"/>
        <v>7/9/2014</v>
      </c>
      <c r="S3187" s="14" t="str">
        <f t="shared" si="345"/>
        <v>7/16/2014</v>
      </c>
      <c r="T3187" s="9">
        <f t="shared" si="346"/>
        <v>7</v>
      </c>
      <c r="U3187">
        <f t="shared" si="347"/>
        <v>2014</v>
      </c>
      <c r="V3187" s="9">
        <f t="shared" si="348"/>
        <v>7</v>
      </c>
      <c r="W3187">
        <f t="shared" si="349"/>
        <v>2014</v>
      </c>
    </row>
    <row r="3188" spans="1:23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3">
        <v>41898.875</v>
      </c>
      <c r="J3188" s="13">
        <v>41868.924050925925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 s="3">
        <f>ROUND(E3188/D3188*100,0)</f>
        <v>102</v>
      </c>
      <c r="Q3188">
        <f t="shared" si="343"/>
        <v>46.71</v>
      </c>
      <c r="R3188" s="14" t="str">
        <f t="shared" si="344"/>
        <v>8/17/2014</v>
      </c>
      <c r="S3188" s="14" t="str">
        <f t="shared" si="345"/>
        <v>9/16/2014</v>
      </c>
      <c r="T3188" s="9">
        <f t="shared" si="346"/>
        <v>8</v>
      </c>
      <c r="U3188">
        <f t="shared" si="347"/>
        <v>2014</v>
      </c>
      <c r="V3188" s="9">
        <f t="shared" si="348"/>
        <v>9</v>
      </c>
      <c r="W3188">
        <f t="shared" si="349"/>
        <v>2014</v>
      </c>
    </row>
    <row r="3189" spans="1:23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3">
        <v>41855.666354166664</v>
      </c>
      <c r="J3189" s="13">
        <v>41835.666354166664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 s="3">
        <f>ROUND(E3189/D3189*100,0)</f>
        <v>116</v>
      </c>
      <c r="Q3189">
        <f t="shared" si="343"/>
        <v>71.489999999999995</v>
      </c>
      <c r="R3189" s="14" t="str">
        <f t="shared" si="344"/>
        <v>7/15/2014</v>
      </c>
      <c r="S3189" s="14" t="str">
        <f t="shared" si="345"/>
        <v>8/4/2014</v>
      </c>
      <c r="T3189" s="9">
        <f t="shared" si="346"/>
        <v>7</v>
      </c>
      <c r="U3189">
        <f t="shared" si="347"/>
        <v>2014</v>
      </c>
      <c r="V3189" s="9">
        <f t="shared" si="348"/>
        <v>8</v>
      </c>
      <c r="W3189">
        <f t="shared" si="349"/>
        <v>2014</v>
      </c>
    </row>
    <row r="3190" spans="1:23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3">
        <v>42165.415532407409</v>
      </c>
      <c r="J3190" s="13">
        <v>42144.415532407409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 s="3">
        <f>ROUND(E3190/D3190*100,0)</f>
        <v>65</v>
      </c>
      <c r="Q3190">
        <f t="shared" si="343"/>
        <v>14.44</v>
      </c>
      <c r="R3190" s="14" t="str">
        <f t="shared" si="344"/>
        <v>5/20/2015</v>
      </c>
      <c r="S3190" s="14" t="str">
        <f t="shared" si="345"/>
        <v>6/10/2015</v>
      </c>
      <c r="T3190" s="9">
        <f t="shared" si="346"/>
        <v>5</v>
      </c>
      <c r="U3190">
        <f t="shared" si="347"/>
        <v>2015</v>
      </c>
      <c r="V3190" s="9">
        <f t="shared" si="348"/>
        <v>6</v>
      </c>
      <c r="W3190">
        <f t="shared" si="349"/>
        <v>2015</v>
      </c>
    </row>
    <row r="3191" spans="1:23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3">
        <v>42148.346435185187</v>
      </c>
      <c r="J3191" s="13">
        <v>42118.346435185187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 s="3">
        <f>ROUND(E3191/D3191*100,0)</f>
        <v>12</v>
      </c>
      <c r="Q3191">
        <f t="shared" si="343"/>
        <v>356.84</v>
      </c>
      <c r="R3191" s="14" t="str">
        <f t="shared" si="344"/>
        <v>4/24/2015</v>
      </c>
      <c r="S3191" s="14" t="str">
        <f t="shared" si="345"/>
        <v>5/24/2015</v>
      </c>
      <c r="T3191" s="9">
        <f t="shared" si="346"/>
        <v>4</v>
      </c>
      <c r="U3191">
        <f t="shared" si="347"/>
        <v>2015</v>
      </c>
      <c r="V3191" s="9">
        <f t="shared" si="348"/>
        <v>5</v>
      </c>
      <c r="W3191">
        <f t="shared" si="349"/>
        <v>2015</v>
      </c>
    </row>
    <row r="3192" spans="1:23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3">
        <v>42713.192997685182</v>
      </c>
      <c r="J3192" s="13">
        <v>42683.151331018518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 s="3">
        <f>ROUND(E3192/D3192*100,0)</f>
        <v>0</v>
      </c>
      <c r="Q3192">
        <f t="shared" si="343"/>
        <v>0</v>
      </c>
      <c r="R3192" s="14" t="str">
        <f t="shared" si="344"/>
        <v>11/9/2016</v>
      </c>
      <c r="S3192" s="14" t="str">
        <f t="shared" si="345"/>
        <v>12/9/2016</v>
      </c>
      <c r="T3192" s="9">
        <f t="shared" si="346"/>
        <v>11</v>
      </c>
      <c r="U3192">
        <f t="shared" si="347"/>
        <v>2016</v>
      </c>
      <c r="V3192" s="9">
        <f t="shared" si="348"/>
        <v>12</v>
      </c>
      <c r="W3192">
        <f t="shared" si="349"/>
        <v>2016</v>
      </c>
    </row>
    <row r="3193" spans="1:23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3">
        <v>42598.755428240744</v>
      </c>
      <c r="J3193" s="13">
        <v>42538.755428240744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 s="3">
        <f>ROUND(E3193/D3193*100,0)</f>
        <v>4</v>
      </c>
      <c r="Q3193">
        <f t="shared" si="343"/>
        <v>37.75</v>
      </c>
      <c r="R3193" s="14" t="str">
        <f t="shared" si="344"/>
        <v>6/17/2016</v>
      </c>
      <c r="S3193" s="14" t="str">
        <f t="shared" si="345"/>
        <v>8/16/2016</v>
      </c>
      <c r="T3193" s="9">
        <f t="shared" si="346"/>
        <v>6</v>
      </c>
      <c r="U3193">
        <f t="shared" si="347"/>
        <v>2016</v>
      </c>
      <c r="V3193" s="9">
        <f t="shared" si="348"/>
        <v>8</v>
      </c>
      <c r="W3193">
        <f t="shared" si="349"/>
        <v>2016</v>
      </c>
    </row>
    <row r="3194" spans="1:23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3">
        <v>42063.916666666664</v>
      </c>
      <c r="J3194" s="13">
        <v>42018.940497685187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 s="3">
        <f>ROUND(E3194/D3194*100,0)</f>
        <v>1</v>
      </c>
      <c r="Q3194">
        <f t="shared" si="343"/>
        <v>12.75</v>
      </c>
      <c r="R3194" s="14" t="str">
        <f t="shared" si="344"/>
        <v>1/14/2015</v>
      </c>
      <c r="S3194" s="14" t="str">
        <f t="shared" si="345"/>
        <v>2/28/2015</v>
      </c>
      <c r="T3194" s="9">
        <f t="shared" si="346"/>
        <v>1</v>
      </c>
      <c r="U3194">
        <f t="shared" si="347"/>
        <v>2015</v>
      </c>
      <c r="V3194" s="9">
        <f t="shared" si="348"/>
        <v>2</v>
      </c>
      <c r="W3194">
        <f t="shared" si="349"/>
        <v>2015</v>
      </c>
    </row>
    <row r="3195" spans="1:23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3">
        <v>42055.968240740738</v>
      </c>
      <c r="J3195" s="13">
        <v>42010.968240740738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 s="3">
        <f>ROUND(E3195/D3195*100,0)</f>
        <v>12</v>
      </c>
      <c r="Q3195">
        <f t="shared" si="343"/>
        <v>24.46</v>
      </c>
      <c r="R3195" s="14" t="str">
        <f t="shared" si="344"/>
        <v>1/6/2015</v>
      </c>
      <c r="S3195" s="14" t="str">
        <f t="shared" si="345"/>
        <v>2/20/2015</v>
      </c>
      <c r="T3195" s="9">
        <f t="shared" si="346"/>
        <v>1</v>
      </c>
      <c r="U3195">
        <f t="shared" si="347"/>
        <v>2015</v>
      </c>
      <c r="V3195" s="9">
        <f t="shared" si="348"/>
        <v>2</v>
      </c>
      <c r="W3195">
        <f t="shared" si="349"/>
        <v>2015</v>
      </c>
    </row>
    <row r="3196" spans="1:23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3">
        <v>42212.062476851854</v>
      </c>
      <c r="J3196" s="13">
        <v>42182.062476851854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 s="3">
        <f>ROUND(E3196/D3196*100,0)</f>
        <v>0</v>
      </c>
      <c r="Q3196">
        <f t="shared" si="343"/>
        <v>0</v>
      </c>
      <c r="R3196" s="14" t="str">
        <f t="shared" si="344"/>
        <v>6/27/2015</v>
      </c>
      <c r="S3196" s="14" t="str">
        <f t="shared" si="345"/>
        <v>7/27/2015</v>
      </c>
      <c r="T3196" s="9">
        <f t="shared" si="346"/>
        <v>6</v>
      </c>
      <c r="U3196">
        <f t="shared" si="347"/>
        <v>2015</v>
      </c>
      <c r="V3196" s="9">
        <f t="shared" si="348"/>
        <v>7</v>
      </c>
      <c r="W3196">
        <f t="shared" si="349"/>
        <v>2015</v>
      </c>
    </row>
    <row r="3197" spans="1:23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3">
        <v>42047.594236111108</v>
      </c>
      <c r="J3197" s="13">
        <v>42017.594236111108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 s="3">
        <f>ROUND(E3197/D3197*100,0)</f>
        <v>59</v>
      </c>
      <c r="Q3197">
        <f t="shared" si="343"/>
        <v>53.08</v>
      </c>
      <c r="R3197" s="14" t="str">
        <f t="shared" si="344"/>
        <v>1/13/2015</v>
      </c>
      <c r="S3197" s="14" t="str">
        <f t="shared" si="345"/>
        <v>2/12/2015</v>
      </c>
      <c r="T3197" s="9">
        <f t="shared" si="346"/>
        <v>1</v>
      </c>
      <c r="U3197">
        <f t="shared" si="347"/>
        <v>2015</v>
      </c>
      <c r="V3197" s="9">
        <f t="shared" si="348"/>
        <v>2</v>
      </c>
      <c r="W3197">
        <f t="shared" si="349"/>
        <v>2015</v>
      </c>
    </row>
    <row r="3198" spans="1:23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3">
        <v>42217.583333333336</v>
      </c>
      <c r="J3198" s="13">
        <v>42157.598090277781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 s="3">
        <f>ROUND(E3198/D3198*100,0)</f>
        <v>0</v>
      </c>
      <c r="Q3198">
        <f t="shared" si="343"/>
        <v>300</v>
      </c>
      <c r="R3198" s="14" t="str">
        <f t="shared" si="344"/>
        <v>6/2/2015</v>
      </c>
      <c r="S3198" s="14" t="str">
        <f t="shared" si="345"/>
        <v>8/1/2015</v>
      </c>
      <c r="T3198" s="9">
        <f t="shared" si="346"/>
        <v>6</v>
      </c>
      <c r="U3198">
        <f t="shared" si="347"/>
        <v>2015</v>
      </c>
      <c r="V3198" s="9">
        <f t="shared" si="348"/>
        <v>8</v>
      </c>
      <c r="W3198">
        <f t="shared" si="349"/>
        <v>2015</v>
      </c>
    </row>
    <row r="3199" spans="1:23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3">
        <v>42039.493263888886</v>
      </c>
      <c r="J3199" s="13">
        <v>42009.493263888886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 s="3">
        <f>ROUND(E3199/D3199*100,0)</f>
        <v>11</v>
      </c>
      <c r="Q3199">
        <f t="shared" si="343"/>
        <v>286.25</v>
      </c>
      <c r="R3199" s="14" t="str">
        <f t="shared" si="344"/>
        <v>1/5/2015</v>
      </c>
      <c r="S3199" s="14" t="str">
        <f t="shared" si="345"/>
        <v>2/4/2015</v>
      </c>
      <c r="T3199" s="9">
        <f t="shared" si="346"/>
        <v>1</v>
      </c>
      <c r="U3199">
        <f t="shared" si="347"/>
        <v>2015</v>
      </c>
      <c r="V3199" s="9">
        <f t="shared" si="348"/>
        <v>2</v>
      </c>
      <c r="W3199">
        <f t="shared" si="349"/>
        <v>2015</v>
      </c>
    </row>
    <row r="3200" spans="1:23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3">
        <v>42051.424502314818</v>
      </c>
      <c r="J3200" s="13">
        <v>42013.424502314818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 s="3">
        <f>ROUND(E3200/D3200*100,0)</f>
        <v>0</v>
      </c>
      <c r="Q3200">
        <f t="shared" si="343"/>
        <v>36.67</v>
      </c>
      <c r="R3200" s="14" t="str">
        <f t="shared" si="344"/>
        <v>1/9/2015</v>
      </c>
      <c r="S3200" s="14" t="str">
        <f t="shared" si="345"/>
        <v>2/16/2015</v>
      </c>
      <c r="T3200" s="9">
        <f t="shared" si="346"/>
        <v>1</v>
      </c>
      <c r="U3200">
        <f t="shared" si="347"/>
        <v>2015</v>
      </c>
      <c r="V3200" s="9">
        <f t="shared" si="348"/>
        <v>2</v>
      </c>
      <c r="W3200">
        <f t="shared" si="349"/>
        <v>2015</v>
      </c>
    </row>
    <row r="3201" spans="1:23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3">
        <v>41888.875</v>
      </c>
      <c r="J3201" s="13">
        <v>41858.761782407404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 s="3">
        <f>ROUND(E3201/D3201*100,0)</f>
        <v>52</v>
      </c>
      <c r="Q3201">
        <f t="shared" si="343"/>
        <v>49.21</v>
      </c>
      <c r="R3201" s="14" t="str">
        <f t="shared" si="344"/>
        <v>8/7/2014</v>
      </c>
      <c r="S3201" s="14" t="str">
        <f t="shared" si="345"/>
        <v>9/6/2014</v>
      </c>
      <c r="T3201" s="9">
        <f t="shared" si="346"/>
        <v>8</v>
      </c>
      <c r="U3201">
        <f t="shared" si="347"/>
        <v>2014</v>
      </c>
      <c r="V3201" s="9">
        <f t="shared" si="348"/>
        <v>9</v>
      </c>
      <c r="W3201">
        <f t="shared" si="349"/>
        <v>2014</v>
      </c>
    </row>
    <row r="3202" spans="1:23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3">
        <v>42490.231944444444</v>
      </c>
      <c r="J3202" s="13">
        <v>42460.320613425924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 s="3">
        <f>ROUND(E3202/D3202*100,0)</f>
        <v>0</v>
      </c>
      <c r="Q3202">
        <f t="shared" si="343"/>
        <v>1</v>
      </c>
      <c r="R3202" s="14" t="str">
        <f t="shared" si="344"/>
        <v>3/31/2016</v>
      </c>
      <c r="S3202" s="14" t="str">
        <f t="shared" si="345"/>
        <v>4/30/2016</v>
      </c>
      <c r="T3202" s="9">
        <f t="shared" si="346"/>
        <v>3</v>
      </c>
      <c r="U3202">
        <f t="shared" si="347"/>
        <v>2016</v>
      </c>
      <c r="V3202" s="9">
        <f t="shared" si="348"/>
        <v>4</v>
      </c>
      <c r="W3202">
        <f t="shared" si="349"/>
        <v>2016</v>
      </c>
    </row>
    <row r="3203" spans="1:23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3">
        <v>41882.767094907409</v>
      </c>
      <c r="J3203" s="13">
        <v>41861.767094907409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 s="3">
        <f>ROUND(E3203/D3203*100,0)</f>
        <v>1</v>
      </c>
      <c r="Q3203">
        <f t="shared" ref="Q3203:Q3266" si="350">IFERROR(ROUND(E3203/L3203,2),0)</f>
        <v>12.5</v>
      </c>
      <c r="R3203" s="14" t="str">
        <f t="shared" ref="R3203:R3266" si="351">_xlfn.CONCAT(MONTH(J3203),"/",DAY(J3203),"/",YEAR(J3203))</f>
        <v>8/10/2014</v>
      </c>
      <c r="S3203" s="14" t="str">
        <f t="shared" ref="S3203:S3266" si="352">_xlfn.CONCAT(MONTH(I3203),"/",DAY(I3203),"/",YEAR(I3203))</f>
        <v>8/31/2014</v>
      </c>
      <c r="T3203" s="9">
        <f t="shared" ref="T3203:T3266" si="353">MONTH(R3203)</f>
        <v>8</v>
      </c>
      <c r="U3203">
        <f t="shared" ref="U3203:U3266" si="354">YEAR(R3203)</f>
        <v>2014</v>
      </c>
      <c r="V3203" s="9">
        <f t="shared" ref="V3203:V3266" si="355">MONTH(S3203)</f>
        <v>8</v>
      </c>
      <c r="W3203">
        <f t="shared" ref="W3203:W3266" si="356">YEAR(S3203)</f>
        <v>2014</v>
      </c>
    </row>
    <row r="3204" spans="1:23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3">
        <v>42352.249305555553</v>
      </c>
      <c r="J3204" s="13">
        <v>42293.853541666664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 s="3">
        <f>ROUND(E3204/D3204*100,0)</f>
        <v>55</v>
      </c>
      <c r="Q3204">
        <f t="shared" si="350"/>
        <v>109.04</v>
      </c>
      <c r="R3204" s="14" t="str">
        <f t="shared" si="351"/>
        <v>10/16/2015</v>
      </c>
      <c r="S3204" s="14" t="str">
        <f t="shared" si="352"/>
        <v>12/14/2015</v>
      </c>
      <c r="T3204" s="9">
        <f t="shared" si="353"/>
        <v>10</v>
      </c>
      <c r="U3204">
        <f t="shared" si="354"/>
        <v>2015</v>
      </c>
      <c r="V3204" s="9">
        <f t="shared" si="355"/>
        <v>12</v>
      </c>
      <c r="W3204">
        <f t="shared" si="356"/>
        <v>2015</v>
      </c>
    </row>
    <row r="3205" spans="1:23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3">
        <v>42272.988680555558</v>
      </c>
      <c r="J3205" s="13">
        <v>42242.988680555558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 s="3">
        <f>ROUND(E3205/D3205*100,0)</f>
        <v>25</v>
      </c>
      <c r="Q3205">
        <f t="shared" si="350"/>
        <v>41.67</v>
      </c>
      <c r="R3205" s="14" t="str">
        <f t="shared" si="351"/>
        <v>8/26/2015</v>
      </c>
      <c r="S3205" s="14" t="str">
        <f t="shared" si="352"/>
        <v>9/25/2015</v>
      </c>
      <c r="T3205" s="9">
        <f t="shared" si="353"/>
        <v>8</v>
      </c>
      <c r="U3205">
        <f t="shared" si="354"/>
        <v>2015</v>
      </c>
      <c r="V3205" s="9">
        <f t="shared" si="355"/>
        <v>9</v>
      </c>
      <c r="W3205">
        <f t="shared" si="356"/>
        <v>2015</v>
      </c>
    </row>
    <row r="3206" spans="1:23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3">
        <v>42202.676388888889</v>
      </c>
      <c r="J3206" s="13">
        <v>42172.686099537037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 s="3">
        <f>ROUND(E3206/D3206*100,0)</f>
        <v>0</v>
      </c>
      <c r="Q3206">
        <f t="shared" si="350"/>
        <v>0</v>
      </c>
      <c r="R3206" s="14" t="str">
        <f t="shared" si="351"/>
        <v>6/17/2015</v>
      </c>
      <c r="S3206" s="14" t="str">
        <f t="shared" si="352"/>
        <v>7/17/2015</v>
      </c>
      <c r="T3206" s="9">
        <f t="shared" si="353"/>
        <v>6</v>
      </c>
      <c r="U3206">
        <f t="shared" si="354"/>
        <v>2015</v>
      </c>
      <c r="V3206" s="9">
        <f t="shared" si="355"/>
        <v>7</v>
      </c>
      <c r="W3206">
        <f t="shared" si="356"/>
        <v>2015</v>
      </c>
    </row>
    <row r="3207" spans="1:23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3">
        <v>42125.374675925923</v>
      </c>
      <c r="J3207" s="13">
        <v>42095.374675925923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 s="3">
        <f>ROUND(E3207/D3207*100,0)</f>
        <v>3</v>
      </c>
      <c r="Q3207">
        <f t="shared" si="350"/>
        <v>22.75</v>
      </c>
      <c r="R3207" s="14" t="str">
        <f t="shared" si="351"/>
        <v>4/1/2015</v>
      </c>
      <c r="S3207" s="14" t="str">
        <f t="shared" si="352"/>
        <v>5/1/2015</v>
      </c>
      <c r="T3207" s="9">
        <f t="shared" si="353"/>
        <v>4</v>
      </c>
      <c r="U3207">
        <f t="shared" si="354"/>
        <v>2015</v>
      </c>
      <c r="V3207" s="9">
        <f t="shared" si="355"/>
        <v>5</v>
      </c>
      <c r="W3207">
        <f t="shared" si="356"/>
        <v>2015</v>
      </c>
    </row>
    <row r="3208" spans="1:23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3">
        <v>42266.276053240741</v>
      </c>
      <c r="J3208" s="13">
        <v>42236.276053240741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 s="3">
        <f>ROUND(E3208/D3208*100,0)</f>
        <v>0</v>
      </c>
      <c r="Q3208">
        <f t="shared" si="350"/>
        <v>0</v>
      </c>
      <c r="R3208" s="14" t="str">
        <f t="shared" si="351"/>
        <v>8/20/2015</v>
      </c>
      <c r="S3208" s="14" t="str">
        <f t="shared" si="352"/>
        <v>9/19/2015</v>
      </c>
      <c r="T3208" s="9">
        <f t="shared" si="353"/>
        <v>8</v>
      </c>
      <c r="U3208">
        <f t="shared" si="354"/>
        <v>2015</v>
      </c>
      <c r="V3208" s="9">
        <f t="shared" si="355"/>
        <v>9</v>
      </c>
      <c r="W3208">
        <f t="shared" si="356"/>
        <v>2015</v>
      </c>
    </row>
    <row r="3209" spans="1:23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3">
        <v>42117.236192129632</v>
      </c>
      <c r="J3209" s="13">
        <v>42057.277858796297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 s="3">
        <f>ROUND(E3209/D3209*100,0)</f>
        <v>46</v>
      </c>
      <c r="Q3209">
        <f t="shared" si="350"/>
        <v>70.83</v>
      </c>
      <c r="R3209" s="14" t="str">
        <f t="shared" si="351"/>
        <v>2/22/2015</v>
      </c>
      <c r="S3209" s="14" t="str">
        <f t="shared" si="352"/>
        <v>4/23/2015</v>
      </c>
      <c r="T3209" s="9">
        <f t="shared" si="353"/>
        <v>2</v>
      </c>
      <c r="U3209">
        <f t="shared" si="354"/>
        <v>2015</v>
      </c>
      <c r="V3209" s="9">
        <f t="shared" si="355"/>
        <v>4</v>
      </c>
      <c r="W3209">
        <f t="shared" si="356"/>
        <v>2015</v>
      </c>
    </row>
    <row r="3210" spans="1:23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3">
        <v>41848.605057870373</v>
      </c>
      <c r="J3210" s="13">
        <v>41827.605057870373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 s="3">
        <f>ROUND(E3210/D3210*100,0)</f>
        <v>104</v>
      </c>
      <c r="Q3210">
        <f t="shared" si="350"/>
        <v>63.11</v>
      </c>
      <c r="R3210" s="14" t="str">
        <f t="shared" si="351"/>
        <v>7/7/2014</v>
      </c>
      <c r="S3210" s="14" t="str">
        <f t="shared" si="352"/>
        <v>7/28/2014</v>
      </c>
      <c r="T3210" s="9">
        <f t="shared" si="353"/>
        <v>7</v>
      </c>
      <c r="U3210">
        <f t="shared" si="354"/>
        <v>2014</v>
      </c>
      <c r="V3210" s="9">
        <f t="shared" si="355"/>
        <v>7</v>
      </c>
      <c r="W3210">
        <f t="shared" si="356"/>
        <v>2014</v>
      </c>
    </row>
    <row r="3211" spans="1:23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3">
        <v>41810.958333333336</v>
      </c>
      <c r="J3211" s="13">
        <v>41778.637245370373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 s="3">
        <f>ROUND(E3211/D3211*100,0)</f>
        <v>119</v>
      </c>
      <c r="Q3211">
        <f t="shared" si="350"/>
        <v>50.16</v>
      </c>
      <c r="R3211" s="14" t="str">
        <f t="shared" si="351"/>
        <v>5/19/2014</v>
      </c>
      <c r="S3211" s="14" t="str">
        <f t="shared" si="352"/>
        <v>6/20/2014</v>
      </c>
      <c r="T3211" s="9">
        <f t="shared" si="353"/>
        <v>5</v>
      </c>
      <c r="U3211">
        <f t="shared" si="354"/>
        <v>2014</v>
      </c>
      <c r="V3211" s="9">
        <f t="shared" si="355"/>
        <v>6</v>
      </c>
      <c r="W3211">
        <f t="shared" si="356"/>
        <v>2014</v>
      </c>
    </row>
    <row r="3212" spans="1:23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3">
        <v>41061.165972222225</v>
      </c>
      <c r="J3212" s="13">
        <v>41013.936562499999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 s="3">
        <f>ROUND(E3212/D3212*100,0)</f>
        <v>126</v>
      </c>
      <c r="Q3212">
        <f t="shared" si="350"/>
        <v>62.88</v>
      </c>
      <c r="R3212" s="14" t="str">
        <f t="shared" si="351"/>
        <v>4/14/2012</v>
      </c>
      <c r="S3212" s="14" t="str">
        <f t="shared" si="352"/>
        <v>6/1/2012</v>
      </c>
      <c r="T3212" s="9">
        <f t="shared" si="353"/>
        <v>4</v>
      </c>
      <c r="U3212">
        <f t="shared" si="354"/>
        <v>2012</v>
      </c>
      <c r="V3212" s="9">
        <f t="shared" si="355"/>
        <v>6</v>
      </c>
      <c r="W3212">
        <f t="shared" si="356"/>
        <v>2012</v>
      </c>
    </row>
    <row r="3213" spans="1:23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3">
        <v>41866.083333333336</v>
      </c>
      <c r="J3213" s="13">
        <v>41834.586574074077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 s="3">
        <f>ROUND(E3213/D3213*100,0)</f>
        <v>120</v>
      </c>
      <c r="Q3213">
        <f t="shared" si="350"/>
        <v>85.53</v>
      </c>
      <c r="R3213" s="14" t="str">
        <f t="shared" si="351"/>
        <v>7/14/2014</v>
      </c>
      <c r="S3213" s="14" t="str">
        <f t="shared" si="352"/>
        <v>8/15/2014</v>
      </c>
      <c r="T3213" s="9">
        <f t="shared" si="353"/>
        <v>7</v>
      </c>
      <c r="U3213">
        <f t="shared" si="354"/>
        <v>2014</v>
      </c>
      <c r="V3213" s="9">
        <f t="shared" si="355"/>
        <v>8</v>
      </c>
      <c r="W3213">
        <f t="shared" si="356"/>
        <v>2014</v>
      </c>
    </row>
    <row r="3214" spans="1:23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3">
        <v>41859.795729166668</v>
      </c>
      <c r="J3214" s="13">
        <v>41829.795729166668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 s="3">
        <f>ROUND(E3214/D3214*100,0)</f>
        <v>126</v>
      </c>
      <c r="Q3214">
        <f t="shared" si="350"/>
        <v>53.72</v>
      </c>
      <c r="R3214" s="14" t="str">
        <f t="shared" si="351"/>
        <v>7/9/2014</v>
      </c>
      <c r="S3214" s="14" t="str">
        <f t="shared" si="352"/>
        <v>8/8/2014</v>
      </c>
      <c r="T3214" s="9">
        <f t="shared" si="353"/>
        <v>7</v>
      </c>
      <c r="U3214">
        <f t="shared" si="354"/>
        <v>2014</v>
      </c>
      <c r="V3214" s="9">
        <f t="shared" si="355"/>
        <v>8</v>
      </c>
      <c r="W3214">
        <f t="shared" si="356"/>
        <v>2014</v>
      </c>
    </row>
    <row r="3215" spans="1:23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3">
        <v>42211.763414351852</v>
      </c>
      <c r="J3215" s="13">
        <v>42171.763414351852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 s="3">
        <f>ROUND(E3215/D3215*100,0)</f>
        <v>100</v>
      </c>
      <c r="Q3215">
        <f t="shared" si="350"/>
        <v>127.81</v>
      </c>
      <c r="R3215" s="14" t="str">
        <f t="shared" si="351"/>
        <v>6/16/2015</v>
      </c>
      <c r="S3215" s="14" t="str">
        <f t="shared" si="352"/>
        <v>7/26/2015</v>
      </c>
      <c r="T3215" s="9">
        <f t="shared" si="353"/>
        <v>6</v>
      </c>
      <c r="U3215">
        <f t="shared" si="354"/>
        <v>2015</v>
      </c>
      <c r="V3215" s="9">
        <f t="shared" si="355"/>
        <v>7</v>
      </c>
      <c r="W3215">
        <f t="shared" si="356"/>
        <v>2015</v>
      </c>
    </row>
    <row r="3216" spans="1:23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3">
        <v>42374.996527777781</v>
      </c>
      <c r="J3216" s="13">
        <v>42337.792511574073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 s="3">
        <f>ROUND(E3216/D3216*100,0)</f>
        <v>102</v>
      </c>
      <c r="Q3216">
        <f t="shared" si="350"/>
        <v>106.57</v>
      </c>
      <c r="R3216" s="14" t="str">
        <f t="shared" si="351"/>
        <v>11/29/2015</v>
      </c>
      <c r="S3216" s="14" t="str">
        <f t="shared" si="352"/>
        <v>1/5/2016</v>
      </c>
      <c r="T3216" s="9">
        <f t="shared" si="353"/>
        <v>11</v>
      </c>
      <c r="U3216">
        <f t="shared" si="354"/>
        <v>2015</v>
      </c>
      <c r="V3216" s="9">
        <f t="shared" si="355"/>
        <v>1</v>
      </c>
      <c r="W3216">
        <f t="shared" si="356"/>
        <v>2016</v>
      </c>
    </row>
    <row r="3217" spans="1:23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3">
        <v>42257.165972222225</v>
      </c>
      <c r="J3217" s="13">
        <v>42219.665173611109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 s="3">
        <f>ROUND(E3217/D3217*100,0)</f>
        <v>100</v>
      </c>
      <c r="Q3217">
        <f t="shared" si="350"/>
        <v>262.11</v>
      </c>
      <c r="R3217" s="14" t="str">
        <f t="shared" si="351"/>
        <v>8/3/2015</v>
      </c>
      <c r="S3217" s="14" t="str">
        <f t="shared" si="352"/>
        <v>9/10/2015</v>
      </c>
      <c r="T3217" s="9">
        <f t="shared" si="353"/>
        <v>8</v>
      </c>
      <c r="U3217">
        <f t="shared" si="354"/>
        <v>2015</v>
      </c>
      <c r="V3217" s="9">
        <f t="shared" si="355"/>
        <v>9</v>
      </c>
      <c r="W3217">
        <f t="shared" si="356"/>
        <v>2015</v>
      </c>
    </row>
    <row r="3218" spans="1:23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3">
        <v>42196.604166666664</v>
      </c>
      <c r="J3218" s="13">
        <v>42165.462627314817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 s="3">
        <f>ROUND(E3218/D3218*100,0)</f>
        <v>100</v>
      </c>
      <c r="Q3218">
        <f t="shared" si="350"/>
        <v>57.17</v>
      </c>
      <c r="R3218" s="14" t="str">
        <f t="shared" si="351"/>
        <v>6/10/2015</v>
      </c>
      <c r="S3218" s="14" t="str">
        <f t="shared" si="352"/>
        <v>7/11/2015</v>
      </c>
      <c r="T3218" s="9">
        <f t="shared" si="353"/>
        <v>6</v>
      </c>
      <c r="U3218">
        <f t="shared" si="354"/>
        <v>2015</v>
      </c>
      <c r="V3218" s="9">
        <f t="shared" si="355"/>
        <v>7</v>
      </c>
      <c r="W3218">
        <f t="shared" si="356"/>
        <v>2015</v>
      </c>
    </row>
    <row r="3219" spans="1:23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3">
        <v>42678.546111111114</v>
      </c>
      <c r="J3219" s="13">
        <v>42648.546111111114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 s="3">
        <f>ROUND(E3219/D3219*100,0)</f>
        <v>116</v>
      </c>
      <c r="Q3219">
        <f t="shared" si="350"/>
        <v>50.2</v>
      </c>
      <c r="R3219" s="14" t="str">
        <f t="shared" si="351"/>
        <v>10/5/2016</v>
      </c>
      <c r="S3219" s="14" t="str">
        <f t="shared" si="352"/>
        <v>11/4/2016</v>
      </c>
      <c r="T3219" s="9">
        <f t="shared" si="353"/>
        <v>10</v>
      </c>
      <c r="U3219">
        <f t="shared" si="354"/>
        <v>2016</v>
      </c>
      <c r="V3219" s="9">
        <f t="shared" si="355"/>
        <v>11</v>
      </c>
      <c r="W3219">
        <f t="shared" si="356"/>
        <v>2016</v>
      </c>
    </row>
    <row r="3220" spans="1:23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3">
        <v>42004</v>
      </c>
      <c r="J3220" s="13">
        <v>41971.002152777779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 s="3">
        <f>ROUND(E3220/D3220*100,0)</f>
        <v>102</v>
      </c>
      <c r="Q3220">
        <f t="shared" si="350"/>
        <v>66.59</v>
      </c>
      <c r="R3220" s="14" t="str">
        <f t="shared" si="351"/>
        <v>11/28/2014</v>
      </c>
      <c r="S3220" s="14" t="str">
        <f t="shared" si="352"/>
        <v>12/31/2014</v>
      </c>
      <c r="T3220" s="9">
        <f t="shared" si="353"/>
        <v>11</v>
      </c>
      <c r="U3220">
        <f t="shared" si="354"/>
        <v>2014</v>
      </c>
      <c r="V3220" s="9">
        <f t="shared" si="355"/>
        <v>12</v>
      </c>
      <c r="W3220">
        <f t="shared" si="356"/>
        <v>2014</v>
      </c>
    </row>
    <row r="3221" spans="1:23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3">
        <v>42085.941516203704</v>
      </c>
      <c r="J3221" s="13">
        <v>42050.983182870368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 s="3">
        <f>ROUND(E3221/D3221*100,0)</f>
        <v>100</v>
      </c>
      <c r="Q3221">
        <f t="shared" si="350"/>
        <v>168.25</v>
      </c>
      <c r="R3221" s="14" t="str">
        <f t="shared" si="351"/>
        <v>2/15/2015</v>
      </c>
      <c r="S3221" s="14" t="str">
        <f t="shared" si="352"/>
        <v>3/22/2015</v>
      </c>
      <c r="T3221" s="9">
        <f t="shared" si="353"/>
        <v>2</v>
      </c>
      <c r="U3221">
        <f t="shared" si="354"/>
        <v>2015</v>
      </c>
      <c r="V3221" s="9">
        <f t="shared" si="355"/>
        <v>3</v>
      </c>
      <c r="W3221">
        <f t="shared" si="356"/>
        <v>2015</v>
      </c>
    </row>
    <row r="3222" spans="1:23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3">
        <v>42806.875</v>
      </c>
      <c r="J3222" s="13">
        <v>42772.833379629628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 s="3">
        <f>ROUND(E3222/D3222*100,0)</f>
        <v>101</v>
      </c>
      <c r="Q3222">
        <f t="shared" si="350"/>
        <v>256.37</v>
      </c>
      <c r="R3222" s="14" t="str">
        <f t="shared" si="351"/>
        <v>2/6/2017</v>
      </c>
      <c r="S3222" s="14" t="str">
        <f t="shared" si="352"/>
        <v>3/12/2017</v>
      </c>
      <c r="T3222" s="9">
        <f t="shared" si="353"/>
        <v>2</v>
      </c>
      <c r="U3222">
        <f t="shared" si="354"/>
        <v>2017</v>
      </c>
      <c r="V3222" s="9">
        <f t="shared" si="355"/>
        <v>3</v>
      </c>
      <c r="W3222">
        <f t="shared" si="356"/>
        <v>2017</v>
      </c>
    </row>
    <row r="3223" spans="1:23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3">
        <v>42190.696793981479</v>
      </c>
      <c r="J3223" s="13">
        <v>42155.696793981479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 s="3">
        <f>ROUND(E3223/D3223*100,0)</f>
        <v>103</v>
      </c>
      <c r="Q3223">
        <f t="shared" si="350"/>
        <v>36.61</v>
      </c>
      <c r="R3223" s="14" t="str">
        <f t="shared" si="351"/>
        <v>5/31/2015</v>
      </c>
      <c r="S3223" s="14" t="str">
        <f t="shared" si="352"/>
        <v>7/5/2015</v>
      </c>
      <c r="T3223" s="9">
        <f t="shared" si="353"/>
        <v>5</v>
      </c>
      <c r="U3223">
        <f t="shared" si="354"/>
        <v>2015</v>
      </c>
      <c r="V3223" s="9">
        <f t="shared" si="355"/>
        <v>7</v>
      </c>
      <c r="W3223">
        <f t="shared" si="356"/>
        <v>2015</v>
      </c>
    </row>
    <row r="3224" spans="1:23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3">
        <v>42301.895138888889</v>
      </c>
      <c r="J3224" s="13">
        <v>42270.582141203704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 s="3">
        <f>ROUND(E3224/D3224*100,0)</f>
        <v>125</v>
      </c>
      <c r="Q3224">
        <f t="shared" si="350"/>
        <v>37.14</v>
      </c>
      <c r="R3224" s="14" t="str">
        <f t="shared" si="351"/>
        <v>9/23/2015</v>
      </c>
      <c r="S3224" s="14" t="str">
        <f t="shared" si="352"/>
        <v>10/24/2015</v>
      </c>
      <c r="T3224" s="9">
        <f t="shared" si="353"/>
        <v>9</v>
      </c>
      <c r="U3224">
        <f t="shared" si="354"/>
        <v>2015</v>
      </c>
      <c r="V3224" s="9">
        <f t="shared" si="355"/>
        <v>10</v>
      </c>
      <c r="W3224">
        <f t="shared" si="356"/>
        <v>2015</v>
      </c>
    </row>
    <row r="3225" spans="1:23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3">
        <v>42236.835370370369</v>
      </c>
      <c r="J3225" s="13">
        <v>42206.835370370369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 s="3">
        <f>ROUND(E3225/D3225*100,0)</f>
        <v>110</v>
      </c>
      <c r="Q3225">
        <f t="shared" si="350"/>
        <v>45.88</v>
      </c>
      <c r="R3225" s="14" t="str">
        <f t="shared" si="351"/>
        <v>7/21/2015</v>
      </c>
      <c r="S3225" s="14" t="str">
        <f t="shared" si="352"/>
        <v>8/20/2015</v>
      </c>
      <c r="T3225" s="9">
        <f t="shared" si="353"/>
        <v>7</v>
      </c>
      <c r="U3225">
        <f t="shared" si="354"/>
        <v>2015</v>
      </c>
      <c r="V3225" s="9">
        <f t="shared" si="355"/>
        <v>8</v>
      </c>
      <c r="W3225">
        <f t="shared" si="356"/>
        <v>2015</v>
      </c>
    </row>
    <row r="3226" spans="1:23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3">
        <v>42745.208333333336</v>
      </c>
      <c r="J3226" s="13">
        <v>42697.850844907407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 s="3">
        <f>ROUND(E3226/D3226*100,0)</f>
        <v>102</v>
      </c>
      <c r="Q3226">
        <f t="shared" si="350"/>
        <v>141.71</v>
      </c>
      <c r="R3226" s="14" t="str">
        <f t="shared" si="351"/>
        <v>11/23/2016</v>
      </c>
      <c r="S3226" s="14" t="str">
        <f t="shared" si="352"/>
        <v>1/10/2017</v>
      </c>
      <c r="T3226" s="9">
        <f t="shared" si="353"/>
        <v>11</v>
      </c>
      <c r="U3226">
        <f t="shared" si="354"/>
        <v>2016</v>
      </c>
      <c r="V3226" s="9">
        <f t="shared" si="355"/>
        <v>1</v>
      </c>
      <c r="W3226">
        <f t="shared" si="356"/>
        <v>2017</v>
      </c>
    </row>
    <row r="3227" spans="1:23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3">
        <v>42524.875</v>
      </c>
      <c r="J3227" s="13">
        <v>42503.559467592589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 s="3">
        <f>ROUND(E3227/D3227*100,0)</f>
        <v>102</v>
      </c>
      <c r="Q3227">
        <f t="shared" si="350"/>
        <v>52.49</v>
      </c>
      <c r="R3227" s="14" t="str">
        <f t="shared" si="351"/>
        <v>5/13/2016</v>
      </c>
      <c r="S3227" s="14" t="str">
        <f t="shared" si="352"/>
        <v>6/3/2016</v>
      </c>
      <c r="T3227" s="9">
        <f t="shared" si="353"/>
        <v>5</v>
      </c>
      <c r="U3227">
        <f t="shared" si="354"/>
        <v>2016</v>
      </c>
      <c r="V3227" s="9">
        <f t="shared" si="355"/>
        <v>6</v>
      </c>
      <c r="W3227">
        <f t="shared" si="356"/>
        <v>2016</v>
      </c>
    </row>
    <row r="3228" spans="1:23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3">
        <v>42307.583472222221</v>
      </c>
      <c r="J3228" s="13">
        <v>42277.583472222221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 s="3">
        <f>ROUND(E3228/D3228*100,0)</f>
        <v>104</v>
      </c>
      <c r="Q3228">
        <f t="shared" si="350"/>
        <v>59.52</v>
      </c>
      <c r="R3228" s="14" t="str">
        <f t="shared" si="351"/>
        <v>9/30/2015</v>
      </c>
      <c r="S3228" s="14" t="str">
        <f t="shared" si="352"/>
        <v>10/30/2015</v>
      </c>
      <c r="T3228" s="9">
        <f t="shared" si="353"/>
        <v>9</v>
      </c>
      <c r="U3228">
        <f t="shared" si="354"/>
        <v>2015</v>
      </c>
      <c r="V3228" s="9">
        <f t="shared" si="355"/>
        <v>10</v>
      </c>
      <c r="W3228">
        <f t="shared" si="356"/>
        <v>2015</v>
      </c>
    </row>
    <row r="3229" spans="1:23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3">
        <v>42752.882361111115</v>
      </c>
      <c r="J3229" s="13">
        <v>42722.882361111115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 s="3">
        <f>ROUND(E3229/D3229*100,0)</f>
        <v>125</v>
      </c>
      <c r="Q3229">
        <f t="shared" si="350"/>
        <v>50</v>
      </c>
      <c r="R3229" s="14" t="str">
        <f t="shared" si="351"/>
        <v>12/18/2016</v>
      </c>
      <c r="S3229" s="14" t="str">
        <f t="shared" si="352"/>
        <v>1/17/2017</v>
      </c>
      <c r="T3229" s="9">
        <f t="shared" si="353"/>
        <v>12</v>
      </c>
      <c r="U3229">
        <f t="shared" si="354"/>
        <v>2016</v>
      </c>
      <c r="V3229" s="9">
        <f t="shared" si="355"/>
        <v>1</v>
      </c>
      <c r="W3229">
        <f t="shared" si="356"/>
        <v>2017</v>
      </c>
    </row>
    <row r="3230" spans="1:23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3">
        <v>42355.207638888889</v>
      </c>
      <c r="J3230" s="13">
        <v>42323.709305555552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 s="3">
        <f>ROUND(E3230/D3230*100,0)</f>
        <v>102</v>
      </c>
      <c r="Q3230">
        <f t="shared" si="350"/>
        <v>193.62</v>
      </c>
      <c r="R3230" s="14" t="str">
        <f t="shared" si="351"/>
        <v>11/15/2015</v>
      </c>
      <c r="S3230" s="14" t="str">
        <f t="shared" si="352"/>
        <v>12/17/2015</v>
      </c>
      <c r="T3230" s="9">
        <f t="shared" si="353"/>
        <v>11</v>
      </c>
      <c r="U3230">
        <f t="shared" si="354"/>
        <v>2015</v>
      </c>
      <c r="V3230" s="9">
        <f t="shared" si="355"/>
        <v>12</v>
      </c>
      <c r="W3230">
        <f t="shared" si="356"/>
        <v>2015</v>
      </c>
    </row>
    <row r="3231" spans="1:23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3">
        <v>41963.333310185182</v>
      </c>
      <c r="J3231" s="13">
        <v>41933.291643518518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 s="3">
        <f>ROUND(E3231/D3231*100,0)</f>
        <v>108</v>
      </c>
      <c r="Q3231">
        <f t="shared" si="350"/>
        <v>106.8</v>
      </c>
      <c r="R3231" s="14" t="str">
        <f t="shared" si="351"/>
        <v>10/21/2014</v>
      </c>
      <c r="S3231" s="14" t="str">
        <f t="shared" si="352"/>
        <v>11/20/2014</v>
      </c>
      <c r="T3231" s="9">
        <f t="shared" si="353"/>
        <v>10</v>
      </c>
      <c r="U3231">
        <f t="shared" si="354"/>
        <v>2014</v>
      </c>
      <c r="V3231" s="9">
        <f t="shared" si="355"/>
        <v>11</v>
      </c>
      <c r="W3231">
        <f t="shared" si="356"/>
        <v>2014</v>
      </c>
    </row>
    <row r="3232" spans="1:23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3">
        <v>41913.165972222225</v>
      </c>
      <c r="J3232" s="13">
        <v>41898.168124999997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 s="3">
        <f>ROUND(E3232/D3232*100,0)</f>
        <v>110</v>
      </c>
      <c r="Q3232">
        <f t="shared" si="350"/>
        <v>77.22</v>
      </c>
      <c r="R3232" s="14" t="str">
        <f t="shared" si="351"/>
        <v>9/16/2014</v>
      </c>
      <c r="S3232" s="14" t="str">
        <f t="shared" si="352"/>
        <v>10/1/2014</v>
      </c>
      <c r="T3232" s="9">
        <f t="shared" si="353"/>
        <v>9</v>
      </c>
      <c r="U3232">
        <f t="shared" si="354"/>
        <v>2014</v>
      </c>
      <c r="V3232" s="9">
        <f t="shared" si="355"/>
        <v>10</v>
      </c>
      <c r="W3232">
        <f t="shared" si="356"/>
        <v>2014</v>
      </c>
    </row>
    <row r="3233" spans="1:23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3">
        <v>42476.943831018521</v>
      </c>
      <c r="J3233" s="13">
        <v>42446.943831018521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 s="3">
        <f>ROUND(E3233/D3233*100,0)</f>
        <v>161</v>
      </c>
      <c r="Q3233">
        <f t="shared" si="350"/>
        <v>57.5</v>
      </c>
      <c r="R3233" s="14" t="str">
        <f t="shared" si="351"/>
        <v>3/17/2016</v>
      </c>
      <c r="S3233" s="14" t="str">
        <f t="shared" si="352"/>
        <v>4/16/2016</v>
      </c>
      <c r="T3233" s="9">
        <f t="shared" si="353"/>
        <v>3</v>
      </c>
      <c r="U3233">
        <f t="shared" si="354"/>
        <v>2016</v>
      </c>
      <c r="V3233" s="9">
        <f t="shared" si="355"/>
        <v>4</v>
      </c>
      <c r="W3233">
        <f t="shared" si="356"/>
        <v>2016</v>
      </c>
    </row>
    <row r="3234" spans="1:23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3">
        <v>42494.165972222225</v>
      </c>
      <c r="J3234" s="13">
        <v>42463.813854166663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 s="3">
        <f>ROUND(E3234/D3234*100,0)</f>
        <v>131</v>
      </c>
      <c r="Q3234">
        <f t="shared" si="350"/>
        <v>50.46</v>
      </c>
      <c r="R3234" s="14" t="str">
        <f t="shared" si="351"/>
        <v>4/3/2016</v>
      </c>
      <c r="S3234" s="14" t="str">
        <f t="shared" si="352"/>
        <v>5/4/2016</v>
      </c>
      <c r="T3234" s="9">
        <f t="shared" si="353"/>
        <v>4</v>
      </c>
      <c r="U3234">
        <f t="shared" si="354"/>
        <v>2016</v>
      </c>
      <c r="V3234" s="9">
        <f t="shared" si="355"/>
        <v>5</v>
      </c>
      <c r="W3234">
        <f t="shared" si="356"/>
        <v>2016</v>
      </c>
    </row>
    <row r="3235" spans="1:23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3">
        <v>42796.805034722223</v>
      </c>
      <c r="J3235" s="13">
        <v>42766.805034722223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 s="3">
        <f>ROUND(E3235/D3235*100,0)</f>
        <v>119</v>
      </c>
      <c r="Q3235">
        <f t="shared" si="350"/>
        <v>97.38</v>
      </c>
      <c r="R3235" s="14" t="str">
        <f t="shared" si="351"/>
        <v>1/31/2017</v>
      </c>
      <c r="S3235" s="14" t="str">
        <f t="shared" si="352"/>
        <v>3/2/2017</v>
      </c>
      <c r="T3235" s="9">
        <f t="shared" si="353"/>
        <v>1</v>
      </c>
      <c r="U3235">
        <f t="shared" si="354"/>
        <v>2017</v>
      </c>
      <c r="V3235" s="9">
        <f t="shared" si="355"/>
        <v>3</v>
      </c>
      <c r="W3235">
        <f t="shared" si="356"/>
        <v>2017</v>
      </c>
    </row>
    <row r="3236" spans="1:23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3">
        <v>42767.979861111111</v>
      </c>
      <c r="J3236" s="13">
        <v>42734.789444444446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 s="3">
        <f>ROUND(E3236/D3236*100,0)</f>
        <v>100</v>
      </c>
      <c r="Q3236">
        <f t="shared" si="350"/>
        <v>34.92</v>
      </c>
      <c r="R3236" s="14" t="str">
        <f t="shared" si="351"/>
        <v>12/30/2016</v>
      </c>
      <c r="S3236" s="14" t="str">
        <f t="shared" si="352"/>
        <v>2/1/2017</v>
      </c>
      <c r="T3236" s="9">
        <f t="shared" si="353"/>
        <v>12</v>
      </c>
      <c r="U3236">
        <f t="shared" si="354"/>
        <v>2016</v>
      </c>
      <c r="V3236" s="9">
        <f t="shared" si="355"/>
        <v>2</v>
      </c>
      <c r="W3236">
        <f t="shared" si="356"/>
        <v>2017</v>
      </c>
    </row>
    <row r="3237" spans="1:23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3">
        <v>42552.347812499997</v>
      </c>
      <c r="J3237" s="13">
        <v>42522.347812499997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 s="3">
        <f>ROUND(E3237/D3237*100,0)</f>
        <v>103</v>
      </c>
      <c r="Q3237">
        <f t="shared" si="350"/>
        <v>85.53</v>
      </c>
      <c r="R3237" s="14" t="str">
        <f t="shared" si="351"/>
        <v>6/1/2016</v>
      </c>
      <c r="S3237" s="14" t="str">
        <f t="shared" si="352"/>
        <v>7/1/2016</v>
      </c>
      <c r="T3237" s="9">
        <f t="shared" si="353"/>
        <v>6</v>
      </c>
      <c r="U3237">
        <f t="shared" si="354"/>
        <v>2016</v>
      </c>
      <c r="V3237" s="9">
        <f t="shared" si="355"/>
        <v>7</v>
      </c>
      <c r="W3237">
        <f t="shared" si="356"/>
        <v>2016</v>
      </c>
    </row>
    <row r="3238" spans="1:23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3">
        <v>42732.917048611111</v>
      </c>
      <c r="J3238" s="13">
        <v>42702.917048611111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 s="3">
        <f>ROUND(E3238/D3238*100,0)</f>
        <v>101</v>
      </c>
      <c r="Q3238">
        <f t="shared" si="350"/>
        <v>182.91</v>
      </c>
      <c r="R3238" s="14" t="str">
        <f t="shared" si="351"/>
        <v>11/28/2016</v>
      </c>
      <c r="S3238" s="14" t="str">
        <f t="shared" si="352"/>
        <v>12/28/2016</v>
      </c>
      <c r="T3238" s="9">
        <f t="shared" si="353"/>
        <v>11</v>
      </c>
      <c r="U3238">
        <f t="shared" si="354"/>
        <v>2016</v>
      </c>
      <c r="V3238" s="9">
        <f t="shared" si="355"/>
        <v>12</v>
      </c>
      <c r="W3238">
        <f t="shared" si="356"/>
        <v>2016</v>
      </c>
    </row>
    <row r="3239" spans="1:23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3">
        <v>42276.165972222225</v>
      </c>
      <c r="J3239" s="13">
        <v>42252.474351851852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 s="3">
        <f>ROUND(E3239/D3239*100,0)</f>
        <v>101</v>
      </c>
      <c r="Q3239">
        <f t="shared" si="350"/>
        <v>131.13999999999999</v>
      </c>
      <c r="R3239" s="14" t="str">
        <f t="shared" si="351"/>
        <v>9/5/2015</v>
      </c>
      <c r="S3239" s="14" t="str">
        <f t="shared" si="352"/>
        <v>9/29/2015</v>
      </c>
      <c r="T3239" s="9">
        <f t="shared" si="353"/>
        <v>9</v>
      </c>
      <c r="U3239">
        <f t="shared" si="354"/>
        <v>2015</v>
      </c>
      <c r="V3239" s="9">
        <f t="shared" si="355"/>
        <v>9</v>
      </c>
      <c r="W3239">
        <f t="shared" si="356"/>
        <v>2015</v>
      </c>
    </row>
    <row r="3240" spans="1:23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3">
        <v>42186.510393518518</v>
      </c>
      <c r="J3240" s="13">
        <v>42156.510393518518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 s="3">
        <f>ROUND(E3240/D3240*100,0)</f>
        <v>112</v>
      </c>
      <c r="Q3240">
        <f t="shared" si="350"/>
        <v>39.81</v>
      </c>
      <c r="R3240" s="14" t="str">
        <f t="shared" si="351"/>
        <v>6/1/2015</v>
      </c>
      <c r="S3240" s="14" t="str">
        <f t="shared" si="352"/>
        <v>7/1/2015</v>
      </c>
      <c r="T3240" s="9">
        <f t="shared" si="353"/>
        <v>6</v>
      </c>
      <c r="U3240">
        <f t="shared" si="354"/>
        <v>2015</v>
      </c>
      <c r="V3240" s="9">
        <f t="shared" si="355"/>
        <v>7</v>
      </c>
      <c r="W3240">
        <f t="shared" si="356"/>
        <v>2015</v>
      </c>
    </row>
    <row r="3241" spans="1:23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3">
        <v>42302.999305555553</v>
      </c>
      <c r="J3241" s="13">
        <v>42278.089039351849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 s="3">
        <f>ROUND(E3241/D3241*100,0)</f>
        <v>106</v>
      </c>
      <c r="Q3241">
        <f t="shared" si="350"/>
        <v>59.7</v>
      </c>
      <c r="R3241" s="14" t="str">
        <f t="shared" si="351"/>
        <v>10/1/2015</v>
      </c>
      <c r="S3241" s="14" t="str">
        <f t="shared" si="352"/>
        <v>10/25/2015</v>
      </c>
      <c r="T3241" s="9">
        <f t="shared" si="353"/>
        <v>10</v>
      </c>
      <c r="U3241">
        <f t="shared" si="354"/>
        <v>2015</v>
      </c>
      <c r="V3241" s="9">
        <f t="shared" si="355"/>
        <v>10</v>
      </c>
      <c r="W3241">
        <f t="shared" si="356"/>
        <v>2015</v>
      </c>
    </row>
    <row r="3242" spans="1:23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3">
        <v>42782.958333333336</v>
      </c>
      <c r="J3242" s="13">
        <v>42754.693842592591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 s="3">
        <f>ROUND(E3242/D3242*100,0)</f>
        <v>101</v>
      </c>
      <c r="Q3242">
        <f t="shared" si="350"/>
        <v>88.74</v>
      </c>
      <c r="R3242" s="14" t="str">
        <f t="shared" si="351"/>
        <v>1/19/2017</v>
      </c>
      <c r="S3242" s="14" t="str">
        <f t="shared" si="352"/>
        <v>2/16/2017</v>
      </c>
      <c r="T3242" s="9">
        <f t="shared" si="353"/>
        <v>1</v>
      </c>
      <c r="U3242">
        <f t="shared" si="354"/>
        <v>2017</v>
      </c>
      <c r="V3242" s="9">
        <f t="shared" si="355"/>
        <v>2</v>
      </c>
      <c r="W3242">
        <f t="shared" si="356"/>
        <v>2017</v>
      </c>
    </row>
    <row r="3243" spans="1:23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3">
        <v>41926.290972222225</v>
      </c>
      <c r="J3243" s="13">
        <v>41893.324884259258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 s="3">
        <f>ROUND(E3243/D3243*100,0)</f>
        <v>115</v>
      </c>
      <c r="Q3243">
        <f t="shared" si="350"/>
        <v>58.69</v>
      </c>
      <c r="R3243" s="14" t="str">
        <f t="shared" si="351"/>
        <v>9/11/2014</v>
      </c>
      <c r="S3243" s="14" t="str">
        <f t="shared" si="352"/>
        <v>10/14/2014</v>
      </c>
      <c r="T3243" s="9">
        <f t="shared" si="353"/>
        <v>9</v>
      </c>
      <c r="U3243">
        <f t="shared" si="354"/>
        <v>2014</v>
      </c>
      <c r="V3243" s="9">
        <f t="shared" si="355"/>
        <v>10</v>
      </c>
      <c r="W3243">
        <f t="shared" si="356"/>
        <v>2014</v>
      </c>
    </row>
    <row r="3244" spans="1:23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3">
        <v>41901.755694444444</v>
      </c>
      <c r="J3244" s="13">
        <v>41871.755694444444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 s="3">
        <f>ROUND(E3244/D3244*100,0)</f>
        <v>127</v>
      </c>
      <c r="Q3244">
        <f t="shared" si="350"/>
        <v>69.569999999999993</v>
      </c>
      <c r="R3244" s="14" t="str">
        <f t="shared" si="351"/>
        <v>8/20/2014</v>
      </c>
      <c r="S3244" s="14" t="str">
        <f t="shared" si="352"/>
        <v>9/19/2014</v>
      </c>
      <c r="T3244" s="9">
        <f t="shared" si="353"/>
        <v>8</v>
      </c>
      <c r="U3244">
        <f t="shared" si="354"/>
        <v>2014</v>
      </c>
      <c r="V3244" s="9">
        <f t="shared" si="355"/>
        <v>9</v>
      </c>
      <c r="W3244">
        <f t="shared" si="356"/>
        <v>2014</v>
      </c>
    </row>
    <row r="3245" spans="1:23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3">
        <v>42286</v>
      </c>
      <c r="J3245" s="13">
        <v>42262.096782407411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 s="3">
        <f>ROUND(E3245/D3245*100,0)</f>
        <v>103</v>
      </c>
      <c r="Q3245">
        <f t="shared" si="350"/>
        <v>115.87</v>
      </c>
      <c r="R3245" s="14" t="str">
        <f t="shared" si="351"/>
        <v>9/15/2015</v>
      </c>
      <c r="S3245" s="14" t="str">
        <f t="shared" si="352"/>
        <v>10/9/2015</v>
      </c>
      <c r="T3245" s="9">
        <f t="shared" si="353"/>
        <v>9</v>
      </c>
      <c r="U3245">
        <f t="shared" si="354"/>
        <v>2015</v>
      </c>
      <c r="V3245" s="9">
        <f t="shared" si="355"/>
        <v>10</v>
      </c>
      <c r="W3245">
        <f t="shared" si="356"/>
        <v>2015</v>
      </c>
    </row>
    <row r="3246" spans="1:23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3">
        <v>42705.735902777778</v>
      </c>
      <c r="J3246" s="13">
        <v>42675.694236111114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 s="3">
        <f>ROUND(E3246/D3246*100,0)</f>
        <v>103</v>
      </c>
      <c r="Q3246">
        <f t="shared" si="350"/>
        <v>23.87</v>
      </c>
      <c r="R3246" s="14" t="str">
        <f t="shared" si="351"/>
        <v>11/1/2016</v>
      </c>
      <c r="S3246" s="14" t="str">
        <f t="shared" si="352"/>
        <v>12/1/2016</v>
      </c>
      <c r="T3246" s="9">
        <f t="shared" si="353"/>
        <v>11</v>
      </c>
      <c r="U3246">
        <f t="shared" si="354"/>
        <v>2016</v>
      </c>
      <c r="V3246" s="9">
        <f t="shared" si="355"/>
        <v>12</v>
      </c>
      <c r="W3246">
        <f t="shared" si="356"/>
        <v>2016</v>
      </c>
    </row>
    <row r="3247" spans="1:23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3">
        <v>42167.083333333336</v>
      </c>
      <c r="J3247" s="13">
        <v>42135.600208333337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 s="3">
        <f>ROUND(E3247/D3247*100,0)</f>
        <v>104</v>
      </c>
      <c r="Q3247">
        <f t="shared" si="350"/>
        <v>81.13</v>
      </c>
      <c r="R3247" s="14" t="str">
        <f t="shared" si="351"/>
        <v>5/11/2015</v>
      </c>
      <c r="S3247" s="14" t="str">
        <f t="shared" si="352"/>
        <v>6/12/2015</v>
      </c>
      <c r="T3247" s="9">
        <f t="shared" si="353"/>
        <v>5</v>
      </c>
      <c r="U3247">
        <f t="shared" si="354"/>
        <v>2015</v>
      </c>
      <c r="V3247" s="9">
        <f t="shared" si="355"/>
        <v>6</v>
      </c>
      <c r="W3247">
        <f t="shared" si="356"/>
        <v>2015</v>
      </c>
    </row>
    <row r="3248" spans="1:23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3">
        <v>42259.165972222225</v>
      </c>
      <c r="J3248" s="13">
        <v>42230.472222222219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 s="3">
        <f>ROUND(E3248/D3248*100,0)</f>
        <v>111</v>
      </c>
      <c r="Q3248">
        <f t="shared" si="350"/>
        <v>57.63</v>
      </c>
      <c r="R3248" s="14" t="str">
        <f t="shared" si="351"/>
        <v>8/14/2015</v>
      </c>
      <c r="S3248" s="14" t="str">
        <f t="shared" si="352"/>
        <v>9/12/2015</v>
      </c>
      <c r="T3248" s="9">
        <f t="shared" si="353"/>
        <v>8</v>
      </c>
      <c r="U3248">
        <f t="shared" si="354"/>
        <v>2015</v>
      </c>
      <c r="V3248" s="9">
        <f t="shared" si="355"/>
        <v>9</v>
      </c>
      <c r="W3248">
        <f t="shared" si="356"/>
        <v>2015</v>
      </c>
    </row>
    <row r="3249" spans="1:23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3">
        <v>42197.434166666666</v>
      </c>
      <c r="J3249" s="13">
        <v>42167.434166666666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 s="3">
        <f>ROUND(E3249/D3249*100,0)</f>
        <v>106</v>
      </c>
      <c r="Q3249">
        <f t="shared" si="350"/>
        <v>46.43</v>
      </c>
      <c r="R3249" s="14" t="str">
        <f t="shared" si="351"/>
        <v>6/12/2015</v>
      </c>
      <c r="S3249" s="14" t="str">
        <f t="shared" si="352"/>
        <v>7/12/2015</v>
      </c>
      <c r="T3249" s="9">
        <f t="shared" si="353"/>
        <v>6</v>
      </c>
      <c r="U3249">
        <f t="shared" si="354"/>
        <v>2015</v>
      </c>
      <c r="V3249" s="9">
        <f t="shared" si="355"/>
        <v>7</v>
      </c>
      <c r="W3249">
        <f t="shared" si="356"/>
        <v>2015</v>
      </c>
    </row>
    <row r="3250" spans="1:23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3">
        <v>42098.846724537034</v>
      </c>
      <c r="J3250" s="13">
        <v>42068.888391203705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 s="3">
        <f>ROUND(E3250/D3250*100,0)</f>
        <v>101</v>
      </c>
      <c r="Q3250">
        <f t="shared" si="350"/>
        <v>60.48</v>
      </c>
      <c r="R3250" s="14" t="str">
        <f t="shared" si="351"/>
        <v>3/5/2015</v>
      </c>
      <c r="S3250" s="14" t="str">
        <f t="shared" si="352"/>
        <v>4/4/2015</v>
      </c>
      <c r="T3250" s="9">
        <f t="shared" si="353"/>
        <v>3</v>
      </c>
      <c r="U3250">
        <f t="shared" si="354"/>
        <v>2015</v>
      </c>
      <c r="V3250" s="9">
        <f t="shared" si="355"/>
        <v>4</v>
      </c>
      <c r="W3250">
        <f t="shared" si="356"/>
        <v>2015</v>
      </c>
    </row>
    <row r="3251" spans="1:23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3">
        <v>42175.746689814812</v>
      </c>
      <c r="J3251" s="13">
        <v>42145.746689814812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 s="3">
        <f>ROUND(E3251/D3251*100,0)</f>
        <v>105</v>
      </c>
      <c r="Q3251">
        <f t="shared" si="350"/>
        <v>65.58</v>
      </c>
      <c r="R3251" s="14" t="str">
        <f t="shared" si="351"/>
        <v>5/21/2015</v>
      </c>
      <c r="S3251" s="14" t="str">
        <f t="shared" si="352"/>
        <v>6/20/2015</v>
      </c>
      <c r="T3251" s="9">
        <f t="shared" si="353"/>
        <v>5</v>
      </c>
      <c r="U3251">
        <f t="shared" si="354"/>
        <v>2015</v>
      </c>
      <c r="V3251" s="9">
        <f t="shared" si="355"/>
        <v>6</v>
      </c>
      <c r="W3251">
        <f t="shared" si="356"/>
        <v>2015</v>
      </c>
    </row>
    <row r="3252" spans="1:23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3">
        <v>41948.783842592595</v>
      </c>
      <c r="J3252" s="13">
        <v>41918.742175925923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 s="3">
        <f>ROUND(E3252/D3252*100,0)</f>
        <v>102</v>
      </c>
      <c r="Q3252">
        <f t="shared" si="350"/>
        <v>119.19</v>
      </c>
      <c r="R3252" s="14" t="str">
        <f t="shared" si="351"/>
        <v>10/6/2014</v>
      </c>
      <c r="S3252" s="14" t="str">
        <f t="shared" si="352"/>
        <v>11/5/2014</v>
      </c>
      <c r="T3252" s="9">
        <f t="shared" si="353"/>
        <v>10</v>
      </c>
      <c r="U3252">
        <f t="shared" si="354"/>
        <v>2014</v>
      </c>
      <c r="V3252" s="9">
        <f t="shared" si="355"/>
        <v>11</v>
      </c>
      <c r="W3252">
        <f t="shared" si="356"/>
        <v>2014</v>
      </c>
    </row>
    <row r="3253" spans="1:23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3">
        <v>42176.731087962966</v>
      </c>
      <c r="J3253" s="13">
        <v>42146.731087962966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 s="3">
        <f>ROUND(E3253/D3253*100,0)</f>
        <v>111</v>
      </c>
      <c r="Q3253">
        <f t="shared" si="350"/>
        <v>83.05</v>
      </c>
      <c r="R3253" s="14" t="str">
        <f t="shared" si="351"/>
        <v>5/22/2015</v>
      </c>
      <c r="S3253" s="14" t="str">
        <f t="shared" si="352"/>
        <v>6/21/2015</v>
      </c>
      <c r="T3253" s="9">
        <f t="shared" si="353"/>
        <v>5</v>
      </c>
      <c r="U3253">
        <f t="shared" si="354"/>
        <v>2015</v>
      </c>
      <c r="V3253" s="9">
        <f t="shared" si="355"/>
        <v>6</v>
      </c>
      <c r="W3253">
        <f t="shared" si="356"/>
        <v>2015</v>
      </c>
    </row>
    <row r="3254" spans="1:23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3">
        <v>42620.472685185188</v>
      </c>
      <c r="J3254" s="13">
        <v>42590.472685185188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 s="3">
        <f>ROUND(E3254/D3254*100,0)</f>
        <v>128</v>
      </c>
      <c r="Q3254">
        <f t="shared" si="350"/>
        <v>57.52</v>
      </c>
      <c r="R3254" s="14" t="str">
        <f t="shared" si="351"/>
        <v>8/8/2016</v>
      </c>
      <c r="S3254" s="14" t="str">
        <f t="shared" si="352"/>
        <v>9/7/2016</v>
      </c>
      <c r="T3254" s="9">
        <f t="shared" si="353"/>
        <v>8</v>
      </c>
      <c r="U3254">
        <f t="shared" si="354"/>
        <v>2016</v>
      </c>
      <c r="V3254" s="9">
        <f t="shared" si="355"/>
        <v>9</v>
      </c>
      <c r="W3254">
        <f t="shared" si="356"/>
        <v>2016</v>
      </c>
    </row>
    <row r="3255" spans="1:23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3">
        <v>42621.15625</v>
      </c>
      <c r="J3255" s="13">
        <v>42602.57671296296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 s="3">
        <f>ROUND(E3255/D3255*100,0)</f>
        <v>102</v>
      </c>
      <c r="Q3255">
        <f t="shared" si="350"/>
        <v>177.09</v>
      </c>
      <c r="R3255" s="14" t="str">
        <f t="shared" si="351"/>
        <v>8/20/2016</v>
      </c>
      <c r="S3255" s="14" t="str">
        <f t="shared" si="352"/>
        <v>9/8/2016</v>
      </c>
      <c r="T3255" s="9">
        <f t="shared" si="353"/>
        <v>8</v>
      </c>
      <c r="U3255">
        <f t="shared" si="354"/>
        <v>2016</v>
      </c>
      <c r="V3255" s="9">
        <f t="shared" si="355"/>
        <v>9</v>
      </c>
      <c r="W3255">
        <f t="shared" si="356"/>
        <v>2016</v>
      </c>
    </row>
    <row r="3256" spans="1:23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3">
        <v>42089.044085648151</v>
      </c>
      <c r="J3256" s="13">
        <v>42059.085752314815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 s="3">
        <f>ROUND(E3256/D3256*100,0)</f>
        <v>101</v>
      </c>
      <c r="Q3256">
        <f t="shared" si="350"/>
        <v>70.77</v>
      </c>
      <c r="R3256" s="14" t="str">
        <f t="shared" si="351"/>
        <v>2/24/2015</v>
      </c>
      <c r="S3256" s="14" t="str">
        <f t="shared" si="352"/>
        <v>3/26/2015</v>
      </c>
      <c r="T3256" s="9">
        <f t="shared" si="353"/>
        <v>2</v>
      </c>
      <c r="U3256">
        <f t="shared" si="354"/>
        <v>2015</v>
      </c>
      <c r="V3256" s="9">
        <f t="shared" si="355"/>
        <v>3</v>
      </c>
      <c r="W3256">
        <f t="shared" si="356"/>
        <v>2015</v>
      </c>
    </row>
    <row r="3257" spans="1:23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3">
        <v>41919.768229166664</v>
      </c>
      <c r="J3257" s="13">
        <v>41889.768229166664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 s="3">
        <f>ROUND(E3257/D3257*100,0)</f>
        <v>175</v>
      </c>
      <c r="Q3257">
        <f t="shared" si="350"/>
        <v>29.17</v>
      </c>
      <c r="R3257" s="14" t="str">
        <f t="shared" si="351"/>
        <v>9/7/2014</v>
      </c>
      <c r="S3257" s="14" t="str">
        <f t="shared" si="352"/>
        <v>10/7/2014</v>
      </c>
      <c r="T3257" s="9">
        <f t="shared" si="353"/>
        <v>9</v>
      </c>
      <c r="U3257">
        <f t="shared" si="354"/>
        <v>2014</v>
      </c>
      <c r="V3257" s="9">
        <f t="shared" si="355"/>
        <v>10</v>
      </c>
      <c r="W3257">
        <f t="shared" si="356"/>
        <v>2014</v>
      </c>
    </row>
    <row r="3258" spans="1:23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3">
        <v>42166.165972222225</v>
      </c>
      <c r="J3258" s="13">
        <v>42144.573807870373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 s="3">
        <f>ROUND(E3258/D3258*100,0)</f>
        <v>128</v>
      </c>
      <c r="Q3258">
        <f t="shared" si="350"/>
        <v>72.760000000000005</v>
      </c>
      <c r="R3258" s="14" t="str">
        <f t="shared" si="351"/>
        <v>5/20/2015</v>
      </c>
      <c r="S3258" s="14" t="str">
        <f t="shared" si="352"/>
        <v>6/11/2015</v>
      </c>
      <c r="T3258" s="9">
        <f t="shared" si="353"/>
        <v>5</v>
      </c>
      <c r="U3258">
        <f t="shared" si="354"/>
        <v>2015</v>
      </c>
      <c r="V3258" s="9">
        <f t="shared" si="355"/>
        <v>6</v>
      </c>
      <c r="W3258">
        <f t="shared" si="356"/>
        <v>2015</v>
      </c>
    </row>
    <row r="3259" spans="1:23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3">
        <v>42788.559629629628</v>
      </c>
      <c r="J3259" s="13">
        <v>42758.559629629628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 s="3">
        <f>ROUND(E3259/D3259*100,0)</f>
        <v>106</v>
      </c>
      <c r="Q3259">
        <f t="shared" si="350"/>
        <v>51.85</v>
      </c>
      <c r="R3259" s="14" t="str">
        <f t="shared" si="351"/>
        <v>1/23/2017</v>
      </c>
      <c r="S3259" s="14" t="str">
        <f t="shared" si="352"/>
        <v>2/22/2017</v>
      </c>
      <c r="T3259" s="9">
        <f t="shared" si="353"/>
        <v>1</v>
      </c>
      <c r="U3259">
        <f t="shared" si="354"/>
        <v>2017</v>
      </c>
      <c r="V3259" s="9">
        <f t="shared" si="355"/>
        <v>2</v>
      </c>
      <c r="W3259">
        <f t="shared" si="356"/>
        <v>2017</v>
      </c>
    </row>
    <row r="3260" spans="1:23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3">
        <v>42012.887280092589</v>
      </c>
      <c r="J3260" s="13">
        <v>41982.887280092589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 s="3">
        <f>ROUND(E3260/D3260*100,0)</f>
        <v>105</v>
      </c>
      <c r="Q3260">
        <f t="shared" si="350"/>
        <v>98.2</v>
      </c>
      <c r="R3260" s="14" t="str">
        <f t="shared" si="351"/>
        <v>12/9/2014</v>
      </c>
      <c r="S3260" s="14" t="str">
        <f t="shared" si="352"/>
        <v>1/8/2015</v>
      </c>
      <c r="T3260" s="9">
        <f t="shared" si="353"/>
        <v>12</v>
      </c>
      <c r="U3260">
        <f t="shared" si="354"/>
        <v>2014</v>
      </c>
      <c r="V3260" s="9">
        <f t="shared" si="355"/>
        <v>1</v>
      </c>
      <c r="W3260">
        <f t="shared" si="356"/>
        <v>2015</v>
      </c>
    </row>
    <row r="3261" spans="1:23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3">
        <v>42644.165972222225</v>
      </c>
      <c r="J3261" s="13">
        <v>42614.760937500003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 s="3">
        <f>ROUND(E3261/D3261*100,0)</f>
        <v>106</v>
      </c>
      <c r="Q3261">
        <f t="shared" si="350"/>
        <v>251.74</v>
      </c>
      <c r="R3261" s="14" t="str">
        <f t="shared" si="351"/>
        <v>9/1/2016</v>
      </c>
      <c r="S3261" s="14" t="str">
        <f t="shared" si="352"/>
        <v>10/1/2016</v>
      </c>
      <c r="T3261" s="9">
        <f t="shared" si="353"/>
        <v>9</v>
      </c>
      <c r="U3261">
        <f t="shared" si="354"/>
        <v>2016</v>
      </c>
      <c r="V3261" s="9">
        <f t="shared" si="355"/>
        <v>10</v>
      </c>
      <c r="W3261">
        <f t="shared" si="356"/>
        <v>2016</v>
      </c>
    </row>
    <row r="3262" spans="1:23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3">
        <v>42338.714328703703</v>
      </c>
      <c r="J3262" s="13">
        <v>42303.672662037039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 s="3">
        <f>ROUND(E3262/D3262*100,0)</f>
        <v>109</v>
      </c>
      <c r="Q3262">
        <f t="shared" si="350"/>
        <v>74.819999999999993</v>
      </c>
      <c r="R3262" s="14" t="str">
        <f t="shared" si="351"/>
        <v>10/26/2015</v>
      </c>
      <c r="S3262" s="14" t="str">
        <f t="shared" si="352"/>
        <v>11/30/2015</v>
      </c>
      <c r="T3262" s="9">
        <f t="shared" si="353"/>
        <v>10</v>
      </c>
      <c r="U3262">
        <f t="shared" si="354"/>
        <v>2015</v>
      </c>
      <c r="V3262" s="9">
        <f t="shared" si="355"/>
        <v>11</v>
      </c>
      <c r="W3262">
        <f t="shared" si="356"/>
        <v>2015</v>
      </c>
    </row>
    <row r="3263" spans="1:23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3">
        <v>42201.725416666668</v>
      </c>
      <c r="J3263" s="13">
        <v>42171.725416666668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 s="3">
        <f>ROUND(E3263/D3263*100,0)</f>
        <v>100</v>
      </c>
      <c r="Q3263">
        <f t="shared" si="350"/>
        <v>67.650000000000006</v>
      </c>
      <c r="R3263" s="14" t="str">
        <f t="shared" si="351"/>
        <v>6/16/2015</v>
      </c>
      <c r="S3263" s="14" t="str">
        <f t="shared" si="352"/>
        <v>7/16/2015</v>
      </c>
      <c r="T3263" s="9">
        <f t="shared" si="353"/>
        <v>6</v>
      </c>
      <c r="U3263">
        <f t="shared" si="354"/>
        <v>2015</v>
      </c>
      <c r="V3263" s="9">
        <f t="shared" si="355"/>
        <v>7</v>
      </c>
      <c r="W3263">
        <f t="shared" si="356"/>
        <v>2015</v>
      </c>
    </row>
    <row r="3264" spans="1:23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3">
        <v>41995.166666666664</v>
      </c>
      <c r="J3264" s="13">
        <v>41964.315532407411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 s="3">
        <f>ROUND(E3264/D3264*100,0)</f>
        <v>103</v>
      </c>
      <c r="Q3264">
        <f t="shared" si="350"/>
        <v>93.81</v>
      </c>
      <c r="R3264" s="14" t="str">
        <f t="shared" si="351"/>
        <v>11/21/2014</v>
      </c>
      <c r="S3264" s="14" t="str">
        <f t="shared" si="352"/>
        <v>12/22/2014</v>
      </c>
      <c r="T3264" s="9">
        <f t="shared" si="353"/>
        <v>11</v>
      </c>
      <c r="U3264">
        <f t="shared" si="354"/>
        <v>2014</v>
      </c>
      <c r="V3264" s="9">
        <f t="shared" si="355"/>
        <v>12</v>
      </c>
      <c r="W3264">
        <f t="shared" si="356"/>
        <v>2014</v>
      </c>
    </row>
    <row r="3265" spans="1:23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3">
        <v>42307.875</v>
      </c>
      <c r="J3265" s="13">
        <v>42284.516064814816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 s="3">
        <f>ROUND(E3265/D3265*100,0)</f>
        <v>112</v>
      </c>
      <c r="Q3265">
        <f t="shared" si="350"/>
        <v>41.24</v>
      </c>
      <c r="R3265" s="14" t="str">
        <f t="shared" si="351"/>
        <v>10/7/2015</v>
      </c>
      <c r="S3265" s="14" t="str">
        <f t="shared" si="352"/>
        <v>10/30/2015</v>
      </c>
      <c r="T3265" s="9">
        <f t="shared" si="353"/>
        <v>10</v>
      </c>
      <c r="U3265">
        <f t="shared" si="354"/>
        <v>2015</v>
      </c>
      <c r="V3265" s="9">
        <f t="shared" si="355"/>
        <v>10</v>
      </c>
      <c r="W3265">
        <f t="shared" si="356"/>
        <v>2015</v>
      </c>
    </row>
    <row r="3266" spans="1:23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3">
        <v>42032.916666666664</v>
      </c>
      <c r="J3266" s="13">
        <v>42016.800208333334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 s="3">
        <f>ROUND(E3266/D3266*100,0)</f>
        <v>103</v>
      </c>
      <c r="Q3266">
        <f t="shared" si="350"/>
        <v>52.55</v>
      </c>
      <c r="R3266" s="14" t="str">
        <f t="shared" si="351"/>
        <v>1/12/2015</v>
      </c>
      <c r="S3266" s="14" t="str">
        <f t="shared" si="352"/>
        <v>1/28/2015</v>
      </c>
      <c r="T3266" s="9">
        <f t="shared" si="353"/>
        <v>1</v>
      </c>
      <c r="U3266">
        <f t="shared" si="354"/>
        <v>2015</v>
      </c>
      <c r="V3266" s="9">
        <f t="shared" si="355"/>
        <v>1</v>
      </c>
      <c r="W3266">
        <f t="shared" si="356"/>
        <v>2015</v>
      </c>
    </row>
    <row r="3267" spans="1:23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3">
        <v>42341.708333333336</v>
      </c>
      <c r="J3267" s="13">
        <v>42311.71197916667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 s="3">
        <f>ROUND(E3267/D3267*100,0)</f>
        <v>164</v>
      </c>
      <c r="Q3267">
        <f t="shared" ref="Q3267:Q3330" si="357">IFERROR(ROUND(E3267/L3267,2),0)</f>
        <v>70.290000000000006</v>
      </c>
      <c r="R3267" s="14" t="str">
        <f t="shared" ref="R3267:R3330" si="358">_xlfn.CONCAT(MONTH(J3267),"/",DAY(J3267),"/",YEAR(J3267))</f>
        <v>11/3/2015</v>
      </c>
      <c r="S3267" s="14" t="str">
        <f t="shared" ref="S3267:S3330" si="359">_xlfn.CONCAT(MONTH(I3267),"/",DAY(I3267),"/",YEAR(I3267))</f>
        <v>12/3/2015</v>
      </c>
      <c r="T3267" s="9">
        <f t="shared" ref="T3267:T3330" si="360">MONTH(R3267)</f>
        <v>11</v>
      </c>
      <c r="U3267">
        <f t="shared" ref="U3267:U3330" si="361">YEAR(R3267)</f>
        <v>2015</v>
      </c>
      <c r="V3267" s="9">
        <f t="shared" ref="V3267:V3330" si="362">MONTH(S3267)</f>
        <v>12</v>
      </c>
      <c r="W3267">
        <f t="shared" ref="W3267:W3330" si="363">YEAR(S3267)</f>
        <v>2015</v>
      </c>
    </row>
    <row r="3268" spans="1:23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3">
        <v>42167.875</v>
      </c>
      <c r="J3268" s="13">
        <v>42136.536134259259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 s="3">
        <f>ROUND(E3268/D3268*100,0)</f>
        <v>131</v>
      </c>
      <c r="Q3268">
        <f t="shared" si="357"/>
        <v>48.33</v>
      </c>
      <c r="R3268" s="14" t="str">
        <f t="shared" si="358"/>
        <v>5/12/2015</v>
      </c>
      <c r="S3268" s="14" t="str">
        <f t="shared" si="359"/>
        <v>6/12/2015</v>
      </c>
      <c r="T3268" s="9">
        <f t="shared" si="360"/>
        <v>5</v>
      </c>
      <c r="U3268">
        <f t="shared" si="361"/>
        <v>2015</v>
      </c>
      <c r="V3268" s="9">
        <f t="shared" si="362"/>
        <v>6</v>
      </c>
      <c r="W3268">
        <f t="shared" si="363"/>
        <v>2015</v>
      </c>
    </row>
    <row r="3269" spans="1:23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3">
        <v>42202.757638888892</v>
      </c>
      <c r="J3269" s="13">
        <v>42172.757638888892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 s="3">
        <f>ROUND(E3269/D3269*100,0)</f>
        <v>102</v>
      </c>
      <c r="Q3269">
        <f t="shared" si="357"/>
        <v>53.18</v>
      </c>
      <c r="R3269" s="14" t="str">
        <f t="shared" si="358"/>
        <v>6/17/2015</v>
      </c>
      <c r="S3269" s="14" t="str">
        <f t="shared" si="359"/>
        <v>7/17/2015</v>
      </c>
      <c r="T3269" s="9">
        <f t="shared" si="360"/>
        <v>6</v>
      </c>
      <c r="U3269">
        <f t="shared" si="361"/>
        <v>2015</v>
      </c>
      <c r="V3269" s="9">
        <f t="shared" si="362"/>
        <v>7</v>
      </c>
      <c r="W3269">
        <f t="shared" si="363"/>
        <v>2015</v>
      </c>
    </row>
    <row r="3270" spans="1:23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3">
        <v>42606.90425925926</v>
      </c>
      <c r="J3270" s="13">
        <v>42590.90425925926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 s="3">
        <f>ROUND(E3270/D3270*100,0)</f>
        <v>128</v>
      </c>
      <c r="Q3270">
        <f t="shared" si="357"/>
        <v>60.95</v>
      </c>
      <c r="R3270" s="14" t="str">
        <f t="shared" si="358"/>
        <v>8/8/2016</v>
      </c>
      <c r="S3270" s="14" t="str">
        <f t="shared" si="359"/>
        <v>8/24/2016</v>
      </c>
      <c r="T3270" s="9">
        <f t="shared" si="360"/>
        <v>8</v>
      </c>
      <c r="U3270">
        <f t="shared" si="361"/>
        <v>2016</v>
      </c>
      <c r="V3270" s="9">
        <f t="shared" si="362"/>
        <v>8</v>
      </c>
      <c r="W3270">
        <f t="shared" si="363"/>
        <v>2016</v>
      </c>
    </row>
    <row r="3271" spans="1:23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3">
        <v>42171.458333333336</v>
      </c>
      <c r="J3271" s="13">
        <v>42137.395798611113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 s="3">
        <f>ROUND(E3271/D3271*100,0)</f>
        <v>102</v>
      </c>
      <c r="Q3271">
        <f t="shared" si="357"/>
        <v>116</v>
      </c>
      <c r="R3271" s="14" t="str">
        <f t="shared" si="358"/>
        <v>5/13/2015</v>
      </c>
      <c r="S3271" s="14" t="str">
        <f t="shared" si="359"/>
        <v>6/16/2015</v>
      </c>
      <c r="T3271" s="9">
        <f t="shared" si="360"/>
        <v>5</v>
      </c>
      <c r="U3271">
        <f t="shared" si="361"/>
        <v>2015</v>
      </c>
      <c r="V3271" s="9">
        <f t="shared" si="362"/>
        <v>6</v>
      </c>
      <c r="W3271">
        <f t="shared" si="363"/>
        <v>2015</v>
      </c>
    </row>
    <row r="3272" spans="1:23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3">
        <v>42197.533159722225</v>
      </c>
      <c r="J3272" s="13">
        <v>42167.533159722225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 s="3">
        <f>ROUND(E3272/D3272*100,0)</f>
        <v>102</v>
      </c>
      <c r="Q3272">
        <f t="shared" si="357"/>
        <v>61</v>
      </c>
      <c r="R3272" s="14" t="str">
        <f t="shared" si="358"/>
        <v>6/12/2015</v>
      </c>
      <c r="S3272" s="14" t="str">
        <f t="shared" si="359"/>
        <v>7/12/2015</v>
      </c>
      <c r="T3272" s="9">
        <f t="shared" si="360"/>
        <v>6</v>
      </c>
      <c r="U3272">
        <f t="shared" si="361"/>
        <v>2015</v>
      </c>
      <c r="V3272" s="9">
        <f t="shared" si="362"/>
        <v>7</v>
      </c>
      <c r="W3272">
        <f t="shared" si="363"/>
        <v>2015</v>
      </c>
    </row>
    <row r="3273" spans="1:23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3">
        <v>41945.478877314818</v>
      </c>
      <c r="J3273" s="13">
        <v>41915.437210648146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 s="3">
        <f>ROUND(E3273/D3273*100,0)</f>
        <v>130</v>
      </c>
      <c r="Q3273">
        <f t="shared" si="357"/>
        <v>38.24</v>
      </c>
      <c r="R3273" s="14" t="str">
        <f t="shared" si="358"/>
        <v>10/3/2014</v>
      </c>
      <c r="S3273" s="14" t="str">
        <f t="shared" si="359"/>
        <v>11/2/2014</v>
      </c>
      <c r="T3273" s="9">
        <f t="shared" si="360"/>
        <v>10</v>
      </c>
      <c r="U3273">
        <f t="shared" si="361"/>
        <v>2014</v>
      </c>
      <c r="V3273" s="9">
        <f t="shared" si="362"/>
        <v>11</v>
      </c>
      <c r="W3273">
        <f t="shared" si="363"/>
        <v>2014</v>
      </c>
    </row>
    <row r="3274" spans="1:23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3">
        <v>42314.541770833333</v>
      </c>
      <c r="J3274" s="13">
        <v>42284.500104166669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 s="3">
        <f>ROUND(E3274/D3274*100,0)</f>
        <v>154</v>
      </c>
      <c r="Q3274">
        <f t="shared" si="357"/>
        <v>106.5</v>
      </c>
      <c r="R3274" s="14" t="str">
        <f t="shared" si="358"/>
        <v>10/7/2015</v>
      </c>
      <c r="S3274" s="14" t="str">
        <f t="shared" si="359"/>
        <v>11/6/2015</v>
      </c>
      <c r="T3274" s="9">
        <f t="shared" si="360"/>
        <v>10</v>
      </c>
      <c r="U3274">
        <f t="shared" si="361"/>
        <v>2015</v>
      </c>
      <c r="V3274" s="9">
        <f t="shared" si="362"/>
        <v>11</v>
      </c>
      <c r="W3274">
        <f t="shared" si="363"/>
        <v>2015</v>
      </c>
    </row>
    <row r="3275" spans="1:23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3">
        <v>42627.791666666664</v>
      </c>
      <c r="J3275" s="13">
        <v>42611.801412037035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 s="3">
        <f>ROUND(E3275/D3275*100,0)</f>
        <v>107</v>
      </c>
      <c r="Q3275">
        <f t="shared" si="357"/>
        <v>204.57</v>
      </c>
      <c r="R3275" s="14" t="str">
        <f t="shared" si="358"/>
        <v>8/29/2016</v>
      </c>
      <c r="S3275" s="14" t="str">
        <f t="shared" si="359"/>
        <v>9/14/2016</v>
      </c>
      <c r="T3275" s="9">
        <f t="shared" si="360"/>
        <v>8</v>
      </c>
      <c r="U3275">
        <f t="shared" si="361"/>
        <v>2016</v>
      </c>
      <c r="V3275" s="9">
        <f t="shared" si="362"/>
        <v>9</v>
      </c>
      <c r="W3275">
        <f t="shared" si="363"/>
        <v>2016</v>
      </c>
    </row>
    <row r="3276" spans="1:23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3">
        <v>42444.875</v>
      </c>
      <c r="J3276" s="13">
        <v>42400.70453703704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 s="3">
        <f>ROUND(E3276/D3276*100,0)</f>
        <v>101</v>
      </c>
      <c r="Q3276">
        <f t="shared" si="357"/>
        <v>54.91</v>
      </c>
      <c r="R3276" s="14" t="str">
        <f t="shared" si="358"/>
        <v>1/31/2016</v>
      </c>
      <c r="S3276" s="14" t="str">
        <f t="shared" si="359"/>
        <v>3/15/2016</v>
      </c>
      <c r="T3276" s="9">
        <f t="shared" si="360"/>
        <v>1</v>
      </c>
      <c r="U3276">
        <f t="shared" si="361"/>
        <v>2016</v>
      </c>
      <c r="V3276" s="9">
        <f t="shared" si="362"/>
        <v>3</v>
      </c>
      <c r="W3276">
        <f t="shared" si="363"/>
        <v>2016</v>
      </c>
    </row>
    <row r="3277" spans="1:23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3">
        <v>42044.1875</v>
      </c>
      <c r="J3277" s="13">
        <v>42017.88045138889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 s="3">
        <f>ROUND(E3277/D3277*100,0)</f>
        <v>100</v>
      </c>
      <c r="Q3277">
        <f t="shared" si="357"/>
        <v>150.41999999999999</v>
      </c>
      <c r="R3277" s="14" t="str">
        <f t="shared" si="358"/>
        <v>1/13/2015</v>
      </c>
      <c r="S3277" s="14" t="str">
        <f t="shared" si="359"/>
        <v>2/9/2015</v>
      </c>
      <c r="T3277" s="9">
        <f t="shared" si="360"/>
        <v>1</v>
      </c>
      <c r="U3277">
        <f t="shared" si="361"/>
        <v>2015</v>
      </c>
      <c r="V3277" s="9">
        <f t="shared" si="362"/>
        <v>2</v>
      </c>
      <c r="W3277">
        <f t="shared" si="363"/>
        <v>2015</v>
      </c>
    </row>
    <row r="3278" spans="1:23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3">
        <v>42461.165972222225</v>
      </c>
      <c r="J3278" s="13">
        <v>42426.949988425928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 s="3">
        <f>ROUND(E3278/D3278*100,0)</f>
        <v>117</v>
      </c>
      <c r="Q3278">
        <f t="shared" si="357"/>
        <v>52.58</v>
      </c>
      <c r="R3278" s="14" t="str">
        <f t="shared" si="358"/>
        <v>2/26/2016</v>
      </c>
      <c r="S3278" s="14" t="str">
        <f t="shared" si="359"/>
        <v>4/1/2016</v>
      </c>
      <c r="T3278" s="9">
        <f t="shared" si="360"/>
        <v>2</v>
      </c>
      <c r="U3278">
        <f t="shared" si="361"/>
        <v>2016</v>
      </c>
      <c r="V3278" s="9">
        <f t="shared" si="362"/>
        <v>4</v>
      </c>
      <c r="W3278">
        <f t="shared" si="363"/>
        <v>2016</v>
      </c>
    </row>
    <row r="3279" spans="1:23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3">
        <v>41961.724606481483</v>
      </c>
      <c r="J3279" s="13">
        <v>41931.682939814818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 s="3">
        <f>ROUND(E3279/D3279*100,0)</f>
        <v>109</v>
      </c>
      <c r="Q3279">
        <f t="shared" si="357"/>
        <v>54.3</v>
      </c>
      <c r="R3279" s="14" t="str">
        <f t="shared" si="358"/>
        <v>10/19/2014</v>
      </c>
      <c r="S3279" s="14" t="str">
        <f t="shared" si="359"/>
        <v>11/18/2014</v>
      </c>
      <c r="T3279" s="9">
        <f t="shared" si="360"/>
        <v>10</v>
      </c>
      <c r="U3279">
        <f t="shared" si="361"/>
        <v>2014</v>
      </c>
      <c r="V3279" s="9">
        <f t="shared" si="362"/>
        <v>11</v>
      </c>
      <c r="W3279">
        <f t="shared" si="363"/>
        <v>2014</v>
      </c>
    </row>
    <row r="3280" spans="1:23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3">
        <v>42154.848414351851</v>
      </c>
      <c r="J3280" s="13">
        <v>42124.848414351851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 s="3">
        <f>ROUND(E3280/D3280*100,0)</f>
        <v>103</v>
      </c>
      <c r="Q3280">
        <f t="shared" si="357"/>
        <v>76.03</v>
      </c>
      <c r="R3280" s="14" t="str">
        <f t="shared" si="358"/>
        <v>4/30/2015</v>
      </c>
      <c r="S3280" s="14" t="str">
        <f t="shared" si="359"/>
        <v>5/30/2015</v>
      </c>
      <c r="T3280" s="9">
        <f t="shared" si="360"/>
        <v>4</v>
      </c>
      <c r="U3280">
        <f t="shared" si="361"/>
        <v>2015</v>
      </c>
      <c r="V3280" s="9">
        <f t="shared" si="362"/>
        <v>5</v>
      </c>
      <c r="W3280">
        <f t="shared" si="363"/>
        <v>2015</v>
      </c>
    </row>
    <row r="3281" spans="1:23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3">
        <v>42461.060868055552</v>
      </c>
      <c r="J3281" s="13">
        <v>42431.102534722224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 s="3">
        <f>ROUND(E3281/D3281*100,0)</f>
        <v>114</v>
      </c>
      <c r="Q3281">
        <f t="shared" si="357"/>
        <v>105.21</v>
      </c>
      <c r="R3281" s="14" t="str">
        <f t="shared" si="358"/>
        <v>3/2/2016</v>
      </c>
      <c r="S3281" s="14" t="str">
        <f t="shared" si="359"/>
        <v>4/1/2016</v>
      </c>
      <c r="T3281" s="9">
        <f t="shared" si="360"/>
        <v>3</v>
      </c>
      <c r="U3281">
        <f t="shared" si="361"/>
        <v>2016</v>
      </c>
      <c r="V3281" s="9">
        <f t="shared" si="362"/>
        <v>4</v>
      </c>
      <c r="W3281">
        <f t="shared" si="363"/>
        <v>2016</v>
      </c>
    </row>
    <row r="3282" spans="1:23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3">
        <v>42156.208333333336</v>
      </c>
      <c r="J3282" s="13">
        <v>42121.756921296299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 s="3">
        <f>ROUND(E3282/D3282*100,0)</f>
        <v>103</v>
      </c>
      <c r="Q3282">
        <f t="shared" si="357"/>
        <v>68.67</v>
      </c>
      <c r="R3282" s="14" t="str">
        <f t="shared" si="358"/>
        <v>4/27/2015</v>
      </c>
      <c r="S3282" s="14" t="str">
        <f t="shared" si="359"/>
        <v>6/1/2015</v>
      </c>
      <c r="T3282" s="9">
        <f t="shared" si="360"/>
        <v>4</v>
      </c>
      <c r="U3282">
        <f t="shared" si="361"/>
        <v>2015</v>
      </c>
      <c r="V3282" s="9">
        <f t="shared" si="362"/>
        <v>6</v>
      </c>
      <c r="W3282">
        <f t="shared" si="363"/>
        <v>2015</v>
      </c>
    </row>
    <row r="3283" spans="1:23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3">
        <v>42249.019733796296</v>
      </c>
      <c r="J3283" s="13">
        <v>42219.019733796296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 s="3">
        <f>ROUND(E3283/D3283*100,0)</f>
        <v>122</v>
      </c>
      <c r="Q3283">
        <f t="shared" si="357"/>
        <v>129.36000000000001</v>
      </c>
      <c r="R3283" s="14" t="str">
        <f t="shared" si="358"/>
        <v>8/3/2015</v>
      </c>
      <c r="S3283" s="14" t="str">
        <f t="shared" si="359"/>
        <v>9/2/2015</v>
      </c>
      <c r="T3283" s="9">
        <f t="shared" si="360"/>
        <v>8</v>
      </c>
      <c r="U3283">
        <f t="shared" si="361"/>
        <v>2015</v>
      </c>
      <c r="V3283" s="9">
        <f t="shared" si="362"/>
        <v>9</v>
      </c>
      <c r="W3283">
        <f t="shared" si="363"/>
        <v>2015</v>
      </c>
    </row>
    <row r="3284" spans="1:23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3">
        <v>42489.194305555553</v>
      </c>
      <c r="J3284" s="13">
        <v>42445.194305555553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 s="3">
        <f>ROUND(E3284/D3284*100,0)</f>
        <v>103</v>
      </c>
      <c r="Q3284">
        <f t="shared" si="357"/>
        <v>134.26</v>
      </c>
      <c r="R3284" s="14" t="str">
        <f t="shared" si="358"/>
        <v>3/16/2016</v>
      </c>
      <c r="S3284" s="14" t="str">
        <f t="shared" si="359"/>
        <v>4/29/2016</v>
      </c>
      <c r="T3284" s="9">
        <f t="shared" si="360"/>
        <v>3</v>
      </c>
      <c r="U3284">
        <f t="shared" si="361"/>
        <v>2016</v>
      </c>
      <c r="V3284" s="9">
        <f t="shared" si="362"/>
        <v>4</v>
      </c>
      <c r="W3284">
        <f t="shared" si="363"/>
        <v>2016</v>
      </c>
    </row>
    <row r="3285" spans="1:23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3">
        <v>42410.875</v>
      </c>
      <c r="J3285" s="13">
        <v>42379.744189814817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 s="3">
        <f>ROUND(E3285/D3285*100,0)</f>
        <v>105</v>
      </c>
      <c r="Q3285">
        <f t="shared" si="357"/>
        <v>17.829999999999998</v>
      </c>
      <c r="R3285" s="14" t="str">
        <f t="shared" si="358"/>
        <v>1/10/2016</v>
      </c>
      <c r="S3285" s="14" t="str">
        <f t="shared" si="359"/>
        <v>2/10/2016</v>
      </c>
      <c r="T3285" s="9">
        <f t="shared" si="360"/>
        <v>1</v>
      </c>
      <c r="U3285">
        <f t="shared" si="361"/>
        <v>2016</v>
      </c>
      <c r="V3285" s="9">
        <f t="shared" si="362"/>
        <v>2</v>
      </c>
      <c r="W3285">
        <f t="shared" si="363"/>
        <v>2016</v>
      </c>
    </row>
    <row r="3286" spans="1:23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3">
        <v>42398.249305555553</v>
      </c>
      <c r="J3286" s="13">
        <v>42380.884872685187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 s="3">
        <f>ROUND(E3286/D3286*100,0)</f>
        <v>102</v>
      </c>
      <c r="Q3286">
        <f t="shared" si="357"/>
        <v>203.2</v>
      </c>
      <c r="R3286" s="14" t="str">
        <f t="shared" si="358"/>
        <v>1/11/2016</v>
      </c>
      <c r="S3286" s="14" t="str">
        <f t="shared" si="359"/>
        <v>1/29/2016</v>
      </c>
      <c r="T3286" s="9">
        <f t="shared" si="360"/>
        <v>1</v>
      </c>
      <c r="U3286">
        <f t="shared" si="361"/>
        <v>2016</v>
      </c>
      <c r="V3286" s="9">
        <f t="shared" si="362"/>
        <v>1</v>
      </c>
      <c r="W3286">
        <f t="shared" si="363"/>
        <v>2016</v>
      </c>
    </row>
    <row r="3287" spans="1:23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3">
        <v>42794.208333333336</v>
      </c>
      <c r="J3287" s="13">
        <v>42762.942430555559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 s="3">
        <f>ROUND(E3287/D3287*100,0)</f>
        <v>112</v>
      </c>
      <c r="Q3287">
        <f t="shared" si="357"/>
        <v>69.19</v>
      </c>
      <c r="R3287" s="14" t="str">
        <f t="shared" si="358"/>
        <v>1/27/2017</v>
      </c>
      <c r="S3287" s="14" t="str">
        <f t="shared" si="359"/>
        <v>2/28/2017</v>
      </c>
      <c r="T3287" s="9">
        <f t="shared" si="360"/>
        <v>1</v>
      </c>
      <c r="U3287">
        <f t="shared" si="361"/>
        <v>2017</v>
      </c>
      <c r="V3287" s="9">
        <f t="shared" si="362"/>
        <v>2</v>
      </c>
      <c r="W3287">
        <f t="shared" si="363"/>
        <v>2017</v>
      </c>
    </row>
    <row r="3288" spans="1:23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3">
        <v>42597.840069444443</v>
      </c>
      <c r="J3288" s="13">
        <v>42567.840069444443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 s="3">
        <f>ROUND(E3288/D3288*100,0)</f>
        <v>102</v>
      </c>
      <c r="Q3288">
        <f t="shared" si="357"/>
        <v>125.12</v>
      </c>
      <c r="R3288" s="14" t="str">
        <f t="shared" si="358"/>
        <v>7/16/2016</v>
      </c>
      <c r="S3288" s="14" t="str">
        <f t="shared" si="359"/>
        <v>8/15/2016</v>
      </c>
      <c r="T3288" s="9">
        <f t="shared" si="360"/>
        <v>7</v>
      </c>
      <c r="U3288">
        <f t="shared" si="361"/>
        <v>2016</v>
      </c>
      <c r="V3288" s="9">
        <f t="shared" si="362"/>
        <v>8</v>
      </c>
      <c r="W3288">
        <f t="shared" si="363"/>
        <v>2016</v>
      </c>
    </row>
    <row r="3289" spans="1:23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3">
        <v>42336.750324074077</v>
      </c>
      <c r="J3289" s="13">
        <v>42311.750324074077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 s="3">
        <f>ROUND(E3289/D3289*100,0)</f>
        <v>100</v>
      </c>
      <c r="Q3289">
        <f t="shared" si="357"/>
        <v>73.53</v>
      </c>
      <c r="R3289" s="14" t="str">
        <f t="shared" si="358"/>
        <v>11/3/2015</v>
      </c>
      <c r="S3289" s="14" t="str">
        <f t="shared" si="359"/>
        <v>11/28/2015</v>
      </c>
      <c r="T3289" s="9">
        <f t="shared" si="360"/>
        <v>11</v>
      </c>
      <c r="U3289">
        <f t="shared" si="361"/>
        <v>2015</v>
      </c>
      <c r="V3289" s="9">
        <f t="shared" si="362"/>
        <v>11</v>
      </c>
      <c r="W3289">
        <f t="shared" si="363"/>
        <v>2015</v>
      </c>
    </row>
    <row r="3290" spans="1:23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3">
        <v>42541.958333333336</v>
      </c>
      <c r="J3290" s="13">
        <v>42505.77447916667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 s="3">
        <f>ROUND(E3290/D3290*100,0)</f>
        <v>100</v>
      </c>
      <c r="Q3290">
        <f t="shared" si="357"/>
        <v>48.44</v>
      </c>
      <c r="R3290" s="14" t="str">
        <f t="shared" si="358"/>
        <v>5/15/2016</v>
      </c>
      <c r="S3290" s="14" t="str">
        <f t="shared" si="359"/>
        <v>6/20/2016</v>
      </c>
      <c r="T3290" s="9">
        <f t="shared" si="360"/>
        <v>5</v>
      </c>
      <c r="U3290">
        <f t="shared" si="361"/>
        <v>2016</v>
      </c>
      <c r="V3290" s="9">
        <f t="shared" si="362"/>
        <v>6</v>
      </c>
      <c r="W3290">
        <f t="shared" si="363"/>
        <v>2016</v>
      </c>
    </row>
    <row r="3291" spans="1:23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3">
        <v>42786.368078703701</v>
      </c>
      <c r="J3291" s="13">
        <v>42758.368078703701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 s="3">
        <f>ROUND(E3291/D3291*100,0)</f>
        <v>133</v>
      </c>
      <c r="Q3291">
        <f t="shared" si="357"/>
        <v>26.61</v>
      </c>
      <c r="R3291" s="14" t="str">
        <f t="shared" si="358"/>
        <v>1/23/2017</v>
      </c>
      <c r="S3291" s="14" t="str">
        <f t="shared" si="359"/>
        <v>2/20/2017</v>
      </c>
      <c r="T3291" s="9">
        <f t="shared" si="360"/>
        <v>1</v>
      </c>
      <c r="U3291">
        <f t="shared" si="361"/>
        <v>2017</v>
      </c>
      <c r="V3291" s="9">
        <f t="shared" si="362"/>
        <v>2</v>
      </c>
      <c r="W3291">
        <f t="shared" si="363"/>
        <v>2017</v>
      </c>
    </row>
    <row r="3292" spans="1:23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3">
        <v>42805.51494212963</v>
      </c>
      <c r="J3292" s="13">
        <v>42775.51494212963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 s="3">
        <f>ROUND(E3292/D3292*100,0)</f>
        <v>121</v>
      </c>
      <c r="Q3292">
        <f t="shared" si="357"/>
        <v>33.67</v>
      </c>
      <c r="R3292" s="14" t="str">
        <f t="shared" si="358"/>
        <v>2/9/2017</v>
      </c>
      <c r="S3292" s="14" t="str">
        <f t="shared" si="359"/>
        <v>3/11/2017</v>
      </c>
      <c r="T3292" s="9">
        <f t="shared" si="360"/>
        <v>2</v>
      </c>
      <c r="U3292">
        <f t="shared" si="361"/>
        <v>2017</v>
      </c>
      <c r="V3292" s="9">
        <f t="shared" si="362"/>
        <v>3</v>
      </c>
      <c r="W3292">
        <f t="shared" si="363"/>
        <v>2017</v>
      </c>
    </row>
    <row r="3293" spans="1:23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3">
        <v>42264.165972222225</v>
      </c>
      <c r="J3293" s="13">
        <v>42232.702546296299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 s="3">
        <f>ROUND(E3293/D3293*100,0)</f>
        <v>114</v>
      </c>
      <c r="Q3293">
        <f t="shared" si="357"/>
        <v>40.71</v>
      </c>
      <c r="R3293" s="14" t="str">
        <f t="shared" si="358"/>
        <v>8/16/2015</v>
      </c>
      <c r="S3293" s="14" t="str">
        <f t="shared" si="359"/>
        <v>9/17/2015</v>
      </c>
      <c r="T3293" s="9">
        <f t="shared" si="360"/>
        <v>8</v>
      </c>
      <c r="U3293">
        <f t="shared" si="361"/>
        <v>2015</v>
      </c>
      <c r="V3293" s="9">
        <f t="shared" si="362"/>
        <v>9</v>
      </c>
      <c r="W3293">
        <f t="shared" si="363"/>
        <v>2015</v>
      </c>
    </row>
    <row r="3294" spans="1:23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3">
        <v>42342.811898148146</v>
      </c>
      <c r="J3294" s="13">
        <v>42282.770231481481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 s="3">
        <f>ROUND(E3294/D3294*100,0)</f>
        <v>286</v>
      </c>
      <c r="Q3294">
        <f t="shared" si="357"/>
        <v>19.27</v>
      </c>
      <c r="R3294" s="14" t="str">
        <f t="shared" si="358"/>
        <v>10/5/2015</v>
      </c>
      <c r="S3294" s="14" t="str">
        <f t="shared" si="359"/>
        <v>12/4/2015</v>
      </c>
      <c r="T3294" s="9">
        <f t="shared" si="360"/>
        <v>10</v>
      </c>
      <c r="U3294">
        <f t="shared" si="361"/>
        <v>2015</v>
      </c>
      <c r="V3294" s="9">
        <f t="shared" si="362"/>
        <v>12</v>
      </c>
      <c r="W3294">
        <f t="shared" si="363"/>
        <v>2015</v>
      </c>
    </row>
    <row r="3295" spans="1:23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3">
        <v>42798.425370370373</v>
      </c>
      <c r="J3295" s="13">
        <v>42768.425370370373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 s="3">
        <f>ROUND(E3295/D3295*100,0)</f>
        <v>170</v>
      </c>
      <c r="Q3295">
        <f t="shared" si="357"/>
        <v>84.29</v>
      </c>
      <c r="R3295" s="14" t="str">
        <f t="shared" si="358"/>
        <v>2/2/2017</v>
      </c>
      <c r="S3295" s="14" t="str">
        <f t="shared" si="359"/>
        <v>3/4/2017</v>
      </c>
      <c r="T3295" s="9">
        <f t="shared" si="360"/>
        <v>2</v>
      </c>
      <c r="U3295">
        <f t="shared" si="361"/>
        <v>2017</v>
      </c>
      <c r="V3295" s="9">
        <f t="shared" si="362"/>
        <v>3</v>
      </c>
      <c r="W3295">
        <f t="shared" si="363"/>
        <v>2017</v>
      </c>
    </row>
    <row r="3296" spans="1:23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3">
        <v>42171.541134259256</v>
      </c>
      <c r="J3296" s="13">
        <v>42141.541134259256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 s="3">
        <f>ROUND(E3296/D3296*100,0)</f>
        <v>118</v>
      </c>
      <c r="Q3296">
        <f t="shared" si="357"/>
        <v>29.58</v>
      </c>
      <c r="R3296" s="14" t="str">
        <f t="shared" si="358"/>
        <v>5/17/2015</v>
      </c>
      <c r="S3296" s="14" t="str">
        <f t="shared" si="359"/>
        <v>6/16/2015</v>
      </c>
      <c r="T3296" s="9">
        <f t="shared" si="360"/>
        <v>5</v>
      </c>
      <c r="U3296">
        <f t="shared" si="361"/>
        <v>2015</v>
      </c>
      <c r="V3296" s="9">
        <f t="shared" si="362"/>
        <v>6</v>
      </c>
      <c r="W3296">
        <f t="shared" si="363"/>
        <v>2015</v>
      </c>
    </row>
    <row r="3297" spans="1:23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3">
        <v>42639.442465277774</v>
      </c>
      <c r="J3297" s="13">
        <v>42609.442465277774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 s="3">
        <f>ROUND(E3297/D3297*100,0)</f>
        <v>103</v>
      </c>
      <c r="Q3297">
        <f t="shared" si="357"/>
        <v>26.67</v>
      </c>
      <c r="R3297" s="14" t="str">
        <f t="shared" si="358"/>
        <v>8/27/2016</v>
      </c>
      <c r="S3297" s="14" t="str">
        <f t="shared" si="359"/>
        <v>9/26/2016</v>
      </c>
      <c r="T3297" s="9">
        <f t="shared" si="360"/>
        <v>8</v>
      </c>
      <c r="U3297">
        <f t="shared" si="361"/>
        <v>2016</v>
      </c>
      <c r="V3297" s="9">
        <f t="shared" si="362"/>
        <v>9</v>
      </c>
      <c r="W3297">
        <f t="shared" si="363"/>
        <v>2016</v>
      </c>
    </row>
    <row r="3298" spans="1:23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3">
        <v>42330.916666666664</v>
      </c>
      <c r="J3298" s="13">
        <v>42309.756620370368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 s="3">
        <f>ROUND(E3298/D3298*100,0)</f>
        <v>144</v>
      </c>
      <c r="Q3298">
        <f t="shared" si="357"/>
        <v>45.98</v>
      </c>
      <c r="R3298" s="14" t="str">
        <f t="shared" si="358"/>
        <v>11/1/2015</v>
      </c>
      <c r="S3298" s="14" t="str">
        <f t="shared" si="359"/>
        <v>11/22/2015</v>
      </c>
      <c r="T3298" s="9">
        <f t="shared" si="360"/>
        <v>11</v>
      </c>
      <c r="U3298">
        <f t="shared" si="361"/>
        <v>2015</v>
      </c>
      <c r="V3298" s="9">
        <f t="shared" si="362"/>
        <v>11</v>
      </c>
      <c r="W3298">
        <f t="shared" si="363"/>
        <v>2015</v>
      </c>
    </row>
    <row r="3299" spans="1:23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3">
        <v>42212.957638888889</v>
      </c>
      <c r="J3299" s="13">
        <v>42193.771481481483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 s="3">
        <f>ROUND(E3299/D3299*100,0)</f>
        <v>100</v>
      </c>
      <c r="Q3299">
        <f t="shared" si="357"/>
        <v>125.09</v>
      </c>
      <c r="R3299" s="14" t="str">
        <f t="shared" si="358"/>
        <v>7/8/2015</v>
      </c>
      <c r="S3299" s="14" t="str">
        <f t="shared" si="359"/>
        <v>7/27/2015</v>
      </c>
      <c r="T3299" s="9">
        <f t="shared" si="360"/>
        <v>7</v>
      </c>
      <c r="U3299">
        <f t="shared" si="361"/>
        <v>2015</v>
      </c>
      <c r="V3299" s="9">
        <f t="shared" si="362"/>
        <v>7</v>
      </c>
      <c r="W3299">
        <f t="shared" si="363"/>
        <v>2015</v>
      </c>
    </row>
    <row r="3300" spans="1:23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3">
        <v>42260</v>
      </c>
      <c r="J3300" s="13">
        <v>42239.957962962966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 s="3">
        <f>ROUND(E3300/D3300*100,0)</f>
        <v>102</v>
      </c>
      <c r="Q3300">
        <f t="shared" si="357"/>
        <v>141.29</v>
      </c>
      <c r="R3300" s="14" t="str">
        <f t="shared" si="358"/>
        <v>8/23/2015</v>
      </c>
      <c r="S3300" s="14" t="str">
        <f t="shared" si="359"/>
        <v>9/13/2015</v>
      </c>
      <c r="T3300" s="9">
        <f t="shared" si="360"/>
        <v>8</v>
      </c>
      <c r="U3300">
        <f t="shared" si="361"/>
        <v>2015</v>
      </c>
      <c r="V3300" s="9">
        <f t="shared" si="362"/>
        <v>9</v>
      </c>
      <c r="W3300">
        <f t="shared" si="363"/>
        <v>2015</v>
      </c>
    </row>
    <row r="3301" spans="1:23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3">
        <v>42291.917395833334</v>
      </c>
      <c r="J3301" s="13">
        <v>42261.917395833334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 s="3">
        <f>ROUND(E3301/D3301*100,0)</f>
        <v>116</v>
      </c>
      <c r="Q3301">
        <f t="shared" si="357"/>
        <v>55.33</v>
      </c>
      <c r="R3301" s="14" t="str">
        <f t="shared" si="358"/>
        <v>9/14/2015</v>
      </c>
      <c r="S3301" s="14" t="str">
        <f t="shared" si="359"/>
        <v>10/14/2015</v>
      </c>
      <c r="T3301" s="9">
        <f t="shared" si="360"/>
        <v>9</v>
      </c>
      <c r="U3301">
        <f t="shared" si="361"/>
        <v>2015</v>
      </c>
      <c r="V3301" s="9">
        <f t="shared" si="362"/>
        <v>10</v>
      </c>
      <c r="W3301">
        <f t="shared" si="363"/>
        <v>2015</v>
      </c>
    </row>
    <row r="3302" spans="1:23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3">
        <v>42123.743773148148</v>
      </c>
      <c r="J3302" s="13">
        <v>42102.743773148148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 s="3">
        <f>ROUND(E3302/D3302*100,0)</f>
        <v>136</v>
      </c>
      <c r="Q3302">
        <f t="shared" si="357"/>
        <v>46.42</v>
      </c>
      <c r="R3302" s="14" t="str">
        <f t="shared" si="358"/>
        <v>4/8/2015</v>
      </c>
      <c r="S3302" s="14" t="str">
        <f t="shared" si="359"/>
        <v>4/29/2015</v>
      </c>
      <c r="T3302" s="9">
        <f t="shared" si="360"/>
        <v>4</v>
      </c>
      <c r="U3302">
        <f t="shared" si="361"/>
        <v>2015</v>
      </c>
      <c r="V3302" s="9">
        <f t="shared" si="362"/>
        <v>4</v>
      </c>
      <c r="W3302">
        <f t="shared" si="363"/>
        <v>2015</v>
      </c>
    </row>
    <row r="3303" spans="1:23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3">
        <v>42583.290972222225</v>
      </c>
      <c r="J3303" s="13">
        <v>42538.735833333332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 s="3">
        <f>ROUND(E3303/D3303*100,0)</f>
        <v>133</v>
      </c>
      <c r="Q3303">
        <f t="shared" si="357"/>
        <v>57.2</v>
      </c>
      <c r="R3303" s="14" t="str">
        <f t="shared" si="358"/>
        <v>6/17/2016</v>
      </c>
      <c r="S3303" s="14" t="str">
        <f t="shared" si="359"/>
        <v>8/1/2016</v>
      </c>
      <c r="T3303" s="9">
        <f t="shared" si="360"/>
        <v>6</v>
      </c>
      <c r="U3303">
        <f t="shared" si="361"/>
        <v>2016</v>
      </c>
      <c r="V3303" s="9">
        <f t="shared" si="362"/>
        <v>8</v>
      </c>
      <c r="W3303">
        <f t="shared" si="363"/>
        <v>2016</v>
      </c>
    </row>
    <row r="3304" spans="1:23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3">
        <v>42711.351574074077</v>
      </c>
      <c r="J3304" s="13">
        <v>42681.351574074077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 s="3">
        <f>ROUND(E3304/D3304*100,0)</f>
        <v>103</v>
      </c>
      <c r="Q3304">
        <f t="shared" si="357"/>
        <v>173.7</v>
      </c>
      <c r="R3304" s="14" t="str">
        <f t="shared" si="358"/>
        <v>11/7/2016</v>
      </c>
      <c r="S3304" s="14" t="str">
        <f t="shared" si="359"/>
        <v>12/7/2016</v>
      </c>
      <c r="T3304" s="9">
        <f t="shared" si="360"/>
        <v>11</v>
      </c>
      <c r="U3304">
        <f t="shared" si="361"/>
        <v>2016</v>
      </c>
      <c r="V3304" s="9">
        <f t="shared" si="362"/>
        <v>12</v>
      </c>
      <c r="W3304">
        <f t="shared" si="363"/>
        <v>2016</v>
      </c>
    </row>
    <row r="3305" spans="1:23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3">
        <v>42091.609768518516</v>
      </c>
      <c r="J3305" s="13">
        <v>42056.651435185187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 s="3">
        <f>ROUND(E3305/D3305*100,0)</f>
        <v>116</v>
      </c>
      <c r="Q3305">
        <f t="shared" si="357"/>
        <v>59.6</v>
      </c>
      <c r="R3305" s="14" t="str">
        <f t="shared" si="358"/>
        <v>2/21/2015</v>
      </c>
      <c r="S3305" s="14" t="str">
        <f t="shared" si="359"/>
        <v>3/28/2015</v>
      </c>
      <c r="T3305" s="9">
        <f t="shared" si="360"/>
        <v>2</v>
      </c>
      <c r="U3305">
        <f t="shared" si="361"/>
        <v>2015</v>
      </c>
      <c r="V3305" s="9">
        <f t="shared" si="362"/>
        <v>3</v>
      </c>
      <c r="W3305">
        <f t="shared" si="363"/>
        <v>2015</v>
      </c>
    </row>
    <row r="3306" spans="1:23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3">
        <v>42726.624444444446</v>
      </c>
      <c r="J3306" s="13">
        <v>42696.624444444446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 s="3">
        <f>ROUND(E3306/D3306*100,0)</f>
        <v>105</v>
      </c>
      <c r="Q3306">
        <f t="shared" si="357"/>
        <v>89.59</v>
      </c>
      <c r="R3306" s="14" t="str">
        <f t="shared" si="358"/>
        <v>11/22/2016</v>
      </c>
      <c r="S3306" s="14" t="str">
        <f t="shared" si="359"/>
        <v>12/22/2016</v>
      </c>
      <c r="T3306" s="9">
        <f t="shared" si="360"/>
        <v>11</v>
      </c>
      <c r="U3306">
        <f t="shared" si="361"/>
        <v>2016</v>
      </c>
      <c r="V3306" s="9">
        <f t="shared" si="362"/>
        <v>12</v>
      </c>
      <c r="W3306">
        <f t="shared" si="363"/>
        <v>2016</v>
      </c>
    </row>
    <row r="3307" spans="1:23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3">
        <v>42216.855879629627</v>
      </c>
      <c r="J3307" s="13">
        <v>42186.855879629627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 s="3">
        <f>ROUND(E3307/D3307*100,0)</f>
        <v>102</v>
      </c>
      <c r="Q3307">
        <f t="shared" si="357"/>
        <v>204.05</v>
      </c>
      <c r="R3307" s="14" t="str">
        <f t="shared" si="358"/>
        <v>7/1/2015</v>
      </c>
      <c r="S3307" s="14" t="str">
        <f t="shared" si="359"/>
        <v>7/31/2015</v>
      </c>
      <c r="T3307" s="9">
        <f t="shared" si="360"/>
        <v>7</v>
      </c>
      <c r="U3307">
        <f t="shared" si="361"/>
        <v>2015</v>
      </c>
      <c r="V3307" s="9">
        <f t="shared" si="362"/>
        <v>7</v>
      </c>
      <c r="W3307">
        <f t="shared" si="363"/>
        <v>2015</v>
      </c>
    </row>
    <row r="3308" spans="1:23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3">
        <v>42531.125</v>
      </c>
      <c r="J3308" s="13">
        <v>42493.219236111108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 s="3">
        <f>ROUND(E3308/D3308*100,0)</f>
        <v>175</v>
      </c>
      <c r="Q3308">
        <f t="shared" si="357"/>
        <v>48.7</v>
      </c>
      <c r="R3308" s="14" t="str">
        <f t="shared" si="358"/>
        <v>5/3/2016</v>
      </c>
      <c r="S3308" s="14" t="str">
        <f t="shared" si="359"/>
        <v>6/10/2016</v>
      </c>
      <c r="T3308" s="9">
        <f t="shared" si="360"/>
        <v>5</v>
      </c>
      <c r="U3308">
        <f t="shared" si="361"/>
        <v>2016</v>
      </c>
      <c r="V3308" s="9">
        <f t="shared" si="362"/>
        <v>6</v>
      </c>
      <c r="W3308">
        <f t="shared" si="363"/>
        <v>2016</v>
      </c>
    </row>
    <row r="3309" spans="1:23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3">
        <v>42505.057164351849</v>
      </c>
      <c r="J3309" s="13">
        <v>42475.057164351849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 s="3">
        <f>ROUND(E3309/D3309*100,0)</f>
        <v>107</v>
      </c>
      <c r="Q3309">
        <f t="shared" si="357"/>
        <v>53.34</v>
      </c>
      <c r="R3309" s="14" t="str">
        <f t="shared" si="358"/>
        <v>4/15/2016</v>
      </c>
      <c r="S3309" s="14" t="str">
        <f t="shared" si="359"/>
        <v>5/15/2016</v>
      </c>
      <c r="T3309" s="9">
        <f t="shared" si="360"/>
        <v>4</v>
      </c>
      <c r="U3309">
        <f t="shared" si="361"/>
        <v>2016</v>
      </c>
      <c r="V3309" s="9">
        <f t="shared" si="362"/>
        <v>5</v>
      </c>
      <c r="W3309">
        <f t="shared" si="363"/>
        <v>2016</v>
      </c>
    </row>
    <row r="3310" spans="1:23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3">
        <v>42473.876909722225</v>
      </c>
      <c r="J3310" s="13">
        <v>42452.876909722225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 s="3">
        <f>ROUND(E3310/D3310*100,0)</f>
        <v>122</v>
      </c>
      <c r="Q3310">
        <f t="shared" si="357"/>
        <v>75.09</v>
      </c>
      <c r="R3310" s="14" t="str">
        <f t="shared" si="358"/>
        <v>3/23/2016</v>
      </c>
      <c r="S3310" s="14" t="str">
        <f t="shared" si="359"/>
        <v>4/13/2016</v>
      </c>
      <c r="T3310" s="9">
        <f t="shared" si="360"/>
        <v>3</v>
      </c>
      <c r="U3310">
        <f t="shared" si="361"/>
        <v>2016</v>
      </c>
      <c r="V3310" s="9">
        <f t="shared" si="362"/>
        <v>4</v>
      </c>
      <c r="W3310">
        <f t="shared" si="363"/>
        <v>2016</v>
      </c>
    </row>
    <row r="3311" spans="1:23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3">
        <v>42659.650208333333</v>
      </c>
      <c r="J3311" s="13">
        <v>42628.650208333333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 s="3">
        <f>ROUND(E3311/D3311*100,0)</f>
        <v>159</v>
      </c>
      <c r="Q3311">
        <f t="shared" si="357"/>
        <v>18</v>
      </c>
      <c r="R3311" s="14" t="str">
        <f t="shared" si="358"/>
        <v>9/15/2016</v>
      </c>
      <c r="S3311" s="14" t="str">
        <f t="shared" si="359"/>
        <v>10/16/2016</v>
      </c>
      <c r="T3311" s="9">
        <f t="shared" si="360"/>
        <v>9</v>
      </c>
      <c r="U3311">
        <f t="shared" si="361"/>
        <v>2016</v>
      </c>
      <c r="V3311" s="9">
        <f t="shared" si="362"/>
        <v>10</v>
      </c>
      <c r="W3311">
        <f t="shared" si="363"/>
        <v>2016</v>
      </c>
    </row>
    <row r="3312" spans="1:23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3">
        <v>42283.928530092591</v>
      </c>
      <c r="J3312" s="13">
        <v>42253.928530092591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 s="3">
        <f>ROUND(E3312/D3312*100,0)</f>
        <v>100</v>
      </c>
      <c r="Q3312">
        <f t="shared" si="357"/>
        <v>209.84</v>
      </c>
      <c r="R3312" s="14" t="str">
        <f t="shared" si="358"/>
        <v>9/6/2015</v>
      </c>
      <c r="S3312" s="14" t="str">
        <f t="shared" si="359"/>
        <v>10/6/2015</v>
      </c>
      <c r="T3312" s="9">
        <f t="shared" si="360"/>
        <v>9</v>
      </c>
      <c r="U3312">
        <f t="shared" si="361"/>
        <v>2015</v>
      </c>
      <c r="V3312" s="9">
        <f t="shared" si="362"/>
        <v>10</v>
      </c>
      <c r="W3312">
        <f t="shared" si="363"/>
        <v>2015</v>
      </c>
    </row>
    <row r="3313" spans="1:23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3">
        <v>42294.29178240741</v>
      </c>
      <c r="J3313" s="13">
        <v>42264.29178240741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 s="3">
        <f>ROUND(E3313/D3313*100,0)</f>
        <v>110</v>
      </c>
      <c r="Q3313">
        <f t="shared" si="357"/>
        <v>61.02</v>
      </c>
      <c r="R3313" s="14" t="str">
        <f t="shared" si="358"/>
        <v>9/17/2015</v>
      </c>
      <c r="S3313" s="14" t="str">
        <f t="shared" si="359"/>
        <v>10/17/2015</v>
      </c>
      <c r="T3313" s="9">
        <f t="shared" si="360"/>
        <v>9</v>
      </c>
      <c r="U3313">
        <f t="shared" si="361"/>
        <v>2015</v>
      </c>
      <c r="V3313" s="9">
        <f t="shared" si="362"/>
        <v>10</v>
      </c>
      <c r="W3313">
        <f t="shared" si="363"/>
        <v>2015</v>
      </c>
    </row>
    <row r="3314" spans="1:23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3">
        <v>42685.916666666664</v>
      </c>
      <c r="J3314" s="13">
        <v>42664.809560185182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 s="3">
        <f>ROUND(E3314/D3314*100,0)</f>
        <v>100</v>
      </c>
      <c r="Q3314">
        <f t="shared" si="357"/>
        <v>61</v>
      </c>
      <c r="R3314" s="14" t="str">
        <f t="shared" si="358"/>
        <v>10/21/2016</v>
      </c>
      <c r="S3314" s="14" t="str">
        <f t="shared" si="359"/>
        <v>11/11/2016</v>
      </c>
      <c r="T3314" s="9">
        <f t="shared" si="360"/>
        <v>10</v>
      </c>
      <c r="U3314">
        <f t="shared" si="361"/>
        <v>2016</v>
      </c>
      <c r="V3314" s="9">
        <f t="shared" si="362"/>
        <v>11</v>
      </c>
      <c r="W3314">
        <f t="shared" si="363"/>
        <v>2016</v>
      </c>
    </row>
    <row r="3315" spans="1:23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3">
        <v>42396.041666666664</v>
      </c>
      <c r="J3315" s="13">
        <v>42382.244409722225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 s="3">
        <f>ROUND(E3315/D3315*100,0)</f>
        <v>116</v>
      </c>
      <c r="Q3315">
        <f t="shared" si="357"/>
        <v>80.03</v>
      </c>
      <c r="R3315" s="14" t="str">
        <f t="shared" si="358"/>
        <v>1/13/2016</v>
      </c>
      <c r="S3315" s="14" t="str">
        <f t="shared" si="359"/>
        <v>1/27/2016</v>
      </c>
      <c r="T3315" s="9">
        <f t="shared" si="360"/>
        <v>1</v>
      </c>
      <c r="U3315">
        <f t="shared" si="361"/>
        <v>2016</v>
      </c>
      <c r="V3315" s="9">
        <f t="shared" si="362"/>
        <v>1</v>
      </c>
      <c r="W3315">
        <f t="shared" si="363"/>
        <v>2016</v>
      </c>
    </row>
    <row r="3316" spans="1:23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3">
        <v>42132.836805555555</v>
      </c>
      <c r="J3316" s="13">
        <v>42105.267488425925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 s="3">
        <f>ROUND(E3316/D3316*100,0)</f>
        <v>211</v>
      </c>
      <c r="Q3316">
        <f t="shared" si="357"/>
        <v>29.07</v>
      </c>
      <c r="R3316" s="14" t="str">
        <f t="shared" si="358"/>
        <v>4/11/2015</v>
      </c>
      <c r="S3316" s="14" t="str">
        <f t="shared" si="359"/>
        <v>5/8/2015</v>
      </c>
      <c r="T3316" s="9">
        <f t="shared" si="360"/>
        <v>4</v>
      </c>
      <c r="U3316">
        <f t="shared" si="361"/>
        <v>2015</v>
      </c>
      <c r="V3316" s="9">
        <f t="shared" si="362"/>
        <v>5</v>
      </c>
      <c r="W3316">
        <f t="shared" si="363"/>
        <v>2015</v>
      </c>
    </row>
    <row r="3317" spans="1:23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3">
        <v>42496.303715277776</v>
      </c>
      <c r="J3317" s="13">
        <v>42466.303715277776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 s="3">
        <f>ROUND(E3317/D3317*100,0)</f>
        <v>110</v>
      </c>
      <c r="Q3317">
        <f t="shared" si="357"/>
        <v>49.44</v>
      </c>
      <c r="R3317" s="14" t="str">
        <f t="shared" si="358"/>
        <v>4/6/2016</v>
      </c>
      <c r="S3317" s="14" t="str">
        <f t="shared" si="359"/>
        <v>5/6/2016</v>
      </c>
      <c r="T3317" s="9">
        <f t="shared" si="360"/>
        <v>4</v>
      </c>
      <c r="U3317">
        <f t="shared" si="361"/>
        <v>2016</v>
      </c>
      <c r="V3317" s="9">
        <f t="shared" si="362"/>
        <v>5</v>
      </c>
      <c r="W3317">
        <f t="shared" si="363"/>
        <v>2016</v>
      </c>
    </row>
    <row r="3318" spans="1:23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3">
        <v>41859.57916666667</v>
      </c>
      <c r="J3318" s="13">
        <v>41826.871238425927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 s="3">
        <f>ROUND(E3318/D3318*100,0)</f>
        <v>100</v>
      </c>
      <c r="Q3318">
        <f t="shared" si="357"/>
        <v>93.98</v>
      </c>
      <c r="R3318" s="14" t="str">
        <f t="shared" si="358"/>
        <v>7/6/2014</v>
      </c>
      <c r="S3318" s="14" t="str">
        <f t="shared" si="359"/>
        <v>8/8/2014</v>
      </c>
      <c r="T3318" s="9">
        <f t="shared" si="360"/>
        <v>7</v>
      </c>
      <c r="U3318">
        <f t="shared" si="361"/>
        <v>2014</v>
      </c>
      <c r="V3318" s="9">
        <f t="shared" si="362"/>
        <v>8</v>
      </c>
      <c r="W3318">
        <f t="shared" si="363"/>
        <v>2014</v>
      </c>
    </row>
    <row r="3319" spans="1:23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3">
        <v>42529.039629629631</v>
      </c>
      <c r="J3319" s="13">
        <v>42499.039629629631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 s="3">
        <f>ROUND(E3319/D3319*100,0)</f>
        <v>106</v>
      </c>
      <c r="Q3319">
        <f t="shared" si="357"/>
        <v>61.94</v>
      </c>
      <c r="R3319" s="14" t="str">
        <f t="shared" si="358"/>
        <v>5/9/2016</v>
      </c>
      <c r="S3319" s="14" t="str">
        <f t="shared" si="359"/>
        <v>6/8/2016</v>
      </c>
      <c r="T3319" s="9">
        <f t="shared" si="360"/>
        <v>5</v>
      </c>
      <c r="U3319">
        <f t="shared" si="361"/>
        <v>2016</v>
      </c>
      <c r="V3319" s="9">
        <f t="shared" si="362"/>
        <v>6</v>
      </c>
      <c r="W3319">
        <f t="shared" si="363"/>
        <v>2016</v>
      </c>
    </row>
    <row r="3320" spans="1:23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3">
        <v>42471.104166666664</v>
      </c>
      <c r="J3320" s="13">
        <v>42431.302002314813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 s="3">
        <f>ROUND(E3320/D3320*100,0)</f>
        <v>126</v>
      </c>
      <c r="Q3320">
        <f t="shared" si="357"/>
        <v>78.5</v>
      </c>
      <c r="R3320" s="14" t="str">
        <f t="shared" si="358"/>
        <v>3/2/2016</v>
      </c>
      <c r="S3320" s="14" t="str">
        <f t="shared" si="359"/>
        <v>4/11/2016</v>
      </c>
      <c r="T3320" s="9">
        <f t="shared" si="360"/>
        <v>3</v>
      </c>
      <c r="U3320">
        <f t="shared" si="361"/>
        <v>2016</v>
      </c>
      <c r="V3320" s="9">
        <f t="shared" si="362"/>
        <v>4</v>
      </c>
      <c r="W3320">
        <f t="shared" si="363"/>
        <v>2016</v>
      </c>
    </row>
    <row r="3321" spans="1:23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3">
        <v>42035.585486111115</v>
      </c>
      <c r="J3321" s="13">
        <v>41990.585486111115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 s="3">
        <f>ROUND(E3321/D3321*100,0)</f>
        <v>108</v>
      </c>
      <c r="Q3321">
        <f t="shared" si="357"/>
        <v>33.75</v>
      </c>
      <c r="R3321" s="14" t="str">
        <f t="shared" si="358"/>
        <v>12/17/2014</v>
      </c>
      <c r="S3321" s="14" t="str">
        <f t="shared" si="359"/>
        <v>1/31/2015</v>
      </c>
      <c r="T3321" s="9">
        <f t="shared" si="360"/>
        <v>12</v>
      </c>
      <c r="U3321">
        <f t="shared" si="361"/>
        <v>2014</v>
      </c>
      <c r="V3321" s="9">
        <f t="shared" si="362"/>
        <v>1</v>
      </c>
      <c r="W3321">
        <f t="shared" si="363"/>
        <v>2015</v>
      </c>
    </row>
    <row r="3322" spans="1:23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3">
        <v>42543.045798611114</v>
      </c>
      <c r="J3322" s="13">
        <v>42513.045798611114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 s="3">
        <f>ROUND(E3322/D3322*100,0)</f>
        <v>101</v>
      </c>
      <c r="Q3322">
        <f t="shared" si="357"/>
        <v>66.45</v>
      </c>
      <c r="R3322" s="14" t="str">
        <f t="shared" si="358"/>
        <v>5/23/2016</v>
      </c>
      <c r="S3322" s="14" t="str">
        <f t="shared" si="359"/>
        <v>6/22/2016</v>
      </c>
      <c r="T3322" s="9">
        <f t="shared" si="360"/>
        <v>5</v>
      </c>
      <c r="U3322">
        <f t="shared" si="361"/>
        <v>2016</v>
      </c>
      <c r="V3322" s="9">
        <f t="shared" si="362"/>
        <v>6</v>
      </c>
      <c r="W3322">
        <f t="shared" si="363"/>
        <v>2016</v>
      </c>
    </row>
    <row r="3323" spans="1:23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3">
        <v>41928.165972222225</v>
      </c>
      <c r="J3323" s="13">
        <v>41914.100289351853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 s="3">
        <f>ROUND(E3323/D3323*100,0)</f>
        <v>107</v>
      </c>
      <c r="Q3323">
        <f t="shared" si="357"/>
        <v>35.799999999999997</v>
      </c>
      <c r="R3323" s="14" t="str">
        <f t="shared" si="358"/>
        <v>10/2/2014</v>
      </c>
      <c r="S3323" s="14" t="str">
        <f t="shared" si="359"/>
        <v>10/16/2014</v>
      </c>
      <c r="T3323" s="9">
        <f t="shared" si="360"/>
        <v>10</v>
      </c>
      <c r="U3323">
        <f t="shared" si="361"/>
        <v>2014</v>
      </c>
      <c r="V3323" s="9">
        <f t="shared" si="362"/>
        <v>10</v>
      </c>
      <c r="W3323">
        <f t="shared" si="363"/>
        <v>2014</v>
      </c>
    </row>
    <row r="3324" spans="1:23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3">
        <v>42543.163194444445</v>
      </c>
      <c r="J3324" s="13">
        <v>42521.010370370372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 s="3">
        <f>ROUND(E3324/D3324*100,0)</f>
        <v>102</v>
      </c>
      <c r="Q3324">
        <f t="shared" si="357"/>
        <v>145.65</v>
      </c>
      <c r="R3324" s="14" t="str">
        <f t="shared" si="358"/>
        <v>5/31/2016</v>
      </c>
      <c r="S3324" s="14" t="str">
        <f t="shared" si="359"/>
        <v>6/22/2016</v>
      </c>
      <c r="T3324" s="9">
        <f t="shared" si="360"/>
        <v>5</v>
      </c>
      <c r="U3324">
        <f t="shared" si="361"/>
        <v>2016</v>
      </c>
      <c r="V3324" s="9">
        <f t="shared" si="362"/>
        <v>6</v>
      </c>
      <c r="W3324">
        <f t="shared" si="363"/>
        <v>2016</v>
      </c>
    </row>
    <row r="3325" spans="1:23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3">
        <v>42638.365833333337</v>
      </c>
      <c r="J3325" s="13">
        <v>42608.365833333337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 s="3">
        <f>ROUND(E3325/D3325*100,0)</f>
        <v>126</v>
      </c>
      <c r="Q3325">
        <f t="shared" si="357"/>
        <v>25.69</v>
      </c>
      <c r="R3325" s="14" t="str">
        <f t="shared" si="358"/>
        <v>8/26/2016</v>
      </c>
      <c r="S3325" s="14" t="str">
        <f t="shared" si="359"/>
        <v>9/25/2016</v>
      </c>
      <c r="T3325" s="9">
        <f t="shared" si="360"/>
        <v>8</v>
      </c>
      <c r="U3325">
        <f t="shared" si="361"/>
        <v>2016</v>
      </c>
      <c r="V3325" s="9">
        <f t="shared" si="362"/>
        <v>9</v>
      </c>
      <c r="W3325">
        <f t="shared" si="363"/>
        <v>2016</v>
      </c>
    </row>
    <row r="3326" spans="1:23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3">
        <v>42526.58321759259</v>
      </c>
      <c r="J3326" s="13">
        <v>42512.58321759259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 s="3">
        <f>ROUND(E3326/D3326*100,0)</f>
        <v>102</v>
      </c>
      <c r="Q3326">
        <f t="shared" si="357"/>
        <v>152.5</v>
      </c>
      <c r="R3326" s="14" t="str">
        <f t="shared" si="358"/>
        <v>5/22/2016</v>
      </c>
      <c r="S3326" s="14" t="str">
        <f t="shared" si="359"/>
        <v>6/5/2016</v>
      </c>
      <c r="T3326" s="9">
        <f t="shared" si="360"/>
        <v>5</v>
      </c>
      <c r="U3326">
        <f t="shared" si="361"/>
        <v>2016</v>
      </c>
      <c r="V3326" s="9">
        <f t="shared" si="362"/>
        <v>6</v>
      </c>
      <c r="W3326">
        <f t="shared" si="363"/>
        <v>2016</v>
      </c>
    </row>
    <row r="3327" spans="1:23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3">
        <v>42099.743946759256</v>
      </c>
      <c r="J3327" s="13">
        <v>42064.785613425927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 s="3">
        <f>ROUND(E3327/D3327*100,0)</f>
        <v>113</v>
      </c>
      <c r="Q3327">
        <f t="shared" si="357"/>
        <v>30</v>
      </c>
      <c r="R3327" s="14" t="str">
        <f t="shared" si="358"/>
        <v>3/1/2015</v>
      </c>
      <c r="S3327" s="14" t="str">
        <f t="shared" si="359"/>
        <v>4/5/2015</v>
      </c>
      <c r="T3327" s="9">
        <f t="shared" si="360"/>
        <v>3</v>
      </c>
      <c r="U3327">
        <f t="shared" si="361"/>
        <v>2015</v>
      </c>
      <c r="V3327" s="9">
        <f t="shared" si="362"/>
        <v>4</v>
      </c>
      <c r="W3327">
        <f t="shared" si="363"/>
        <v>2015</v>
      </c>
    </row>
    <row r="3328" spans="1:23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3">
        <v>42071.672511574077</v>
      </c>
      <c r="J3328" s="13">
        <v>42041.714178240742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 s="3">
        <f>ROUND(E3328/D3328*100,0)</f>
        <v>101</v>
      </c>
      <c r="Q3328">
        <f t="shared" si="357"/>
        <v>142.28</v>
      </c>
      <c r="R3328" s="14" t="str">
        <f t="shared" si="358"/>
        <v>2/6/2015</v>
      </c>
      <c r="S3328" s="14" t="str">
        <f t="shared" si="359"/>
        <v>3/8/2015</v>
      </c>
      <c r="T3328" s="9">
        <f t="shared" si="360"/>
        <v>2</v>
      </c>
      <c r="U3328">
        <f t="shared" si="361"/>
        <v>2015</v>
      </c>
      <c r="V3328" s="9">
        <f t="shared" si="362"/>
        <v>3</v>
      </c>
      <c r="W3328">
        <f t="shared" si="363"/>
        <v>2015</v>
      </c>
    </row>
    <row r="3329" spans="1:23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3">
        <v>42498.374606481484</v>
      </c>
      <c r="J3329" s="13">
        <v>42468.374606481484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 s="3">
        <f>ROUND(E3329/D3329*100,0)</f>
        <v>101</v>
      </c>
      <c r="Q3329">
        <f t="shared" si="357"/>
        <v>24.55</v>
      </c>
      <c r="R3329" s="14" t="str">
        <f t="shared" si="358"/>
        <v>4/8/2016</v>
      </c>
      <c r="S3329" s="14" t="str">
        <f t="shared" si="359"/>
        <v>5/8/2016</v>
      </c>
      <c r="T3329" s="9">
        <f t="shared" si="360"/>
        <v>4</v>
      </c>
      <c r="U3329">
        <f t="shared" si="361"/>
        <v>2016</v>
      </c>
      <c r="V3329" s="9">
        <f t="shared" si="362"/>
        <v>5</v>
      </c>
      <c r="W3329">
        <f t="shared" si="363"/>
        <v>2016</v>
      </c>
    </row>
    <row r="3330" spans="1:23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3">
        <v>41825.041666666664</v>
      </c>
      <c r="J3330" s="13">
        <v>41822.57503472222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 s="3">
        <f>ROUND(E3330/D3330*100,0)</f>
        <v>146</v>
      </c>
      <c r="Q3330">
        <f t="shared" si="357"/>
        <v>292.77999999999997</v>
      </c>
      <c r="R3330" s="14" t="str">
        <f t="shared" si="358"/>
        <v>7/2/2014</v>
      </c>
      <c r="S3330" s="14" t="str">
        <f t="shared" si="359"/>
        <v>7/5/2014</v>
      </c>
      <c r="T3330" s="9">
        <f t="shared" si="360"/>
        <v>7</v>
      </c>
      <c r="U3330">
        <f t="shared" si="361"/>
        <v>2014</v>
      </c>
      <c r="V3330" s="9">
        <f t="shared" si="362"/>
        <v>7</v>
      </c>
      <c r="W3330">
        <f t="shared" si="363"/>
        <v>2014</v>
      </c>
    </row>
    <row r="3331" spans="1:23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3">
        <v>41847.958333333336</v>
      </c>
      <c r="J3331" s="13">
        <v>41837.323009259257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 s="3">
        <f>ROUND(E3331/D3331*100,0)</f>
        <v>117</v>
      </c>
      <c r="Q3331">
        <f t="shared" ref="Q3331:Q3394" si="364">IFERROR(ROUND(E3331/L3331,2),0)</f>
        <v>44.92</v>
      </c>
      <c r="R3331" s="14" t="str">
        <f t="shared" ref="R3331:R3394" si="365">_xlfn.CONCAT(MONTH(J3331),"/",DAY(J3331),"/",YEAR(J3331))</f>
        <v>7/17/2014</v>
      </c>
      <c r="S3331" s="14" t="str">
        <f t="shared" ref="S3331:S3394" si="366">_xlfn.CONCAT(MONTH(I3331),"/",DAY(I3331),"/",YEAR(I3331))</f>
        <v>7/27/2014</v>
      </c>
      <c r="T3331" s="9">
        <f t="shared" ref="T3331:T3394" si="367">MONTH(R3331)</f>
        <v>7</v>
      </c>
      <c r="U3331">
        <f t="shared" ref="U3331:U3394" si="368">YEAR(R3331)</f>
        <v>2014</v>
      </c>
      <c r="V3331" s="9">
        <f t="shared" ref="V3331:V3394" si="369">MONTH(S3331)</f>
        <v>7</v>
      </c>
      <c r="W3331">
        <f t="shared" ref="W3331:W3394" si="370">YEAR(S3331)</f>
        <v>2014</v>
      </c>
    </row>
    <row r="3332" spans="1:23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3">
        <v>42095.845694444448</v>
      </c>
      <c r="J3332" s="13">
        <v>42065.887361111112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 s="3">
        <f>ROUND(E3332/D3332*100,0)</f>
        <v>106</v>
      </c>
      <c r="Q3332">
        <f t="shared" si="364"/>
        <v>23.1</v>
      </c>
      <c r="R3332" s="14" t="str">
        <f t="shared" si="365"/>
        <v>3/2/2015</v>
      </c>
      <c r="S3332" s="14" t="str">
        <f t="shared" si="366"/>
        <v>4/1/2015</v>
      </c>
      <c r="T3332" s="9">
        <f t="shared" si="367"/>
        <v>3</v>
      </c>
      <c r="U3332">
        <f t="shared" si="368"/>
        <v>2015</v>
      </c>
      <c r="V3332" s="9">
        <f t="shared" si="369"/>
        <v>4</v>
      </c>
      <c r="W3332">
        <f t="shared" si="370"/>
        <v>2015</v>
      </c>
    </row>
    <row r="3333" spans="1:23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3">
        <v>42283.697754629633</v>
      </c>
      <c r="J3333" s="13">
        <v>42248.697754629633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 s="3">
        <f>ROUND(E3333/D3333*100,0)</f>
        <v>105</v>
      </c>
      <c r="Q3333">
        <f t="shared" si="364"/>
        <v>80.400000000000006</v>
      </c>
      <c r="R3333" s="14" t="str">
        <f t="shared" si="365"/>
        <v>9/1/2015</v>
      </c>
      <c r="S3333" s="14" t="str">
        <f t="shared" si="366"/>
        <v>10/6/2015</v>
      </c>
      <c r="T3333" s="9">
        <f t="shared" si="367"/>
        <v>9</v>
      </c>
      <c r="U3333">
        <f t="shared" si="368"/>
        <v>2015</v>
      </c>
      <c r="V3333" s="9">
        <f t="shared" si="369"/>
        <v>10</v>
      </c>
      <c r="W3333">
        <f t="shared" si="370"/>
        <v>2015</v>
      </c>
    </row>
    <row r="3334" spans="1:23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3">
        <v>41839.860300925924</v>
      </c>
      <c r="J3334" s="13">
        <v>41809.860300925924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 s="3">
        <f>ROUND(E3334/D3334*100,0)</f>
        <v>100</v>
      </c>
      <c r="Q3334">
        <f t="shared" si="364"/>
        <v>72.290000000000006</v>
      </c>
      <c r="R3334" s="14" t="str">
        <f t="shared" si="365"/>
        <v>6/19/2014</v>
      </c>
      <c r="S3334" s="14" t="str">
        <f t="shared" si="366"/>
        <v>7/19/2014</v>
      </c>
      <c r="T3334" s="9">
        <f t="shared" si="367"/>
        <v>6</v>
      </c>
      <c r="U3334">
        <f t="shared" si="368"/>
        <v>2014</v>
      </c>
      <c r="V3334" s="9">
        <f t="shared" si="369"/>
        <v>7</v>
      </c>
      <c r="W3334">
        <f t="shared" si="370"/>
        <v>2014</v>
      </c>
    </row>
    <row r="3335" spans="1:23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3">
        <v>42170.676851851851</v>
      </c>
      <c r="J3335" s="13">
        <v>42148.676851851851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 s="3">
        <f>ROUND(E3335/D3335*100,0)</f>
        <v>105</v>
      </c>
      <c r="Q3335">
        <f t="shared" si="364"/>
        <v>32.97</v>
      </c>
      <c r="R3335" s="14" t="str">
        <f t="shared" si="365"/>
        <v>5/24/2015</v>
      </c>
      <c r="S3335" s="14" t="str">
        <f t="shared" si="366"/>
        <v>6/15/2015</v>
      </c>
      <c r="T3335" s="9">
        <f t="shared" si="367"/>
        <v>5</v>
      </c>
      <c r="U3335">
        <f t="shared" si="368"/>
        <v>2015</v>
      </c>
      <c r="V3335" s="9">
        <f t="shared" si="369"/>
        <v>6</v>
      </c>
      <c r="W3335">
        <f t="shared" si="370"/>
        <v>2015</v>
      </c>
    </row>
    <row r="3336" spans="1:23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3">
        <v>42215.521087962959</v>
      </c>
      <c r="J3336" s="13">
        <v>42185.521087962959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 s="3">
        <f>ROUND(E3336/D3336*100,0)</f>
        <v>139</v>
      </c>
      <c r="Q3336">
        <f t="shared" si="364"/>
        <v>116.65</v>
      </c>
      <c r="R3336" s="14" t="str">
        <f t="shared" si="365"/>
        <v>6/30/2015</v>
      </c>
      <c r="S3336" s="14" t="str">
        <f t="shared" si="366"/>
        <v>7/30/2015</v>
      </c>
      <c r="T3336" s="9">
        <f t="shared" si="367"/>
        <v>6</v>
      </c>
      <c r="U3336">
        <f t="shared" si="368"/>
        <v>2015</v>
      </c>
      <c r="V3336" s="9">
        <f t="shared" si="369"/>
        <v>7</v>
      </c>
      <c r="W3336">
        <f t="shared" si="370"/>
        <v>2015</v>
      </c>
    </row>
    <row r="3337" spans="1:23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3">
        <v>41854.958333333336</v>
      </c>
      <c r="J3337" s="13">
        <v>41827.674143518518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 s="3">
        <f>ROUND(E3337/D3337*100,0)</f>
        <v>100</v>
      </c>
      <c r="Q3337">
        <f t="shared" si="364"/>
        <v>79.62</v>
      </c>
      <c r="R3337" s="14" t="str">
        <f t="shared" si="365"/>
        <v>7/7/2014</v>
      </c>
      <c r="S3337" s="14" t="str">
        <f t="shared" si="366"/>
        <v>8/3/2014</v>
      </c>
      <c r="T3337" s="9">
        <f t="shared" si="367"/>
        <v>7</v>
      </c>
      <c r="U3337">
        <f t="shared" si="368"/>
        <v>2014</v>
      </c>
      <c r="V3337" s="9">
        <f t="shared" si="369"/>
        <v>8</v>
      </c>
      <c r="W3337">
        <f t="shared" si="370"/>
        <v>2014</v>
      </c>
    </row>
    <row r="3338" spans="1:23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3">
        <v>42465.35701388889</v>
      </c>
      <c r="J3338" s="13">
        <v>42437.398680555554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 s="3">
        <f>ROUND(E3338/D3338*100,0)</f>
        <v>100</v>
      </c>
      <c r="Q3338">
        <f t="shared" si="364"/>
        <v>27.78</v>
      </c>
      <c r="R3338" s="14" t="str">
        <f t="shared" si="365"/>
        <v>3/8/2016</v>
      </c>
      <c r="S3338" s="14" t="str">
        <f t="shared" si="366"/>
        <v>4/5/2016</v>
      </c>
      <c r="T3338" s="9">
        <f t="shared" si="367"/>
        <v>3</v>
      </c>
      <c r="U3338">
        <f t="shared" si="368"/>
        <v>2016</v>
      </c>
      <c r="V3338" s="9">
        <f t="shared" si="369"/>
        <v>4</v>
      </c>
      <c r="W3338">
        <f t="shared" si="370"/>
        <v>2016</v>
      </c>
    </row>
    <row r="3339" spans="1:23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3">
        <v>41922.875</v>
      </c>
      <c r="J3339" s="13">
        <v>41901.282025462962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 s="3">
        <f>ROUND(E3339/D3339*100,0)</f>
        <v>110</v>
      </c>
      <c r="Q3339">
        <f t="shared" si="364"/>
        <v>81.03</v>
      </c>
      <c r="R3339" s="14" t="str">
        <f t="shared" si="365"/>
        <v>9/19/2014</v>
      </c>
      <c r="S3339" s="14" t="str">
        <f t="shared" si="366"/>
        <v>10/10/2014</v>
      </c>
      <c r="T3339" s="9">
        <f t="shared" si="367"/>
        <v>9</v>
      </c>
      <c r="U3339">
        <f t="shared" si="368"/>
        <v>2014</v>
      </c>
      <c r="V3339" s="9">
        <f t="shared" si="369"/>
        <v>10</v>
      </c>
      <c r="W3339">
        <f t="shared" si="370"/>
        <v>2014</v>
      </c>
    </row>
    <row r="3340" spans="1:23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3">
        <v>42790.574999999997</v>
      </c>
      <c r="J3340" s="13">
        <v>42769.574999999997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 s="3">
        <f>ROUND(E3340/D3340*100,0)</f>
        <v>102</v>
      </c>
      <c r="Q3340">
        <f t="shared" si="364"/>
        <v>136.85</v>
      </c>
      <c r="R3340" s="14" t="str">
        <f t="shared" si="365"/>
        <v>2/3/2017</v>
      </c>
      <c r="S3340" s="14" t="str">
        <f t="shared" si="366"/>
        <v>2/24/2017</v>
      </c>
      <c r="T3340" s="9">
        <f t="shared" si="367"/>
        <v>2</v>
      </c>
      <c r="U3340">
        <f t="shared" si="368"/>
        <v>2017</v>
      </c>
      <c r="V3340" s="9">
        <f t="shared" si="369"/>
        <v>2</v>
      </c>
      <c r="W3340">
        <f t="shared" si="370"/>
        <v>2017</v>
      </c>
    </row>
    <row r="3341" spans="1:23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3">
        <v>42579.665717592594</v>
      </c>
      <c r="J3341" s="13">
        <v>42549.665717592594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 s="3">
        <f>ROUND(E3341/D3341*100,0)</f>
        <v>104</v>
      </c>
      <c r="Q3341">
        <f t="shared" si="364"/>
        <v>177.62</v>
      </c>
      <c r="R3341" s="14" t="str">
        <f t="shared" si="365"/>
        <v>6/28/2016</v>
      </c>
      <c r="S3341" s="14" t="str">
        <f t="shared" si="366"/>
        <v>7/28/2016</v>
      </c>
      <c r="T3341" s="9">
        <f t="shared" si="367"/>
        <v>6</v>
      </c>
      <c r="U3341">
        <f t="shared" si="368"/>
        <v>2016</v>
      </c>
      <c r="V3341" s="9">
        <f t="shared" si="369"/>
        <v>7</v>
      </c>
      <c r="W3341">
        <f t="shared" si="370"/>
        <v>2016</v>
      </c>
    </row>
    <row r="3342" spans="1:23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3">
        <v>42710.974004629628</v>
      </c>
      <c r="J3342" s="13">
        <v>42685.974004629628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 s="3">
        <f>ROUND(E3342/D3342*100,0)</f>
        <v>138</v>
      </c>
      <c r="Q3342">
        <f t="shared" si="364"/>
        <v>109.08</v>
      </c>
      <c r="R3342" s="14" t="str">
        <f t="shared" si="365"/>
        <v>11/11/2016</v>
      </c>
      <c r="S3342" s="14" t="str">
        <f t="shared" si="366"/>
        <v>12/6/2016</v>
      </c>
      <c r="T3342" s="9">
        <f t="shared" si="367"/>
        <v>11</v>
      </c>
      <c r="U3342">
        <f t="shared" si="368"/>
        <v>2016</v>
      </c>
      <c r="V3342" s="9">
        <f t="shared" si="369"/>
        <v>12</v>
      </c>
      <c r="W3342">
        <f t="shared" si="370"/>
        <v>2016</v>
      </c>
    </row>
    <row r="3343" spans="1:23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3">
        <v>42533.708333333336</v>
      </c>
      <c r="J3343" s="13">
        <v>42510.798854166664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 s="3">
        <f>ROUND(E3343/D3343*100,0)</f>
        <v>100</v>
      </c>
      <c r="Q3343">
        <f t="shared" si="364"/>
        <v>119.64</v>
      </c>
      <c r="R3343" s="14" t="str">
        <f t="shared" si="365"/>
        <v>5/20/2016</v>
      </c>
      <c r="S3343" s="14" t="str">
        <f t="shared" si="366"/>
        <v>6/12/2016</v>
      </c>
      <c r="T3343" s="9">
        <f t="shared" si="367"/>
        <v>5</v>
      </c>
      <c r="U3343">
        <f t="shared" si="368"/>
        <v>2016</v>
      </c>
      <c r="V3343" s="9">
        <f t="shared" si="369"/>
        <v>6</v>
      </c>
      <c r="W3343">
        <f t="shared" si="370"/>
        <v>2016</v>
      </c>
    </row>
    <row r="3344" spans="1:23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3">
        <v>42095.207638888889</v>
      </c>
      <c r="J3344" s="13">
        <v>42062.296412037038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 s="3">
        <f>ROUND(E3344/D3344*100,0)</f>
        <v>102</v>
      </c>
      <c r="Q3344">
        <f t="shared" si="364"/>
        <v>78.209999999999994</v>
      </c>
      <c r="R3344" s="14" t="str">
        <f t="shared" si="365"/>
        <v>2/27/2015</v>
      </c>
      <c r="S3344" s="14" t="str">
        <f t="shared" si="366"/>
        <v>4/1/2015</v>
      </c>
      <c r="T3344" s="9">
        <f t="shared" si="367"/>
        <v>2</v>
      </c>
      <c r="U3344">
        <f t="shared" si="368"/>
        <v>2015</v>
      </c>
      <c r="V3344" s="9">
        <f t="shared" si="369"/>
        <v>4</v>
      </c>
      <c r="W3344">
        <f t="shared" si="370"/>
        <v>2015</v>
      </c>
    </row>
    <row r="3345" spans="1:23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3">
        <v>42473.554166666669</v>
      </c>
      <c r="J3345" s="13">
        <v>42452.916481481479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 s="3">
        <f>ROUND(E3345/D3345*100,0)</f>
        <v>171</v>
      </c>
      <c r="Q3345">
        <f t="shared" si="364"/>
        <v>52.17</v>
      </c>
      <c r="R3345" s="14" t="str">
        <f t="shared" si="365"/>
        <v>3/23/2016</v>
      </c>
      <c r="S3345" s="14" t="str">
        <f t="shared" si="366"/>
        <v>4/13/2016</v>
      </c>
      <c r="T3345" s="9">
        <f t="shared" si="367"/>
        <v>3</v>
      </c>
      <c r="U3345">
        <f t="shared" si="368"/>
        <v>2016</v>
      </c>
      <c r="V3345" s="9">
        <f t="shared" si="369"/>
        <v>4</v>
      </c>
      <c r="W3345">
        <f t="shared" si="370"/>
        <v>2016</v>
      </c>
    </row>
    <row r="3346" spans="1:23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3">
        <v>41881.200150462966</v>
      </c>
      <c r="J3346" s="13">
        <v>41851.200150462966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 s="3">
        <f>ROUND(E3346/D3346*100,0)</f>
        <v>101</v>
      </c>
      <c r="Q3346">
        <f t="shared" si="364"/>
        <v>114.13</v>
      </c>
      <c r="R3346" s="14" t="str">
        <f t="shared" si="365"/>
        <v>7/31/2014</v>
      </c>
      <c r="S3346" s="14" t="str">
        <f t="shared" si="366"/>
        <v>8/30/2014</v>
      </c>
      <c r="T3346" s="9">
        <f t="shared" si="367"/>
        <v>7</v>
      </c>
      <c r="U3346">
        <f t="shared" si="368"/>
        <v>2014</v>
      </c>
      <c r="V3346" s="9">
        <f t="shared" si="369"/>
        <v>8</v>
      </c>
      <c r="W3346">
        <f t="shared" si="370"/>
        <v>2014</v>
      </c>
    </row>
    <row r="3347" spans="1:23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3">
        <v>42112.025694444441</v>
      </c>
      <c r="J3347" s="13">
        <v>42053.106111111112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 s="3">
        <f>ROUND(E3347/D3347*100,0)</f>
        <v>130</v>
      </c>
      <c r="Q3347">
        <f t="shared" si="364"/>
        <v>50</v>
      </c>
      <c r="R3347" s="14" t="str">
        <f t="shared" si="365"/>
        <v>2/18/2015</v>
      </c>
      <c r="S3347" s="14" t="str">
        <f t="shared" si="366"/>
        <v>4/18/2015</v>
      </c>
      <c r="T3347" s="9">
        <f t="shared" si="367"/>
        <v>2</v>
      </c>
      <c r="U3347">
        <f t="shared" si="368"/>
        <v>2015</v>
      </c>
      <c r="V3347" s="9">
        <f t="shared" si="369"/>
        <v>4</v>
      </c>
      <c r="W3347">
        <f t="shared" si="370"/>
        <v>2015</v>
      </c>
    </row>
    <row r="3348" spans="1:23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3">
        <v>42061.024421296293</v>
      </c>
      <c r="J3348" s="13">
        <v>42054.024421296293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 s="3">
        <f>ROUND(E3348/D3348*100,0)</f>
        <v>110</v>
      </c>
      <c r="Q3348">
        <f t="shared" si="364"/>
        <v>91.67</v>
      </c>
      <c r="R3348" s="14" t="str">
        <f t="shared" si="365"/>
        <v>2/19/2015</v>
      </c>
      <c r="S3348" s="14" t="str">
        <f t="shared" si="366"/>
        <v>2/26/2015</v>
      </c>
      <c r="T3348" s="9">
        <f t="shared" si="367"/>
        <v>2</v>
      </c>
      <c r="U3348">
        <f t="shared" si="368"/>
        <v>2015</v>
      </c>
      <c r="V3348" s="9">
        <f t="shared" si="369"/>
        <v>2</v>
      </c>
      <c r="W3348">
        <f t="shared" si="370"/>
        <v>2015</v>
      </c>
    </row>
    <row r="3349" spans="1:23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3">
        <v>42498.875</v>
      </c>
      <c r="J3349" s="13">
        <v>42484.551550925928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 s="3">
        <f>ROUND(E3349/D3349*100,0)</f>
        <v>119</v>
      </c>
      <c r="Q3349">
        <f t="shared" si="364"/>
        <v>108.59</v>
      </c>
      <c r="R3349" s="14" t="str">
        <f t="shared" si="365"/>
        <v>4/24/2016</v>
      </c>
      <c r="S3349" s="14" t="str">
        <f t="shared" si="366"/>
        <v>5/8/2016</v>
      </c>
      <c r="T3349" s="9">
        <f t="shared" si="367"/>
        <v>4</v>
      </c>
      <c r="U3349">
        <f t="shared" si="368"/>
        <v>2016</v>
      </c>
      <c r="V3349" s="9">
        <f t="shared" si="369"/>
        <v>5</v>
      </c>
      <c r="W3349">
        <f t="shared" si="370"/>
        <v>2016</v>
      </c>
    </row>
    <row r="3350" spans="1:23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3">
        <v>42490.165972222225</v>
      </c>
      <c r="J3350" s="13">
        <v>42466.558796296296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 s="3">
        <f>ROUND(E3350/D3350*100,0)</f>
        <v>100</v>
      </c>
      <c r="Q3350">
        <f t="shared" si="364"/>
        <v>69.819999999999993</v>
      </c>
      <c r="R3350" s="14" t="str">
        <f t="shared" si="365"/>
        <v>4/6/2016</v>
      </c>
      <c r="S3350" s="14" t="str">
        <f t="shared" si="366"/>
        <v>4/30/2016</v>
      </c>
      <c r="T3350" s="9">
        <f t="shared" si="367"/>
        <v>4</v>
      </c>
      <c r="U3350">
        <f t="shared" si="368"/>
        <v>2016</v>
      </c>
      <c r="V3350" s="9">
        <f t="shared" si="369"/>
        <v>4</v>
      </c>
      <c r="W3350">
        <f t="shared" si="370"/>
        <v>2016</v>
      </c>
    </row>
    <row r="3351" spans="1:23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3">
        <v>42534.708333333336</v>
      </c>
      <c r="J3351" s="13">
        <v>42513.11078703704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 s="3">
        <f>ROUND(E3351/D3351*100,0)</f>
        <v>153</v>
      </c>
      <c r="Q3351">
        <f t="shared" si="364"/>
        <v>109.57</v>
      </c>
      <c r="R3351" s="14" t="str">
        <f t="shared" si="365"/>
        <v>5/23/2016</v>
      </c>
      <c r="S3351" s="14" t="str">
        <f t="shared" si="366"/>
        <v>6/13/2016</v>
      </c>
      <c r="T3351" s="9">
        <f t="shared" si="367"/>
        <v>5</v>
      </c>
      <c r="U3351">
        <f t="shared" si="368"/>
        <v>2016</v>
      </c>
      <c r="V3351" s="9">
        <f t="shared" si="369"/>
        <v>6</v>
      </c>
      <c r="W3351">
        <f t="shared" si="370"/>
        <v>2016</v>
      </c>
    </row>
    <row r="3352" spans="1:23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3">
        <v>42337.958333333336</v>
      </c>
      <c r="J3352" s="13">
        <v>42302.701516203706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 s="3">
        <f>ROUND(E3352/D3352*100,0)</f>
        <v>104</v>
      </c>
      <c r="Q3352">
        <f t="shared" si="364"/>
        <v>71.67</v>
      </c>
      <c r="R3352" s="14" t="str">
        <f t="shared" si="365"/>
        <v>10/25/2015</v>
      </c>
      <c r="S3352" s="14" t="str">
        <f t="shared" si="366"/>
        <v>11/29/2015</v>
      </c>
      <c r="T3352" s="9">
        <f t="shared" si="367"/>
        <v>10</v>
      </c>
      <c r="U3352">
        <f t="shared" si="368"/>
        <v>2015</v>
      </c>
      <c r="V3352" s="9">
        <f t="shared" si="369"/>
        <v>11</v>
      </c>
      <c r="W3352">
        <f t="shared" si="370"/>
        <v>2015</v>
      </c>
    </row>
    <row r="3353" spans="1:23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3">
        <v>41843.458333333336</v>
      </c>
      <c r="J3353" s="13">
        <v>41806.395428240743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 s="3">
        <f>ROUND(E3353/D3353*100,0)</f>
        <v>101</v>
      </c>
      <c r="Q3353">
        <f t="shared" si="364"/>
        <v>93.61</v>
      </c>
      <c r="R3353" s="14" t="str">
        <f t="shared" si="365"/>
        <v>6/16/2014</v>
      </c>
      <c r="S3353" s="14" t="str">
        <f t="shared" si="366"/>
        <v>7/23/2014</v>
      </c>
      <c r="T3353" s="9">
        <f t="shared" si="367"/>
        <v>6</v>
      </c>
      <c r="U3353">
        <f t="shared" si="368"/>
        <v>2014</v>
      </c>
      <c r="V3353" s="9">
        <f t="shared" si="369"/>
        <v>7</v>
      </c>
      <c r="W3353">
        <f t="shared" si="370"/>
        <v>2014</v>
      </c>
    </row>
    <row r="3354" spans="1:23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3">
        <v>42552.958333333336</v>
      </c>
      <c r="J3354" s="13">
        <v>42495.992800925924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 s="3">
        <f>ROUND(E3354/D3354*100,0)</f>
        <v>108</v>
      </c>
      <c r="Q3354">
        <f t="shared" si="364"/>
        <v>76.8</v>
      </c>
      <c r="R3354" s="14" t="str">
        <f t="shared" si="365"/>
        <v>5/5/2016</v>
      </c>
      <c r="S3354" s="14" t="str">
        <f t="shared" si="366"/>
        <v>7/1/2016</v>
      </c>
      <c r="T3354" s="9">
        <f t="shared" si="367"/>
        <v>5</v>
      </c>
      <c r="U3354">
        <f t="shared" si="368"/>
        <v>2016</v>
      </c>
      <c r="V3354" s="9">
        <f t="shared" si="369"/>
        <v>7</v>
      </c>
      <c r="W3354">
        <f t="shared" si="370"/>
        <v>2016</v>
      </c>
    </row>
    <row r="3355" spans="1:23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3">
        <v>42492.958333333336</v>
      </c>
      <c r="J3355" s="13">
        <v>42479.432291666664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 s="3">
        <f>ROUND(E3355/D3355*100,0)</f>
        <v>315</v>
      </c>
      <c r="Q3355">
        <f t="shared" si="364"/>
        <v>35.799999999999997</v>
      </c>
      <c r="R3355" s="14" t="str">
        <f t="shared" si="365"/>
        <v>4/19/2016</v>
      </c>
      <c r="S3355" s="14" t="str">
        <f t="shared" si="366"/>
        <v>5/2/2016</v>
      </c>
      <c r="T3355" s="9">
        <f t="shared" si="367"/>
        <v>4</v>
      </c>
      <c r="U3355">
        <f t="shared" si="368"/>
        <v>2016</v>
      </c>
      <c r="V3355" s="9">
        <f t="shared" si="369"/>
        <v>5</v>
      </c>
      <c r="W3355">
        <f t="shared" si="370"/>
        <v>2016</v>
      </c>
    </row>
    <row r="3356" spans="1:23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3">
        <v>42306.167361111111</v>
      </c>
      <c r="J3356" s="13">
        <v>42270.726921296293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 s="3">
        <f>ROUND(E3356/D3356*100,0)</f>
        <v>102</v>
      </c>
      <c r="Q3356">
        <f t="shared" si="364"/>
        <v>55.6</v>
      </c>
      <c r="R3356" s="14" t="str">
        <f t="shared" si="365"/>
        <v>9/23/2015</v>
      </c>
      <c r="S3356" s="14" t="str">
        <f t="shared" si="366"/>
        <v>10/29/2015</v>
      </c>
      <c r="T3356" s="9">
        <f t="shared" si="367"/>
        <v>9</v>
      </c>
      <c r="U3356">
        <f t="shared" si="368"/>
        <v>2015</v>
      </c>
      <c r="V3356" s="9">
        <f t="shared" si="369"/>
        <v>10</v>
      </c>
      <c r="W3356">
        <f t="shared" si="370"/>
        <v>2015</v>
      </c>
    </row>
    <row r="3357" spans="1:23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3">
        <v>42500.470138888886</v>
      </c>
      <c r="J3357" s="13">
        <v>42489.619525462964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 s="3">
        <f>ROUND(E3357/D3357*100,0)</f>
        <v>126</v>
      </c>
      <c r="Q3357">
        <f t="shared" si="364"/>
        <v>147.33000000000001</v>
      </c>
      <c r="R3357" s="14" t="str">
        <f t="shared" si="365"/>
        <v>4/29/2016</v>
      </c>
      <c r="S3357" s="14" t="str">
        <f t="shared" si="366"/>
        <v>5/10/2016</v>
      </c>
      <c r="T3357" s="9">
        <f t="shared" si="367"/>
        <v>4</v>
      </c>
      <c r="U3357">
        <f t="shared" si="368"/>
        <v>2016</v>
      </c>
      <c r="V3357" s="9">
        <f t="shared" si="369"/>
        <v>5</v>
      </c>
      <c r="W3357">
        <f t="shared" si="370"/>
        <v>2016</v>
      </c>
    </row>
    <row r="3358" spans="1:23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3">
        <v>42566.815648148149</v>
      </c>
      <c r="J3358" s="13">
        <v>42536.815648148149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 s="3">
        <f>ROUND(E3358/D3358*100,0)</f>
        <v>101</v>
      </c>
      <c r="Q3358">
        <f t="shared" si="364"/>
        <v>56.33</v>
      </c>
      <c r="R3358" s="14" t="str">
        <f t="shared" si="365"/>
        <v>6/15/2016</v>
      </c>
      <c r="S3358" s="14" t="str">
        <f t="shared" si="366"/>
        <v>7/15/2016</v>
      </c>
      <c r="T3358" s="9">
        <f t="shared" si="367"/>
        <v>6</v>
      </c>
      <c r="U3358">
        <f t="shared" si="368"/>
        <v>2016</v>
      </c>
      <c r="V3358" s="9">
        <f t="shared" si="369"/>
        <v>7</v>
      </c>
      <c r="W3358">
        <f t="shared" si="370"/>
        <v>2016</v>
      </c>
    </row>
    <row r="3359" spans="1:23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3">
        <v>41852.417939814812</v>
      </c>
      <c r="J3359" s="13">
        <v>41822.417939814812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 s="3">
        <f>ROUND(E3359/D3359*100,0)</f>
        <v>101</v>
      </c>
      <c r="Q3359">
        <f t="shared" si="364"/>
        <v>96.19</v>
      </c>
      <c r="R3359" s="14" t="str">
        <f t="shared" si="365"/>
        <v>7/2/2014</v>
      </c>
      <c r="S3359" s="14" t="str">
        <f t="shared" si="366"/>
        <v>8/1/2014</v>
      </c>
      <c r="T3359" s="9">
        <f t="shared" si="367"/>
        <v>7</v>
      </c>
      <c r="U3359">
        <f t="shared" si="368"/>
        <v>2014</v>
      </c>
      <c r="V3359" s="9">
        <f t="shared" si="369"/>
        <v>8</v>
      </c>
      <c r="W3359">
        <f t="shared" si="370"/>
        <v>2014</v>
      </c>
    </row>
    <row r="3360" spans="1:23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3">
        <v>41962.352766203701</v>
      </c>
      <c r="J3360" s="13">
        <v>41932.311099537037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 s="3">
        <f>ROUND(E3360/D3360*100,0)</f>
        <v>103</v>
      </c>
      <c r="Q3360">
        <f t="shared" si="364"/>
        <v>63.57</v>
      </c>
      <c r="R3360" s="14" t="str">
        <f t="shared" si="365"/>
        <v>10/20/2014</v>
      </c>
      <c r="S3360" s="14" t="str">
        <f t="shared" si="366"/>
        <v>11/19/2014</v>
      </c>
      <c r="T3360" s="9">
        <f t="shared" si="367"/>
        <v>10</v>
      </c>
      <c r="U3360">
        <f t="shared" si="368"/>
        <v>2014</v>
      </c>
      <c r="V3360" s="9">
        <f t="shared" si="369"/>
        <v>11</v>
      </c>
      <c r="W3360">
        <f t="shared" si="370"/>
        <v>2014</v>
      </c>
    </row>
    <row r="3361" spans="1:23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3">
        <v>42791.057106481479</v>
      </c>
      <c r="J3361" s="13">
        <v>42746.057106481479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 s="3">
        <f>ROUND(E3361/D3361*100,0)</f>
        <v>106</v>
      </c>
      <c r="Q3361">
        <f t="shared" si="364"/>
        <v>184.78</v>
      </c>
      <c r="R3361" s="14" t="str">
        <f t="shared" si="365"/>
        <v>1/11/2017</v>
      </c>
      <c r="S3361" s="14" t="str">
        <f t="shared" si="366"/>
        <v>2/25/2017</v>
      </c>
      <c r="T3361" s="9">
        <f t="shared" si="367"/>
        <v>1</v>
      </c>
      <c r="U3361">
        <f t="shared" si="368"/>
        <v>2017</v>
      </c>
      <c r="V3361" s="9">
        <f t="shared" si="369"/>
        <v>2</v>
      </c>
      <c r="W3361">
        <f t="shared" si="370"/>
        <v>2017</v>
      </c>
    </row>
    <row r="3362" spans="1:23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3">
        <v>42718.665972222225</v>
      </c>
      <c r="J3362" s="13">
        <v>42697.082673611112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 s="3">
        <f>ROUND(E3362/D3362*100,0)</f>
        <v>101</v>
      </c>
      <c r="Q3362">
        <f t="shared" si="364"/>
        <v>126.72</v>
      </c>
      <c r="R3362" s="14" t="str">
        <f t="shared" si="365"/>
        <v>11/23/2016</v>
      </c>
      <c r="S3362" s="14" t="str">
        <f t="shared" si="366"/>
        <v>12/14/2016</v>
      </c>
      <c r="T3362" s="9">
        <f t="shared" si="367"/>
        <v>11</v>
      </c>
      <c r="U3362">
        <f t="shared" si="368"/>
        <v>2016</v>
      </c>
      <c r="V3362" s="9">
        <f t="shared" si="369"/>
        <v>12</v>
      </c>
      <c r="W3362">
        <f t="shared" si="370"/>
        <v>2016</v>
      </c>
    </row>
    <row r="3363" spans="1:23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3">
        <v>41883.665972222225</v>
      </c>
      <c r="J3363" s="13">
        <v>41866.025347222225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 s="3">
        <f>ROUND(E3363/D3363*100,0)</f>
        <v>113</v>
      </c>
      <c r="Q3363">
        <f t="shared" si="364"/>
        <v>83.43</v>
      </c>
      <c r="R3363" s="14" t="str">
        <f t="shared" si="365"/>
        <v>8/15/2014</v>
      </c>
      <c r="S3363" s="14" t="str">
        <f t="shared" si="366"/>
        <v>9/1/2014</v>
      </c>
      <c r="T3363" s="9">
        <f t="shared" si="367"/>
        <v>8</v>
      </c>
      <c r="U3363">
        <f t="shared" si="368"/>
        <v>2014</v>
      </c>
      <c r="V3363" s="9">
        <f t="shared" si="369"/>
        <v>9</v>
      </c>
      <c r="W3363">
        <f t="shared" si="370"/>
        <v>2014</v>
      </c>
    </row>
    <row r="3364" spans="1:23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3">
        <v>42070.204861111109</v>
      </c>
      <c r="J3364" s="13">
        <v>42056.091631944444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 s="3">
        <f>ROUND(E3364/D3364*100,0)</f>
        <v>218</v>
      </c>
      <c r="Q3364">
        <f t="shared" si="364"/>
        <v>54.5</v>
      </c>
      <c r="R3364" s="14" t="str">
        <f t="shared" si="365"/>
        <v>2/21/2015</v>
      </c>
      <c r="S3364" s="14" t="str">
        <f t="shared" si="366"/>
        <v>3/7/2015</v>
      </c>
      <c r="T3364" s="9">
        <f t="shared" si="367"/>
        <v>2</v>
      </c>
      <c r="U3364">
        <f t="shared" si="368"/>
        <v>2015</v>
      </c>
      <c r="V3364" s="9">
        <f t="shared" si="369"/>
        <v>3</v>
      </c>
      <c r="W3364">
        <f t="shared" si="370"/>
        <v>2015</v>
      </c>
    </row>
    <row r="3365" spans="1:23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3">
        <v>41870.666666666664</v>
      </c>
      <c r="J3365" s="13">
        <v>41851.771354166667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 s="3">
        <f>ROUND(E3365/D3365*100,0)</f>
        <v>101</v>
      </c>
      <c r="Q3365">
        <f t="shared" si="364"/>
        <v>302.31</v>
      </c>
      <c r="R3365" s="14" t="str">
        <f t="shared" si="365"/>
        <v>7/31/2014</v>
      </c>
      <c r="S3365" s="14" t="str">
        <f t="shared" si="366"/>
        <v>8/19/2014</v>
      </c>
      <c r="T3365" s="9">
        <f t="shared" si="367"/>
        <v>7</v>
      </c>
      <c r="U3365">
        <f t="shared" si="368"/>
        <v>2014</v>
      </c>
      <c r="V3365" s="9">
        <f t="shared" si="369"/>
        <v>8</v>
      </c>
      <c r="W3365">
        <f t="shared" si="370"/>
        <v>2014</v>
      </c>
    </row>
    <row r="3366" spans="1:23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3">
        <v>42444.875</v>
      </c>
      <c r="J3366" s="13">
        <v>42422.977418981478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 s="3">
        <f>ROUND(E3366/D3366*100,0)</f>
        <v>106</v>
      </c>
      <c r="Q3366">
        <f t="shared" si="364"/>
        <v>44.14</v>
      </c>
      <c r="R3366" s="14" t="str">
        <f t="shared" si="365"/>
        <v>2/22/2016</v>
      </c>
      <c r="S3366" s="14" t="str">
        <f t="shared" si="366"/>
        <v>3/15/2016</v>
      </c>
      <c r="T3366" s="9">
        <f t="shared" si="367"/>
        <v>2</v>
      </c>
      <c r="U3366">
        <f t="shared" si="368"/>
        <v>2016</v>
      </c>
      <c r="V3366" s="9">
        <f t="shared" si="369"/>
        <v>3</v>
      </c>
      <c r="W3366">
        <f t="shared" si="370"/>
        <v>2016</v>
      </c>
    </row>
    <row r="3367" spans="1:23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3">
        <v>42351.101759259262</v>
      </c>
      <c r="J3367" s="13">
        <v>42321.101759259262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 s="3">
        <f>ROUND(E3367/D3367*100,0)</f>
        <v>104</v>
      </c>
      <c r="Q3367">
        <f t="shared" si="364"/>
        <v>866.67</v>
      </c>
      <c r="R3367" s="14" t="str">
        <f t="shared" si="365"/>
        <v>11/13/2015</v>
      </c>
      <c r="S3367" s="14" t="str">
        <f t="shared" si="366"/>
        <v>12/13/2015</v>
      </c>
      <c r="T3367" s="9">
        <f t="shared" si="367"/>
        <v>11</v>
      </c>
      <c r="U3367">
        <f t="shared" si="368"/>
        <v>2015</v>
      </c>
      <c r="V3367" s="9">
        <f t="shared" si="369"/>
        <v>12</v>
      </c>
      <c r="W3367">
        <f t="shared" si="370"/>
        <v>2015</v>
      </c>
    </row>
    <row r="3368" spans="1:23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3">
        <v>42137.067557870374</v>
      </c>
      <c r="J3368" s="13">
        <v>42107.067557870374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 s="3">
        <f>ROUND(E3368/D3368*100,0)</f>
        <v>221</v>
      </c>
      <c r="Q3368">
        <f t="shared" si="364"/>
        <v>61.39</v>
      </c>
      <c r="R3368" s="14" t="str">
        <f t="shared" si="365"/>
        <v>4/13/2015</v>
      </c>
      <c r="S3368" s="14" t="str">
        <f t="shared" si="366"/>
        <v>5/13/2015</v>
      </c>
      <c r="T3368" s="9">
        <f t="shared" si="367"/>
        <v>4</v>
      </c>
      <c r="U3368">
        <f t="shared" si="368"/>
        <v>2015</v>
      </c>
      <c r="V3368" s="9">
        <f t="shared" si="369"/>
        <v>5</v>
      </c>
      <c r="W3368">
        <f t="shared" si="370"/>
        <v>2015</v>
      </c>
    </row>
    <row r="3369" spans="1:23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3">
        <v>42217.933958333335</v>
      </c>
      <c r="J3369" s="13">
        <v>42192.933958333335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 s="3">
        <f>ROUND(E3369/D3369*100,0)</f>
        <v>119</v>
      </c>
      <c r="Q3369">
        <f t="shared" si="364"/>
        <v>29.67</v>
      </c>
      <c r="R3369" s="14" t="str">
        <f t="shared" si="365"/>
        <v>7/7/2015</v>
      </c>
      <c r="S3369" s="14" t="str">
        <f t="shared" si="366"/>
        <v>8/1/2015</v>
      </c>
      <c r="T3369" s="9">
        <f t="shared" si="367"/>
        <v>7</v>
      </c>
      <c r="U3369">
        <f t="shared" si="368"/>
        <v>2015</v>
      </c>
      <c r="V3369" s="9">
        <f t="shared" si="369"/>
        <v>8</v>
      </c>
      <c r="W3369">
        <f t="shared" si="370"/>
        <v>2015</v>
      </c>
    </row>
    <row r="3370" spans="1:23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3">
        <v>42005.208333333336</v>
      </c>
      <c r="J3370" s="13">
        <v>41969.199756944443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 s="3">
        <f>ROUND(E3370/D3370*100,0)</f>
        <v>105</v>
      </c>
      <c r="Q3370">
        <f t="shared" si="364"/>
        <v>45.48</v>
      </c>
      <c r="R3370" s="14" t="str">
        <f t="shared" si="365"/>
        <v>11/26/2014</v>
      </c>
      <c r="S3370" s="14" t="str">
        <f t="shared" si="366"/>
        <v>1/1/2015</v>
      </c>
      <c r="T3370" s="9">
        <f t="shared" si="367"/>
        <v>11</v>
      </c>
      <c r="U3370">
        <f t="shared" si="368"/>
        <v>2014</v>
      </c>
      <c r="V3370" s="9">
        <f t="shared" si="369"/>
        <v>1</v>
      </c>
      <c r="W3370">
        <f t="shared" si="370"/>
        <v>2015</v>
      </c>
    </row>
    <row r="3371" spans="1:23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3">
        <v>42750.041435185187</v>
      </c>
      <c r="J3371" s="13">
        <v>42690.041435185187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 s="3">
        <f>ROUND(E3371/D3371*100,0)</f>
        <v>104</v>
      </c>
      <c r="Q3371">
        <f t="shared" si="364"/>
        <v>96.2</v>
      </c>
      <c r="R3371" s="14" t="str">
        <f t="shared" si="365"/>
        <v>11/16/2016</v>
      </c>
      <c r="S3371" s="14" t="str">
        <f t="shared" si="366"/>
        <v>1/15/2017</v>
      </c>
      <c r="T3371" s="9">
        <f t="shared" si="367"/>
        <v>11</v>
      </c>
      <c r="U3371">
        <f t="shared" si="368"/>
        <v>2016</v>
      </c>
      <c r="V3371" s="9">
        <f t="shared" si="369"/>
        <v>1</v>
      </c>
      <c r="W3371">
        <f t="shared" si="370"/>
        <v>2017</v>
      </c>
    </row>
    <row r="3372" spans="1:23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3">
        <v>42721.333333333336</v>
      </c>
      <c r="J3372" s="13">
        <v>42690.334317129629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 s="3">
        <f>ROUND(E3372/D3372*100,0)</f>
        <v>118</v>
      </c>
      <c r="Q3372">
        <f t="shared" si="364"/>
        <v>67.92</v>
      </c>
      <c r="R3372" s="14" t="str">
        <f t="shared" si="365"/>
        <v>11/16/2016</v>
      </c>
      <c r="S3372" s="14" t="str">
        <f t="shared" si="366"/>
        <v>12/17/2016</v>
      </c>
      <c r="T3372" s="9">
        <f t="shared" si="367"/>
        <v>11</v>
      </c>
      <c r="U3372">
        <f t="shared" si="368"/>
        <v>2016</v>
      </c>
      <c r="V3372" s="9">
        <f t="shared" si="369"/>
        <v>12</v>
      </c>
      <c r="W3372">
        <f t="shared" si="370"/>
        <v>2016</v>
      </c>
    </row>
    <row r="3373" spans="1:23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3">
        <v>42340.874594907407</v>
      </c>
      <c r="J3373" s="13">
        <v>42312.874594907407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 s="3">
        <f>ROUND(E3373/D3373*100,0)</f>
        <v>139</v>
      </c>
      <c r="Q3373">
        <f t="shared" si="364"/>
        <v>30.78</v>
      </c>
      <c r="R3373" s="14" t="str">
        <f t="shared" si="365"/>
        <v>11/4/2015</v>
      </c>
      <c r="S3373" s="14" t="str">
        <f t="shared" si="366"/>
        <v>12/2/2015</v>
      </c>
      <c r="T3373" s="9">
        <f t="shared" si="367"/>
        <v>11</v>
      </c>
      <c r="U3373">
        <f t="shared" si="368"/>
        <v>2015</v>
      </c>
      <c r="V3373" s="9">
        <f t="shared" si="369"/>
        <v>12</v>
      </c>
      <c r="W3373">
        <f t="shared" si="370"/>
        <v>2015</v>
      </c>
    </row>
    <row r="3374" spans="1:23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3">
        <v>41876.207638888889</v>
      </c>
      <c r="J3374" s="13">
        <v>41855.548101851855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 s="3">
        <f>ROUND(E3374/D3374*100,0)</f>
        <v>104</v>
      </c>
      <c r="Q3374">
        <f t="shared" si="364"/>
        <v>38.33</v>
      </c>
      <c r="R3374" s="14" t="str">
        <f t="shared" si="365"/>
        <v>8/4/2014</v>
      </c>
      <c r="S3374" s="14" t="str">
        <f t="shared" si="366"/>
        <v>8/25/2014</v>
      </c>
      <c r="T3374" s="9">
        <f t="shared" si="367"/>
        <v>8</v>
      </c>
      <c r="U3374">
        <f t="shared" si="368"/>
        <v>2014</v>
      </c>
      <c r="V3374" s="9">
        <f t="shared" si="369"/>
        <v>8</v>
      </c>
      <c r="W3374">
        <f t="shared" si="370"/>
        <v>2014</v>
      </c>
    </row>
    <row r="3375" spans="1:23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3">
        <v>42203.666666666664</v>
      </c>
      <c r="J3375" s="13">
        <v>42179.854629629626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 s="3">
        <f>ROUND(E3375/D3375*100,0)</f>
        <v>100</v>
      </c>
      <c r="Q3375">
        <f t="shared" si="364"/>
        <v>66.83</v>
      </c>
      <c r="R3375" s="14" t="str">
        <f t="shared" si="365"/>
        <v>6/24/2015</v>
      </c>
      <c r="S3375" s="14" t="str">
        <f t="shared" si="366"/>
        <v>7/18/2015</v>
      </c>
      <c r="T3375" s="9">
        <f t="shared" si="367"/>
        <v>6</v>
      </c>
      <c r="U3375">
        <f t="shared" si="368"/>
        <v>2015</v>
      </c>
      <c r="V3375" s="9">
        <f t="shared" si="369"/>
        <v>7</v>
      </c>
      <c r="W3375">
        <f t="shared" si="370"/>
        <v>2015</v>
      </c>
    </row>
    <row r="3376" spans="1:23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3">
        <v>42305.731666666667</v>
      </c>
      <c r="J3376" s="13">
        <v>42275.731666666667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 s="3">
        <f>ROUND(E3376/D3376*100,0)</f>
        <v>107</v>
      </c>
      <c r="Q3376">
        <f t="shared" si="364"/>
        <v>71.73</v>
      </c>
      <c r="R3376" s="14" t="str">
        <f t="shared" si="365"/>
        <v>9/28/2015</v>
      </c>
      <c r="S3376" s="14" t="str">
        <f t="shared" si="366"/>
        <v>10/28/2015</v>
      </c>
      <c r="T3376" s="9">
        <f t="shared" si="367"/>
        <v>9</v>
      </c>
      <c r="U3376">
        <f t="shared" si="368"/>
        <v>2015</v>
      </c>
      <c r="V3376" s="9">
        <f t="shared" si="369"/>
        <v>10</v>
      </c>
      <c r="W3376">
        <f t="shared" si="370"/>
        <v>2015</v>
      </c>
    </row>
    <row r="3377" spans="1:23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3">
        <v>41777.610798611109</v>
      </c>
      <c r="J3377" s="13">
        <v>41765.610798611109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 s="3">
        <f>ROUND(E3377/D3377*100,0)</f>
        <v>100</v>
      </c>
      <c r="Q3377">
        <f t="shared" si="364"/>
        <v>176.47</v>
      </c>
      <c r="R3377" s="14" t="str">
        <f t="shared" si="365"/>
        <v>5/6/2014</v>
      </c>
      <c r="S3377" s="14" t="str">
        <f t="shared" si="366"/>
        <v>5/18/2014</v>
      </c>
      <c r="T3377" s="9">
        <f t="shared" si="367"/>
        <v>5</v>
      </c>
      <c r="U3377">
        <f t="shared" si="368"/>
        <v>2014</v>
      </c>
      <c r="V3377" s="9">
        <f t="shared" si="369"/>
        <v>5</v>
      </c>
      <c r="W3377">
        <f t="shared" si="370"/>
        <v>2014</v>
      </c>
    </row>
    <row r="3378" spans="1:23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3">
        <v>42119.65965277778</v>
      </c>
      <c r="J3378" s="13">
        <v>42059.701319444444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 s="3">
        <f>ROUND(E3378/D3378*100,0)</f>
        <v>100</v>
      </c>
      <c r="Q3378">
        <f t="shared" si="364"/>
        <v>421.11</v>
      </c>
      <c r="R3378" s="14" t="str">
        <f t="shared" si="365"/>
        <v>2/24/2015</v>
      </c>
      <c r="S3378" s="14" t="str">
        <f t="shared" si="366"/>
        <v>4/25/2015</v>
      </c>
      <c r="T3378" s="9">
        <f t="shared" si="367"/>
        <v>2</v>
      </c>
      <c r="U3378">
        <f t="shared" si="368"/>
        <v>2015</v>
      </c>
      <c r="V3378" s="9">
        <f t="shared" si="369"/>
        <v>4</v>
      </c>
      <c r="W3378">
        <f t="shared" si="370"/>
        <v>2015</v>
      </c>
    </row>
    <row r="3379" spans="1:23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3">
        <v>42083.705555555556</v>
      </c>
      <c r="J3379" s="13">
        <v>42053.732627314814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 s="3">
        <f>ROUND(E3379/D3379*100,0)</f>
        <v>101</v>
      </c>
      <c r="Q3379">
        <f t="shared" si="364"/>
        <v>104.99</v>
      </c>
      <c r="R3379" s="14" t="str">
        <f t="shared" si="365"/>
        <v>2/18/2015</v>
      </c>
      <c r="S3379" s="14" t="str">
        <f t="shared" si="366"/>
        <v>3/20/2015</v>
      </c>
      <c r="T3379" s="9">
        <f t="shared" si="367"/>
        <v>2</v>
      </c>
      <c r="U3379">
        <f t="shared" si="368"/>
        <v>2015</v>
      </c>
      <c r="V3379" s="9">
        <f t="shared" si="369"/>
        <v>3</v>
      </c>
      <c r="W3379">
        <f t="shared" si="370"/>
        <v>2015</v>
      </c>
    </row>
    <row r="3380" spans="1:23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3">
        <v>41882.547222222223</v>
      </c>
      <c r="J3380" s="13">
        <v>41858.355393518519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 s="3">
        <f>ROUND(E3380/D3380*100,0)</f>
        <v>108</v>
      </c>
      <c r="Q3380">
        <f t="shared" si="364"/>
        <v>28.19</v>
      </c>
      <c r="R3380" s="14" t="str">
        <f t="shared" si="365"/>
        <v>8/7/2014</v>
      </c>
      <c r="S3380" s="14" t="str">
        <f t="shared" si="366"/>
        <v>8/31/2014</v>
      </c>
      <c r="T3380" s="9">
        <f t="shared" si="367"/>
        <v>8</v>
      </c>
      <c r="U3380">
        <f t="shared" si="368"/>
        <v>2014</v>
      </c>
      <c r="V3380" s="9">
        <f t="shared" si="369"/>
        <v>8</v>
      </c>
      <c r="W3380">
        <f t="shared" si="370"/>
        <v>2014</v>
      </c>
    </row>
    <row r="3381" spans="1:23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3">
        <v>42242.958333333336</v>
      </c>
      <c r="J3381" s="13">
        <v>42225.513888888891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 s="3">
        <f>ROUND(E3381/D3381*100,0)</f>
        <v>104</v>
      </c>
      <c r="Q3381">
        <f t="shared" si="364"/>
        <v>54.55</v>
      </c>
      <c r="R3381" s="14" t="str">
        <f t="shared" si="365"/>
        <v>8/9/2015</v>
      </c>
      <c r="S3381" s="14" t="str">
        <f t="shared" si="366"/>
        <v>8/26/2015</v>
      </c>
      <c r="T3381" s="9">
        <f t="shared" si="367"/>
        <v>8</v>
      </c>
      <c r="U3381">
        <f t="shared" si="368"/>
        <v>2015</v>
      </c>
      <c r="V3381" s="9">
        <f t="shared" si="369"/>
        <v>8</v>
      </c>
      <c r="W3381">
        <f t="shared" si="370"/>
        <v>2015</v>
      </c>
    </row>
    <row r="3382" spans="1:23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3">
        <v>41972.995115740741</v>
      </c>
      <c r="J3382" s="13">
        <v>41937.953449074077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 s="3">
        <f>ROUND(E3382/D3382*100,0)</f>
        <v>104</v>
      </c>
      <c r="Q3382">
        <f t="shared" si="364"/>
        <v>111.89</v>
      </c>
      <c r="R3382" s="14" t="str">
        <f t="shared" si="365"/>
        <v>10/25/2014</v>
      </c>
      <c r="S3382" s="14" t="str">
        <f t="shared" si="366"/>
        <v>11/29/2014</v>
      </c>
      <c r="T3382" s="9">
        <f t="shared" si="367"/>
        <v>10</v>
      </c>
      <c r="U3382">
        <f t="shared" si="368"/>
        <v>2014</v>
      </c>
      <c r="V3382" s="9">
        <f t="shared" si="369"/>
        <v>11</v>
      </c>
      <c r="W3382">
        <f t="shared" si="370"/>
        <v>2014</v>
      </c>
    </row>
    <row r="3383" spans="1:23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3">
        <v>42074.143321759257</v>
      </c>
      <c r="J3383" s="13">
        <v>42044.184988425928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 s="3">
        <f>ROUND(E3383/D3383*100,0)</f>
        <v>102</v>
      </c>
      <c r="Q3383">
        <f t="shared" si="364"/>
        <v>85.21</v>
      </c>
      <c r="R3383" s="14" t="str">
        <f t="shared" si="365"/>
        <v>2/9/2015</v>
      </c>
      <c r="S3383" s="14" t="str">
        <f t="shared" si="366"/>
        <v>3/11/2015</v>
      </c>
      <c r="T3383" s="9">
        <f t="shared" si="367"/>
        <v>2</v>
      </c>
      <c r="U3383">
        <f t="shared" si="368"/>
        <v>2015</v>
      </c>
      <c r="V3383" s="9">
        <f t="shared" si="369"/>
        <v>3</v>
      </c>
      <c r="W3383">
        <f t="shared" si="370"/>
        <v>2015</v>
      </c>
    </row>
    <row r="3384" spans="1:23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3">
        <v>42583.957638888889</v>
      </c>
      <c r="J3384" s="13">
        <v>42559.431203703702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 s="3">
        <f>ROUND(E3384/D3384*100,0)</f>
        <v>101</v>
      </c>
      <c r="Q3384">
        <f t="shared" si="364"/>
        <v>76.650000000000006</v>
      </c>
      <c r="R3384" s="14" t="str">
        <f t="shared" si="365"/>
        <v>7/8/2016</v>
      </c>
      <c r="S3384" s="14" t="str">
        <f t="shared" si="366"/>
        <v>8/1/2016</v>
      </c>
      <c r="T3384" s="9">
        <f t="shared" si="367"/>
        <v>7</v>
      </c>
      <c r="U3384">
        <f t="shared" si="368"/>
        <v>2016</v>
      </c>
      <c r="V3384" s="9">
        <f t="shared" si="369"/>
        <v>8</v>
      </c>
      <c r="W3384">
        <f t="shared" si="370"/>
        <v>2016</v>
      </c>
    </row>
    <row r="3385" spans="1:23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3">
        <v>42544.782638888886</v>
      </c>
      <c r="J3385" s="13">
        <v>42524.782638888886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 s="3">
        <f>ROUND(E3385/D3385*100,0)</f>
        <v>112</v>
      </c>
      <c r="Q3385">
        <f t="shared" si="364"/>
        <v>65.17</v>
      </c>
      <c r="R3385" s="14" t="str">
        <f t="shared" si="365"/>
        <v>6/3/2016</v>
      </c>
      <c r="S3385" s="14" t="str">
        <f t="shared" si="366"/>
        <v>6/23/2016</v>
      </c>
      <c r="T3385" s="9">
        <f t="shared" si="367"/>
        <v>6</v>
      </c>
      <c r="U3385">
        <f t="shared" si="368"/>
        <v>2016</v>
      </c>
      <c r="V3385" s="9">
        <f t="shared" si="369"/>
        <v>6</v>
      </c>
      <c r="W3385">
        <f t="shared" si="370"/>
        <v>2016</v>
      </c>
    </row>
    <row r="3386" spans="1:23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3">
        <v>42329.125</v>
      </c>
      <c r="J3386" s="13">
        <v>42292.087592592594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 s="3">
        <f>ROUND(E3386/D3386*100,0)</f>
        <v>100</v>
      </c>
      <c r="Q3386">
        <f t="shared" si="364"/>
        <v>93.76</v>
      </c>
      <c r="R3386" s="14" t="str">
        <f t="shared" si="365"/>
        <v>10/15/2015</v>
      </c>
      <c r="S3386" s="14" t="str">
        <f t="shared" si="366"/>
        <v>11/21/2015</v>
      </c>
      <c r="T3386" s="9">
        <f t="shared" si="367"/>
        <v>10</v>
      </c>
      <c r="U3386">
        <f t="shared" si="368"/>
        <v>2015</v>
      </c>
      <c r="V3386" s="9">
        <f t="shared" si="369"/>
        <v>11</v>
      </c>
      <c r="W3386">
        <f t="shared" si="370"/>
        <v>2015</v>
      </c>
    </row>
    <row r="3387" spans="1:23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3">
        <v>41983.8675</v>
      </c>
      <c r="J3387" s="13">
        <v>41953.8675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 s="3">
        <f>ROUND(E3387/D3387*100,0)</f>
        <v>100</v>
      </c>
      <c r="Q3387">
        <f t="shared" si="364"/>
        <v>133.33000000000001</v>
      </c>
      <c r="R3387" s="14" t="str">
        <f t="shared" si="365"/>
        <v>11/10/2014</v>
      </c>
      <c r="S3387" s="14" t="str">
        <f t="shared" si="366"/>
        <v>12/10/2014</v>
      </c>
      <c r="T3387" s="9">
        <f t="shared" si="367"/>
        <v>11</v>
      </c>
      <c r="U3387">
        <f t="shared" si="368"/>
        <v>2014</v>
      </c>
      <c r="V3387" s="9">
        <f t="shared" si="369"/>
        <v>12</v>
      </c>
      <c r="W3387">
        <f t="shared" si="370"/>
        <v>2014</v>
      </c>
    </row>
    <row r="3388" spans="1:23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3">
        <v>41976.644745370373</v>
      </c>
      <c r="J3388" s="13">
        <v>41946.644745370373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 s="3">
        <f>ROUND(E3388/D3388*100,0)</f>
        <v>105</v>
      </c>
      <c r="Q3388">
        <f t="shared" si="364"/>
        <v>51.22</v>
      </c>
      <c r="R3388" s="14" t="str">
        <f t="shared" si="365"/>
        <v>11/3/2014</v>
      </c>
      <c r="S3388" s="14" t="str">
        <f t="shared" si="366"/>
        <v>12/3/2014</v>
      </c>
      <c r="T3388" s="9">
        <f t="shared" si="367"/>
        <v>11</v>
      </c>
      <c r="U3388">
        <f t="shared" si="368"/>
        <v>2014</v>
      </c>
      <c r="V3388" s="9">
        <f t="shared" si="369"/>
        <v>12</v>
      </c>
      <c r="W3388">
        <f t="shared" si="370"/>
        <v>2014</v>
      </c>
    </row>
    <row r="3389" spans="1:23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3">
        <v>41987.762592592589</v>
      </c>
      <c r="J3389" s="13">
        <v>41947.762592592589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 s="3">
        <f>ROUND(E3389/D3389*100,0)</f>
        <v>117</v>
      </c>
      <c r="Q3389">
        <f t="shared" si="364"/>
        <v>100.17</v>
      </c>
      <c r="R3389" s="14" t="str">
        <f t="shared" si="365"/>
        <v>11/4/2014</v>
      </c>
      <c r="S3389" s="14" t="str">
        <f t="shared" si="366"/>
        <v>12/14/2014</v>
      </c>
      <c r="T3389" s="9">
        <f t="shared" si="367"/>
        <v>11</v>
      </c>
      <c r="U3389">
        <f t="shared" si="368"/>
        <v>2014</v>
      </c>
      <c r="V3389" s="9">
        <f t="shared" si="369"/>
        <v>12</v>
      </c>
      <c r="W3389">
        <f t="shared" si="370"/>
        <v>2014</v>
      </c>
    </row>
    <row r="3390" spans="1:23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3">
        <v>42173.461122685185</v>
      </c>
      <c r="J3390" s="13">
        <v>42143.461122685185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 s="3">
        <f>ROUND(E3390/D3390*100,0)</f>
        <v>104</v>
      </c>
      <c r="Q3390">
        <f t="shared" si="364"/>
        <v>34.6</v>
      </c>
      <c r="R3390" s="14" t="str">
        <f t="shared" si="365"/>
        <v>5/19/2015</v>
      </c>
      <c r="S3390" s="14" t="str">
        <f t="shared" si="366"/>
        <v>6/18/2015</v>
      </c>
      <c r="T3390" s="9">
        <f t="shared" si="367"/>
        <v>5</v>
      </c>
      <c r="U3390">
        <f t="shared" si="368"/>
        <v>2015</v>
      </c>
      <c r="V3390" s="9">
        <f t="shared" si="369"/>
        <v>6</v>
      </c>
      <c r="W3390">
        <f t="shared" si="370"/>
        <v>2015</v>
      </c>
    </row>
    <row r="3391" spans="1:23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3">
        <v>42524.563449074078</v>
      </c>
      <c r="J3391" s="13">
        <v>42494.563449074078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 s="3">
        <f>ROUND(E3391/D3391*100,0)</f>
        <v>115</v>
      </c>
      <c r="Q3391">
        <f t="shared" si="364"/>
        <v>184.68</v>
      </c>
      <c r="R3391" s="14" t="str">
        <f t="shared" si="365"/>
        <v>5/4/2016</v>
      </c>
      <c r="S3391" s="14" t="str">
        <f t="shared" si="366"/>
        <v>6/3/2016</v>
      </c>
      <c r="T3391" s="9">
        <f t="shared" si="367"/>
        <v>5</v>
      </c>
      <c r="U3391">
        <f t="shared" si="368"/>
        <v>2016</v>
      </c>
      <c r="V3391" s="9">
        <f t="shared" si="369"/>
        <v>6</v>
      </c>
      <c r="W3391">
        <f t="shared" si="370"/>
        <v>2016</v>
      </c>
    </row>
    <row r="3392" spans="1:23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3">
        <v>41830.774826388886</v>
      </c>
      <c r="J3392" s="13">
        <v>41815.774826388886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 s="3">
        <f>ROUND(E3392/D3392*100,0)</f>
        <v>102</v>
      </c>
      <c r="Q3392">
        <f t="shared" si="364"/>
        <v>69.819999999999993</v>
      </c>
      <c r="R3392" s="14" t="str">
        <f t="shared" si="365"/>
        <v>6/25/2014</v>
      </c>
      <c r="S3392" s="14" t="str">
        <f t="shared" si="366"/>
        <v>7/10/2014</v>
      </c>
      <c r="T3392" s="9">
        <f t="shared" si="367"/>
        <v>6</v>
      </c>
      <c r="U3392">
        <f t="shared" si="368"/>
        <v>2014</v>
      </c>
      <c r="V3392" s="9">
        <f t="shared" si="369"/>
        <v>7</v>
      </c>
      <c r="W3392">
        <f t="shared" si="370"/>
        <v>2014</v>
      </c>
    </row>
    <row r="3393" spans="1:23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3">
        <v>41859.936111111114</v>
      </c>
      <c r="J3393" s="13">
        <v>41830.545694444445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 s="3">
        <f>ROUND(E3393/D3393*100,0)</f>
        <v>223</v>
      </c>
      <c r="Q3393">
        <f t="shared" si="364"/>
        <v>61.94</v>
      </c>
      <c r="R3393" s="14" t="str">
        <f t="shared" si="365"/>
        <v>7/10/2014</v>
      </c>
      <c r="S3393" s="14" t="str">
        <f t="shared" si="366"/>
        <v>8/8/2014</v>
      </c>
      <c r="T3393" s="9">
        <f t="shared" si="367"/>
        <v>7</v>
      </c>
      <c r="U3393">
        <f t="shared" si="368"/>
        <v>2014</v>
      </c>
      <c r="V3393" s="9">
        <f t="shared" si="369"/>
        <v>8</v>
      </c>
      <c r="W3393">
        <f t="shared" si="370"/>
        <v>2014</v>
      </c>
    </row>
    <row r="3394" spans="1:23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3">
        <v>42496.845543981479</v>
      </c>
      <c r="J3394" s="13">
        <v>42446.845543981479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 s="3">
        <f>ROUND(E3394/D3394*100,0)</f>
        <v>100</v>
      </c>
      <c r="Q3394">
        <f t="shared" si="364"/>
        <v>41.67</v>
      </c>
      <c r="R3394" s="14" t="str">
        <f t="shared" si="365"/>
        <v>3/17/2016</v>
      </c>
      <c r="S3394" s="14" t="str">
        <f t="shared" si="366"/>
        <v>5/6/2016</v>
      </c>
      <c r="T3394" s="9">
        <f t="shared" si="367"/>
        <v>3</v>
      </c>
      <c r="U3394">
        <f t="shared" si="368"/>
        <v>2016</v>
      </c>
      <c r="V3394" s="9">
        <f t="shared" si="369"/>
        <v>5</v>
      </c>
      <c r="W3394">
        <f t="shared" si="370"/>
        <v>2016</v>
      </c>
    </row>
    <row r="3395" spans="1:23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3">
        <v>41949.031944444447</v>
      </c>
      <c r="J3395" s="13">
        <v>41923.921643518515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 s="3">
        <f>ROUND(E3395/D3395*100,0)</f>
        <v>106</v>
      </c>
      <c r="Q3395">
        <f t="shared" ref="Q3395:Q3458" si="371">IFERROR(ROUND(E3395/L3395,2),0)</f>
        <v>36.07</v>
      </c>
      <c r="R3395" s="14" t="str">
        <f t="shared" ref="R3395:R3458" si="372">_xlfn.CONCAT(MONTH(J3395),"/",DAY(J3395),"/",YEAR(J3395))</f>
        <v>10/11/2014</v>
      </c>
      <c r="S3395" s="14" t="str">
        <f t="shared" ref="S3395:S3458" si="373">_xlfn.CONCAT(MONTH(I3395),"/",DAY(I3395),"/",YEAR(I3395))</f>
        <v>11/6/2014</v>
      </c>
      <c r="T3395" s="9">
        <f t="shared" ref="T3395:T3458" si="374">MONTH(R3395)</f>
        <v>10</v>
      </c>
      <c r="U3395">
        <f t="shared" ref="U3395:U3458" si="375">YEAR(R3395)</f>
        <v>2014</v>
      </c>
      <c r="V3395" s="9">
        <f t="shared" ref="V3395:V3458" si="376">MONTH(S3395)</f>
        <v>11</v>
      </c>
      <c r="W3395">
        <f t="shared" ref="W3395:W3458" si="377">YEAR(S3395)</f>
        <v>2014</v>
      </c>
    </row>
    <row r="3396" spans="1:23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3">
        <v>41847.59542824074</v>
      </c>
      <c r="J3396" s="13">
        <v>41817.59542824074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 s="3">
        <f>ROUND(E3396/D3396*100,0)</f>
        <v>142</v>
      </c>
      <c r="Q3396">
        <f t="shared" si="371"/>
        <v>29</v>
      </c>
      <c r="R3396" s="14" t="str">
        <f t="shared" si="372"/>
        <v>6/27/2014</v>
      </c>
      <c r="S3396" s="14" t="str">
        <f t="shared" si="373"/>
        <v>7/27/2014</v>
      </c>
      <c r="T3396" s="9">
        <f t="shared" si="374"/>
        <v>6</v>
      </c>
      <c r="U3396">
        <f t="shared" si="375"/>
        <v>2014</v>
      </c>
      <c r="V3396" s="9">
        <f t="shared" si="376"/>
        <v>7</v>
      </c>
      <c r="W3396">
        <f t="shared" si="377"/>
        <v>2014</v>
      </c>
    </row>
    <row r="3397" spans="1:23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3">
        <v>42154.756944444445</v>
      </c>
      <c r="J3397" s="13">
        <v>42140.712314814817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 s="3">
        <f>ROUND(E3397/D3397*100,0)</f>
        <v>184</v>
      </c>
      <c r="Q3397">
        <f t="shared" si="371"/>
        <v>24.21</v>
      </c>
      <c r="R3397" s="14" t="str">
        <f t="shared" si="372"/>
        <v>5/16/2015</v>
      </c>
      <c r="S3397" s="14" t="str">
        <f t="shared" si="373"/>
        <v>5/30/2015</v>
      </c>
      <c r="T3397" s="9">
        <f t="shared" si="374"/>
        <v>5</v>
      </c>
      <c r="U3397">
        <f t="shared" si="375"/>
        <v>2015</v>
      </c>
      <c r="V3397" s="9">
        <f t="shared" si="376"/>
        <v>5</v>
      </c>
      <c r="W3397">
        <f t="shared" si="377"/>
        <v>2015</v>
      </c>
    </row>
    <row r="3398" spans="1:23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3">
        <v>41791.165972222225</v>
      </c>
      <c r="J3398" s="13">
        <v>41764.446631944447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 s="3">
        <f>ROUND(E3398/D3398*100,0)</f>
        <v>104</v>
      </c>
      <c r="Q3398">
        <f t="shared" si="371"/>
        <v>55.89</v>
      </c>
      <c r="R3398" s="14" t="str">
        <f t="shared" si="372"/>
        <v>5/5/2014</v>
      </c>
      <c r="S3398" s="14" t="str">
        <f t="shared" si="373"/>
        <v>6/1/2014</v>
      </c>
      <c r="T3398" s="9">
        <f t="shared" si="374"/>
        <v>5</v>
      </c>
      <c r="U3398">
        <f t="shared" si="375"/>
        <v>2014</v>
      </c>
      <c r="V3398" s="9">
        <f t="shared" si="376"/>
        <v>6</v>
      </c>
      <c r="W3398">
        <f t="shared" si="377"/>
        <v>2014</v>
      </c>
    </row>
    <row r="3399" spans="1:23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3">
        <v>42418.916666666664</v>
      </c>
      <c r="J3399" s="13">
        <v>42378.478344907409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 s="3">
        <f>ROUND(E3399/D3399*100,0)</f>
        <v>112</v>
      </c>
      <c r="Q3399">
        <f t="shared" si="371"/>
        <v>11.67</v>
      </c>
      <c r="R3399" s="14" t="str">
        <f t="shared" si="372"/>
        <v>1/9/2016</v>
      </c>
      <c r="S3399" s="14" t="str">
        <f t="shared" si="373"/>
        <v>2/18/2016</v>
      </c>
      <c r="T3399" s="9">
        <f t="shared" si="374"/>
        <v>1</v>
      </c>
      <c r="U3399">
        <f t="shared" si="375"/>
        <v>2016</v>
      </c>
      <c r="V3399" s="9">
        <f t="shared" si="376"/>
        <v>2</v>
      </c>
      <c r="W3399">
        <f t="shared" si="377"/>
        <v>2016</v>
      </c>
    </row>
    <row r="3400" spans="1:23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3">
        <v>41964.708333333336</v>
      </c>
      <c r="J3400" s="13">
        <v>41941.75203703704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 s="3">
        <f>ROUND(E3400/D3400*100,0)</f>
        <v>111</v>
      </c>
      <c r="Q3400">
        <f t="shared" si="371"/>
        <v>68.349999999999994</v>
      </c>
      <c r="R3400" s="14" t="str">
        <f t="shared" si="372"/>
        <v>10/29/2014</v>
      </c>
      <c r="S3400" s="14" t="str">
        <f t="shared" si="373"/>
        <v>11/21/2014</v>
      </c>
      <c r="T3400" s="9">
        <f t="shared" si="374"/>
        <v>10</v>
      </c>
      <c r="U3400">
        <f t="shared" si="375"/>
        <v>2014</v>
      </c>
      <c r="V3400" s="9">
        <f t="shared" si="376"/>
        <v>11</v>
      </c>
      <c r="W3400">
        <f t="shared" si="377"/>
        <v>2014</v>
      </c>
    </row>
    <row r="3401" spans="1:23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3">
        <v>42056.920428240737</v>
      </c>
      <c r="J3401" s="13">
        <v>42026.920428240737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 s="3">
        <f>ROUND(E3401/D3401*100,0)</f>
        <v>104</v>
      </c>
      <c r="Q3401">
        <f t="shared" si="371"/>
        <v>27.07</v>
      </c>
      <c r="R3401" s="14" t="str">
        <f t="shared" si="372"/>
        <v>1/22/2015</v>
      </c>
      <c r="S3401" s="14" t="str">
        <f t="shared" si="373"/>
        <v>2/21/2015</v>
      </c>
      <c r="T3401" s="9">
        <f t="shared" si="374"/>
        <v>1</v>
      </c>
      <c r="U3401">
        <f t="shared" si="375"/>
        <v>2015</v>
      </c>
      <c r="V3401" s="9">
        <f t="shared" si="376"/>
        <v>2</v>
      </c>
      <c r="W3401">
        <f t="shared" si="377"/>
        <v>2015</v>
      </c>
    </row>
    <row r="3402" spans="1:23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3">
        <v>41879.953865740739</v>
      </c>
      <c r="J3402" s="13">
        <v>41834.953865740739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 s="3">
        <f>ROUND(E3402/D3402*100,0)</f>
        <v>100</v>
      </c>
      <c r="Q3402">
        <f t="shared" si="371"/>
        <v>118.13</v>
      </c>
      <c r="R3402" s="14" t="str">
        <f t="shared" si="372"/>
        <v>7/14/2014</v>
      </c>
      <c r="S3402" s="14" t="str">
        <f t="shared" si="373"/>
        <v>8/28/2014</v>
      </c>
      <c r="T3402" s="9">
        <f t="shared" si="374"/>
        <v>7</v>
      </c>
      <c r="U3402">
        <f t="shared" si="375"/>
        <v>2014</v>
      </c>
      <c r="V3402" s="9">
        <f t="shared" si="376"/>
        <v>8</v>
      </c>
      <c r="W3402">
        <f t="shared" si="377"/>
        <v>2014</v>
      </c>
    </row>
    <row r="3403" spans="1:23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3">
        <v>42223.723912037036</v>
      </c>
      <c r="J3403" s="13">
        <v>42193.723912037036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 s="3">
        <f>ROUND(E3403/D3403*100,0)</f>
        <v>102</v>
      </c>
      <c r="Q3403">
        <f t="shared" si="371"/>
        <v>44.76</v>
      </c>
      <c r="R3403" s="14" t="str">
        <f t="shared" si="372"/>
        <v>7/8/2015</v>
      </c>
      <c r="S3403" s="14" t="str">
        <f t="shared" si="373"/>
        <v>8/7/2015</v>
      </c>
      <c r="T3403" s="9">
        <f t="shared" si="374"/>
        <v>7</v>
      </c>
      <c r="U3403">
        <f t="shared" si="375"/>
        <v>2015</v>
      </c>
      <c r="V3403" s="9">
        <f t="shared" si="376"/>
        <v>8</v>
      </c>
      <c r="W3403">
        <f t="shared" si="377"/>
        <v>2015</v>
      </c>
    </row>
    <row r="3404" spans="1:23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3">
        <v>42320.104861111111</v>
      </c>
      <c r="J3404" s="13">
        <v>42290.61855324074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 s="3">
        <f>ROUND(E3404/D3404*100,0)</f>
        <v>110</v>
      </c>
      <c r="Q3404">
        <f t="shared" si="371"/>
        <v>99.79</v>
      </c>
      <c r="R3404" s="14" t="str">
        <f t="shared" si="372"/>
        <v>10/13/2015</v>
      </c>
      <c r="S3404" s="14" t="str">
        <f t="shared" si="373"/>
        <v>11/12/2015</v>
      </c>
      <c r="T3404" s="9">
        <f t="shared" si="374"/>
        <v>10</v>
      </c>
      <c r="U3404">
        <f t="shared" si="375"/>
        <v>2015</v>
      </c>
      <c r="V3404" s="9">
        <f t="shared" si="376"/>
        <v>11</v>
      </c>
      <c r="W3404">
        <f t="shared" si="377"/>
        <v>2015</v>
      </c>
    </row>
    <row r="3405" spans="1:23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3">
        <v>42180.462083333332</v>
      </c>
      <c r="J3405" s="13">
        <v>42150.462083333332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 s="3">
        <f>ROUND(E3405/D3405*100,0)</f>
        <v>100</v>
      </c>
      <c r="Q3405">
        <f t="shared" si="371"/>
        <v>117.65</v>
      </c>
      <c r="R3405" s="14" t="str">
        <f t="shared" si="372"/>
        <v>5/26/2015</v>
      </c>
      <c r="S3405" s="14" t="str">
        <f t="shared" si="373"/>
        <v>6/25/2015</v>
      </c>
      <c r="T3405" s="9">
        <f t="shared" si="374"/>
        <v>5</v>
      </c>
      <c r="U3405">
        <f t="shared" si="375"/>
        <v>2015</v>
      </c>
      <c r="V3405" s="9">
        <f t="shared" si="376"/>
        <v>6</v>
      </c>
      <c r="W3405">
        <f t="shared" si="377"/>
        <v>2015</v>
      </c>
    </row>
    <row r="3406" spans="1:23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3">
        <v>42172.503495370373</v>
      </c>
      <c r="J3406" s="13">
        <v>42152.503495370373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 s="3">
        <f>ROUND(E3406/D3406*100,0)</f>
        <v>122</v>
      </c>
      <c r="Q3406">
        <f t="shared" si="371"/>
        <v>203.33</v>
      </c>
      <c r="R3406" s="14" t="str">
        <f t="shared" si="372"/>
        <v>5/28/2015</v>
      </c>
      <c r="S3406" s="14" t="str">
        <f t="shared" si="373"/>
        <v>6/17/2015</v>
      </c>
      <c r="T3406" s="9">
        <f t="shared" si="374"/>
        <v>5</v>
      </c>
      <c r="U3406">
        <f t="shared" si="375"/>
        <v>2015</v>
      </c>
      <c r="V3406" s="9">
        <f t="shared" si="376"/>
        <v>6</v>
      </c>
      <c r="W3406">
        <f t="shared" si="377"/>
        <v>2015</v>
      </c>
    </row>
    <row r="3407" spans="1:23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3">
        <v>42430.999305555553</v>
      </c>
      <c r="J3407" s="13">
        <v>42410.017199074071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 s="3">
        <f>ROUND(E3407/D3407*100,0)</f>
        <v>138</v>
      </c>
      <c r="Q3407">
        <f t="shared" si="371"/>
        <v>28.32</v>
      </c>
      <c r="R3407" s="14" t="str">
        <f t="shared" si="372"/>
        <v>2/10/2016</v>
      </c>
      <c r="S3407" s="14" t="str">
        <f t="shared" si="373"/>
        <v>3/1/2016</v>
      </c>
      <c r="T3407" s="9">
        <f t="shared" si="374"/>
        <v>2</v>
      </c>
      <c r="U3407">
        <f t="shared" si="375"/>
        <v>2016</v>
      </c>
      <c r="V3407" s="9">
        <f t="shared" si="376"/>
        <v>3</v>
      </c>
      <c r="W3407">
        <f t="shared" si="377"/>
        <v>2016</v>
      </c>
    </row>
    <row r="3408" spans="1:23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3">
        <v>41836.492777777778</v>
      </c>
      <c r="J3408" s="13">
        <v>41791.492777777778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 s="3">
        <f>ROUND(E3408/D3408*100,0)</f>
        <v>100</v>
      </c>
      <c r="Q3408">
        <f t="shared" si="371"/>
        <v>110.23</v>
      </c>
      <c r="R3408" s="14" t="str">
        <f t="shared" si="372"/>
        <v>6/1/2014</v>
      </c>
      <c r="S3408" s="14" t="str">
        <f t="shared" si="373"/>
        <v>7/16/2014</v>
      </c>
      <c r="T3408" s="9">
        <f t="shared" si="374"/>
        <v>6</v>
      </c>
      <c r="U3408">
        <f t="shared" si="375"/>
        <v>2014</v>
      </c>
      <c r="V3408" s="9">
        <f t="shared" si="376"/>
        <v>7</v>
      </c>
      <c r="W3408">
        <f t="shared" si="377"/>
        <v>2014</v>
      </c>
    </row>
    <row r="3409" spans="1:23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3">
        <v>41826.422326388885</v>
      </c>
      <c r="J3409" s="13">
        <v>41796.422326388885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 s="3">
        <f>ROUND(E3409/D3409*100,0)</f>
        <v>107</v>
      </c>
      <c r="Q3409">
        <f t="shared" si="371"/>
        <v>31.97</v>
      </c>
      <c r="R3409" s="14" t="str">
        <f t="shared" si="372"/>
        <v>6/6/2014</v>
      </c>
      <c r="S3409" s="14" t="str">
        <f t="shared" si="373"/>
        <v>7/6/2014</v>
      </c>
      <c r="T3409" s="9">
        <f t="shared" si="374"/>
        <v>6</v>
      </c>
      <c r="U3409">
        <f t="shared" si="375"/>
        <v>2014</v>
      </c>
      <c r="V3409" s="9">
        <f t="shared" si="376"/>
        <v>7</v>
      </c>
      <c r="W3409">
        <f t="shared" si="377"/>
        <v>2014</v>
      </c>
    </row>
    <row r="3410" spans="1:23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3">
        <v>41838.991944444446</v>
      </c>
      <c r="J3410" s="13">
        <v>41808.991944444446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 s="3">
        <f>ROUND(E3410/D3410*100,0)</f>
        <v>211</v>
      </c>
      <c r="Q3410">
        <f t="shared" si="371"/>
        <v>58.61</v>
      </c>
      <c r="R3410" s="14" t="str">
        <f t="shared" si="372"/>
        <v>6/18/2014</v>
      </c>
      <c r="S3410" s="14" t="str">
        <f t="shared" si="373"/>
        <v>7/18/2014</v>
      </c>
      <c r="T3410" s="9">
        <f t="shared" si="374"/>
        <v>6</v>
      </c>
      <c r="U3410">
        <f t="shared" si="375"/>
        <v>2014</v>
      </c>
      <c r="V3410" s="9">
        <f t="shared" si="376"/>
        <v>7</v>
      </c>
      <c r="W3410">
        <f t="shared" si="377"/>
        <v>2014</v>
      </c>
    </row>
    <row r="3411" spans="1:23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3">
        <v>42582.873611111114</v>
      </c>
      <c r="J3411" s="13">
        <v>42544.814328703702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 s="3">
        <f>ROUND(E3411/D3411*100,0)</f>
        <v>124</v>
      </c>
      <c r="Q3411">
        <f t="shared" si="371"/>
        <v>29.43</v>
      </c>
      <c r="R3411" s="14" t="str">
        <f t="shared" si="372"/>
        <v>6/23/2016</v>
      </c>
      <c r="S3411" s="14" t="str">
        <f t="shared" si="373"/>
        <v>7/31/2016</v>
      </c>
      <c r="T3411" s="9">
        <f t="shared" si="374"/>
        <v>6</v>
      </c>
      <c r="U3411">
        <f t="shared" si="375"/>
        <v>2016</v>
      </c>
      <c r="V3411" s="9">
        <f t="shared" si="376"/>
        <v>7</v>
      </c>
      <c r="W3411">
        <f t="shared" si="377"/>
        <v>2016</v>
      </c>
    </row>
    <row r="3412" spans="1:23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3">
        <v>42527.291666666664</v>
      </c>
      <c r="J3412" s="13">
        <v>42500.041550925926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 s="3">
        <f>ROUND(E3412/D3412*100,0)</f>
        <v>109</v>
      </c>
      <c r="Q3412">
        <f t="shared" si="371"/>
        <v>81.38</v>
      </c>
      <c r="R3412" s="14" t="str">
        <f t="shared" si="372"/>
        <v>5/10/2016</v>
      </c>
      <c r="S3412" s="14" t="str">
        <f t="shared" si="373"/>
        <v>6/6/2016</v>
      </c>
      <c r="T3412" s="9">
        <f t="shared" si="374"/>
        <v>5</v>
      </c>
      <c r="U3412">
        <f t="shared" si="375"/>
        <v>2016</v>
      </c>
      <c r="V3412" s="9">
        <f t="shared" si="376"/>
        <v>6</v>
      </c>
      <c r="W3412">
        <f t="shared" si="377"/>
        <v>2016</v>
      </c>
    </row>
    <row r="3413" spans="1:23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3">
        <v>42285.022824074076</v>
      </c>
      <c r="J3413" s="13">
        <v>42265.022824074076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 s="3">
        <f>ROUND(E3413/D3413*100,0)</f>
        <v>104</v>
      </c>
      <c r="Q3413">
        <f t="shared" si="371"/>
        <v>199.17</v>
      </c>
      <c r="R3413" s="14" t="str">
        <f t="shared" si="372"/>
        <v>9/18/2015</v>
      </c>
      <c r="S3413" s="14" t="str">
        <f t="shared" si="373"/>
        <v>10/8/2015</v>
      </c>
      <c r="T3413" s="9">
        <f t="shared" si="374"/>
        <v>9</v>
      </c>
      <c r="U3413">
        <f t="shared" si="375"/>
        <v>2015</v>
      </c>
      <c r="V3413" s="9">
        <f t="shared" si="376"/>
        <v>10</v>
      </c>
      <c r="W3413">
        <f t="shared" si="377"/>
        <v>2015</v>
      </c>
    </row>
    <row r="3414" spans="1:23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3">
        <v>41909.959050925929</v>
      </c>
      <c r="J3414" s="13">
        <v>41879.959050925929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 s="3">
        <f>ROUND(E3414/D3414*100,0)</f>
        <v>100</v>
      </c>
      <c r="Q3414">
        <f t="shared" si="371"/>
        <v>115.38</v>
      </c>
      <c r="R3414" s="14" t="str">
        <f t="shared" si="372"/>
        <v>8/28/2014</v>
      </c>
      <c r="S3414" s="14" t="str">
        <f t="shared" si="373"/>
        <v>9/27/2014</v>
      </c>
      <c r="T3414" s="9">
        <f t="shared" si="374"/>
        <v>8</v>
      </c>
      <c r="U3414">
        <f t="shared" si="375"/>
        <v>2014</v>
      </c>
      <c r="V3414" s="9">
        <f t="shared" si="376"/>
        <v>9</v>
      </c>
      <c r="W3414">
        <f t="shared" si="377"/>
        <v>2014</v>
      </c>
    </row>
    <row r="3415" spans="1:23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3">
        <v>42063.207638888889</v>
      </c>
      <c r="J3415" s="13">
        <v>42053.733078703706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 s="3">
        <f>ROUND(E3415/D3415*100,0)</f>
        <v>130</v>
      </c>
      <c r="Q3415">
        <f t="shared" si="371"/>
        <v>46.43</v>
      </c>
      <c r="R3415" s="14" t="str">
        <f t="shared" si="372"/>
        <v>2/18/2015</v>
      </c>
      <c r="S3415" s="14" t="str">
        <f t="shared" si="373"/>
        <v>2/28/2015</v>
      </c>
      <c r="T3415" s="9">
        <f t="shared" si="374"/>
        <v>2</v>
      </c>
      <c r="U3415">
        <f t="shared" si="375"/>
        <v>2015</v>
      </c>
      <c r="V3415" s="9">
        <f t="shared" si="376"/>
        <v>2</v>
      </c>
      <c r="W3415">
        <f t="shared" si="377"/>
        <v>2015</v>
      </c>
    </row>
    <row r="3416" spans="1:23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3">
        <v>42705.332638888889</v>
      </c>
      <c r="J3416" s="13">
        <v>42675.832465277781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 s="3">
        <f>ROUND(E3416/D3416*100,0)</f>
        <v>104</v>
      </c>
      <c r="Q3416">
        <f t="shared" si="371"/>
        <v>70.569999999999993</v>
      </c>
      <c r="R3416" s="14" t="str">
        <f t="shared" si="372"/>
        <v>11/1/2016</v>
      </c>
      <c r="S3416" s="14" t="str">
        <f t="shared" si="373"/>
        <v>12/1/2016</v>
      </c>
      <c r="T3416" s="9">
        <f t="shared" si="374"/>
        <v>11</v>
      </c>
      <c r="U3416">
        <f t="shared" si="375"/>
        <v>2016</v>
      </c>
      <c r="V3416" s="9">
        <f t="shared" si="376"/>
        <v>12</v>
      </c>
      <c r="W3416">
        <f t="shared" si="377"/>
        <v>2016</v>
      </c>
    </row>
    <row r="3417" spans="1:23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3">
        <v>42477.979166666664</v>
      </c>
      <c r="J3417" s="13">
        <v>42467.144166666665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 s="3">
        <f>ROUND(E3417/D3417*100,0)</f>
        <v>100</v>
      </c>
      <c r="Q3417">
        <f t="shared" si="371"/>
        <v>22.22</v>
      </c>
      <c r="R3417" s="14" t="str">
        <f t="shared" si="372"/>
        <v>4/7/2016</v>
      </c>
      <c r="S3417" s="14" t="str">
        <f t="shared" si="373"/>
        <v>4/17/2016</v>
      </c>
      <c r="T3417" s="9">
        <f t="shared" si="374"/>
        <v>4</v>
      </c>
      <c r="U3417">
        <f t="shared" si="375"/>
        <v>2016</v>
      </c>
      <c r="V3417" s="9">
        <f t="shared" si="376"/>
        <v>4</v>
      </c>
      <c r="W3417">
        <f t="shared" si="377"/>
        <v>2016</v>
      </c>
    </row>
    <row r="3418" spans="1:23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3">
        <v>42117.770833333336</v>
      </c>
      <c r="J3418" s="13">
        <v>42089.412557870368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 s="3">
        <f>ROUND(E3418/D3418*100,0)</f>
        <v>120</v>
      </c>
      <c r="Q3418">
        <f t="shared" si="371"/>
        <v>159.47</v>
      </c>
      <c r="R3418" s="14" t="str">
        <f t="shared" si="372"/>
        <v>3/26/2015</v>
      </c>
      <c r="S3418" s="14" t="str">
        <f t="shared" si="373"/>
        <v>4/23/2015</v>
      </c>
      <c r="T3418" s="9">
        <f t="shared" si="374"/>
        <v>3</v>
      </c>
      <c r="U3418">
        <f t="shared" si="375"/>
        <v>2015</v>
      </c>
      <c r="V3418" s="9">
        <f t="shared" si="376"/>
        <v>4</v>
      </c>
      <c r="W3418">
        <f t="shared" si="377"/>
        <v>2015</v>
      </c>
    </row>
    <row r="3419" spans="1:23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3">
        <v>41938.029861111114</v>
      </c>
      <c r="J3419" s="13">
        <v>41894.91375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 s="3">
        <f>ROUND(E3419/D3419*100,0)</f>
        <v>100</v>
      </c>
      <c r="Q3419">
        <f t="shared" si="371"/>
        <v>37.78</v>
      </c>
      <c r="R3419" s="14" t="str">
        <f t="shared" si="372"/>
        <v>9/12/2014</v>
      </c>
      <c r="S3419" s="14" t="str">
        <f t="shared" si="373"/>
        <v>10/26/2014</v>
      </c>
      <c r="T3419" s="9">
        <f t="shared" si="374"/>
        <v>9</v>
      </c>
      <c r="U3419">
        <f t="shared" si="375"/>
        <v>2014</v>
      </c>
      <c r="V3419" s="9">
        <f t="shared" si="376"/>
        <v>10</v>
      </c>
      <c r="W3419">
        <f t="shared" si="377"/>
        <v>2014</v>
      </c>
    </row>
    <row r="3420" spans="1:23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3">
        <v>41782.83457175926</v>
      </c>
      <c r="J3420" s="13">
        <v>41752.83457175926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 s="3">
        <f>ROUND(E3420/D3420*100,0)</f>
        <v>101</v>
      </c>
      <c r="Q3420">
        <f t="shared" si="371"/>
        <v>72.05</v>
      </c>
      <c r="R3420" s="14" t="str">
        <f t="shared" si="372"/>
        <v>4/23/2014</v>
      </c>
      <c r="S3420" s="14" t="str">
        <f t="shared" si="373"/>
        <v>5/23/2014</v>
      </c>
      <c r="T3420" s="9">
        <f t="shared" si="374"/>
        <v>4</v>
      </c>
      <c r="U3420">
        <f t="shared" si="375"/>
        <v>2014</v>
      </c>
      <c r="V3420" s="9">
        <f t="shared" si="376"/>
        <v>5</v>
      </c>
      <c r="W3420">
        <f t="shared" si="377"/>
        <v>2014</v>
      </c>
    </row>
    <row r="3421" spans="1:23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3">
        <v>42466.895833333336</v>
      </c>
      <c r="J3421" s="13">
        <v>42448.821585648147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 s="3">
        <f>ROUND(E3421/D3421*100,0)</f>
        <v>107</v>
      </c>
      <c r="Q3421">
        <f t="shared" si="371"/>
        <v>63.7</v>
      </c>
      <c r="R3421" s="14" t="str">
        <f t="shared" si="372"/>
        <v>3/19/2016</v>
      </c>
      <c r="S3421" s="14" t="str">
        <f t="shared" si="373"/>
        <v>4/6/2016</v>
      </c>
      <c r="T3421" s="9">
        <f t="shared" si="374"/>
        <v>3</v>
      </c>
      <c r="U3421">
        <f t="shared" si="375"/>
        <v>2016</v>
      </c>
      <c r="V3421" s="9">
        <f t="shared" si="376"/>
        <v>4</v>
      </c>
      <c r="W3421">
        <f t="shared" si="377"/>
        <v>2016</v>
      </c>
    </row>
    <row r="3422" spans="1:23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3">
        <v>42414</v>
      </c>
      <c r="J3422" s="13">
        <v>42405.090300925927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 s="3">
        <f>ROUND(E3422/D3422*100,0)</f>
        <v>138</v>
      </c>
      <c r="Q3422">
        <f t="shared" si="371"/>
        <v>28.41</v>
      </c>
      <c r="R3422" s="14" t="str">
        <f t="shared" si="372"/>
        <v>2/5/2016</v>
      </c>
      <c r="S3422" s="14" t="str">
        <f t="shared" si="373"/>
        <v>2/14/2016</v>
      </c>
      <c r="T3422" s="9">
        <f t="shared" si="374"/>
        <v>2</v>
      </c>
      <c r="U3422">
        <f t="shared" si="375"/>
        <v>2016</v>
      </c>
      <c r="V3422" s="9">
        <f t="shared" si="376"/>
        <v>2</v>
      </c>
      <c r="W3422">
        <f t="shared" si="377"/>
        <v>2016</v>
      </c>
    </row>
    <row r="3423" spans="1:23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3">
        <v>42067.791238425925</v>
      </c>
      <c r="J3423" s="13">
        <v>42037.791238425925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 s="3">
        <f>ROUND(E3423/D3423*100,0)</f>
        <v>101</v>
      </c>
      <c r="Q3423">
        <f t="shared" si="371"/>
        <v>103.21</v>
      </c>
      <c r="R3423" s="14" t="str">
        <f t="shared" si="372"/>
        <v>2/2/2015</v>
      </c>
      <c r="S3423" s="14" t="str">
        <f t="shared" si="373"/>
        <v>3/4/2015</v>
      </c>
      <c r="T3423" s="9">
        <f t="shared" si="374"/>
        <v>2</v>
      </c>
      <c r="U3423">
        <f t="shared" si="375"/>
        <v>2015</v>
      </c>
      <c r="V3423" s="9">
        <f t="shared" si="376"/>
        <v>3</v>
      </c>
      <c r="W3423">
        <f t="shared" si="377"/>
        <v>2015</v>
      </c>
    </row>
    <row r="3424" spans="1:23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3">
        <v>42352</v>
      </c>
      <c r="J3424" s="13">
        <v>42323.562222222223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 s="3">
        <f>ROUND(E3424/D3424*100,0)</f>
        <v>109</v>
      </c>
      <c r="Q3424">
        <f t="shared" si="371"/>
        <v>71.150000000000006</v>
      </c>
      <c r="R3424" s="14" t="str">
        <f t="shared" si="372"/>
        <v>11/15/2015</v>
      </c>
      <c r="S3424" s="14" t="str">
        <f t="shared" si="373"/>
        <v>12/14/2015</v>
      </c>
      <c r="T3424" s="9">
        <f t="shared" si="374"/>
        <v>11</v>
      </c>
      <c r="U3424">
        <f t="shared" si="375"/>
        <v>2015</v>
      </c>
      <c r="V3424" s="9">
        <f t="shared" si="376"/>
        <v>12</v>
      </c>
      <c r="W3424">
        <f t="shared" si="377"/>
        <v>2015</v>
      </c>
    </row>
    <row r="3425" spans="1:23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3">
        <v>42118.911354166667</v>
      </c>
      <c r="J3425" s="13">
        <v>42088.911354166667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 s="3">
        <f>ROUND(E3425/D3425*100,0)</f>
        <v>140</v>
      </c>
      <c r="Q3425">
        <f t="shared" si="371"/>
        <v>35</v>
      </c>
      <c r="R3425" s="14" t="str">
        <f t="shared" si="372"/>
        <v>3/25/2015</v>
      </c>
      <c r="S3425" s="14" t="str">
        <f t="shared" si="373"/>
        <v>4/24/2015</v>
      </c>
      <c r="T3425" s="9">
        <f t="shared" si="374"/>
        <v>3</v>
      </c>
      <c r="U3425">
        <f t="shared" si="375"/>
        <v>2015</v>
      </c>
      <c r="V3425" s="9">
        <f t="shared" si="376"/>
        <v>4</v>
      </c>
      <c r="W3425">
        <f t="shared" si="377"/>
        <v>2015</v>
      </c>
    </row>
    <row r="3426" spans="1:23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3">
        <v>42040.290972222225</v>
      </c>
      <c r="J3426" s="13">
        <v>42018.676898148151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 s="3">
        <f>ROUND(E3426/D3426*100,0)</f>
        <v>104</v>
      </c>
      <c r="Q3426">
        <f t="shared" si="371"/>
        <v>81.78</v>
      </c>
      <c r="R3426" s="14" t="str">
        <f t="shared" si="372"/>
        <v>1/14/2015</v>
      </c>
      <c r="S3426" s="14" t="str">
        <f t="shared" si="373"/>
        <v>2/5/2015</v>
      </c>
      <c r="T3426" s="9">
        <f t="shared" si="374"/>
        <v>1</v>
      </c>
      <c r="U3426">
        <f t="shared" si="375"/>
        <v>2015</v>
      </c>
      <c r="V3426" s="9">
        <f t="shared" si="376"/>
        <v>2</v>
      </c>
      <c r="W3426">
        <f t="shared" si="377"/>
        <v>2015</v>
      </c>
    </row>
    <row r="3427" spans="1:23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3">
        <v>41916.617314814815</v>
      </c>
      <c r="J3427" s="13">
        <v>41884.617314814815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 s="3">
        <f>ROUND(E3427/D3427*100,0)</f>
        <v>103</v>
      </c>
      <c r="Q3427">
        <f t="shared" si="371"/>
        <v>297.02999999999997</v>
      </c>
      <c r="R3427" s="14" t="str">
        <f t="shared" si="372"/>
        <v>9/2/2014</v>
      </c>
      <c r="S3427" s="14" t="str">
        <f t="shared" si="373"/>
        <v>10/4/2014</v>
      </c>
      <c r="T3427" s="9">
        <f t="shared" si="374"/>
        <v>9</v>
      </c>
      <c r="U3427">
        <f t="shared" si="375"/>
        <v>2014</v>
      </c>
      <c r="V3427" s="9">
        <f t="shared" si="376"/>
        <v>10</v>
      </c>
      <c r="W3427">
        <f t="shared" si="377"/>
        <v>2014</v>
      </c>
    </row>
    <row r="3428" spans="1:23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3">
        <v>41903.083333333336</v>
      </c>
      <c r="J3428" s="13">
        <v>41884.056747685187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 s="3">
        <f>ROUND(E3428/D3428*100,0)</f>
        <v>108</v>
      </c>
      <c r="Q3428">
        <f t="shared" si="371"/>
        <v>46.61</v>
      </c>
      <c r="R3428" s="14" t="str">
        <f t="shared" si="372"/>
        <v>9/2/2014</v>
      </c>
      <c r="S3428" s="14" t="str">
        <f t="shared" si="373"/>
        <v>9/21/2014</v>
      </c>
      <c r="T3428" s="9">
        <f t="shared" si="374"/>
        <v>9</v>
      </c>
      <c r="U3428">
        <f t="shared" si="375"/>
        <v>2014</v>
      </c>
      <c r="V3428" s="9">
        <f t="shared" si="376"/>
        <v>9</v>
      </c>
      <c r="W3428">
        <f t="shared" si="377"/>
        <v>2014</v>
      </c>
    </row>
    <row r="3429" spans="1:23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3">
        <v>41822.645277777781</v>
      </c>
      <c r="J3429" s="13">
        <v>41792.645277777781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 s="3">
        <f>ROUND(E3429/D3429*100,0)</f>
        <v>100</v>
      </c>
      <c r="Q3429">
        <f t="shared" si="371"/>
        <v>51.72</v>
      </c>
      <c r="R3429" s="14" t="str">
        <f t="shared" si="372"/>
        <v>6/2/2014</v>
      </c>
      <c r="S3429" s="14" t="str">
        <f t="shared" si="373"/>
        <v>7/2/2014</v>
      </c>
      <c r="T3429" s="9">
        <f t="shared" si="374"/>
        <v>6</v>
      </c>
      <c r="U3429">
        <f t="shared" si="375"/>
        <v>2014</v>
      </c>
      <c r="V3429" s="9">
        <f t="shared" si="376"/>
        <v>7</v>
      </c>
      <c r="W3429">
        <f t="shared" si="377"/>
        <v>2014</v>
      </c>
    </row>
    <row r="3430" spans="1:23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3">
        <v>42063.708333333336</v>
      </c>
      <c r="J3430" s="13">
        <v>42038.720451388886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 s="3">
        <f>ROUND(E3430/D3430*100,0)</f>
        <v>103</v>
      </c>
      <c r="Q3430">
        <f t="shared" si="371"/>
        <v>40.29</v>
      </c>
      <c r="R3430" s="14" t="str">
        <f t="shared" si="372"/>
        <v>2/3/2015</v>
      </c>
      <c r="S3430" s="14" t="str">
        <f t="shared" si="373"/>
        <v>2/28/2015</v>
      </c>
      <c r="T3430" s="9">
        <f t="shared" si="374"/>
        <v>2</v>
      </c>
      <c r="U3430">
        <f t="shared" si="375"/>
        <v>2015</v>
      </c>
      <c r="V3430" s="9">
        <f t="shared" si="376"/>
        <v>2</v>
      </c>
      <c r="W3430">
        <f t="shared" si="377"/>
        <v>2015</v>
      </c>
    </row>
    <row r="3431" spans="1:23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3">
        <v>42676.021539351852</v>
      </c>
      <c r="J3431" s="13">
        <v>42662.021539351852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 s="3">
        <f>ROUND(E3431/D3431*100,0)</f>
        <v>130</v>
      </c>
      <c r="Q3431">
        <f t="shared" si="371"/>
        <v>16.25</v>
      </c>
      <c r="R3431" s="14" t="str">
        <f t="shared" si="372"/>
        <v>10/19/2016</v>
      </c>
      <c r="S3431" s="14" t="str">
        <f t="shared" si="373"/>
        <v>11/2/2016</v>
      </c>
      <c r="T3431" s="9">
        <f t="shared" si="374"/>
        <v>10</v>
      </c>
      <c r="U3431">
        <f t="shared" si="375"/>
        <v>2016</v>
      </c>
      <c r="V3431" s="9">
        <f t="shared" si="376"/>
        <v>11</v>
      </c>
      <c r="W3431">
        <f t="shared" si="377"/>
        <v>2016</v>
      </c>
    </row>
    <row r="3432" spans="1:23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3">
        <v>41850.945613425924</v>
      </c>
      <c r="J3432" s="13">
        <v>41820.945613425924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 s="3">
        <f>ROUND(E3432/D3432*100,0)</f>
        <v>109</v>
      </c>
      <c r="Q3432">
        <f t="shared" si="371"/>
        <v>30.15</v>
      </c>
      <c r="R3432" s="14" t="str">
        <f t="shared" si="372"/>
        <v>6/30/2014</v>
      </c>
      <c r="S3432" s="14" t="str">
        <f t="shared" si="373"/>
        <v>7/30/2014</v>
      </c>
      <c r="T3432" s="9">
        <f t="shared" si="374"/>
        <v>6</v>
      </c>
      <c r="U3432">
        <f t="shared" si="375"/>
        <v>2014</v>
      </c>
      <c r="V3432" s="9">
        <f t="shared" si="376"/>
        <v>7</v>
      </c>
      <c r="W3432">
        <f t="shared" si="377"/>
        <v>2014</v>
      </c>
    </row>
    <row r="3433" spans="1:23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3">
        <v>41869.730937499997</v>
      </c>
      <c r="J3433" s="13">
        <v>41839.730937499997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 s="3">
        <f>ROUND(E3433/D3433*100,0)</f>
        <v>100</v>
      </c>
      <c r="Q3433">
        <f t="shared" si="371"/>
        <v>95.24</v>
      </c>
      <c r="R3433" s="14" t="str">
        <f t="shared" si="372"/>
        <v>7/19/2014</v>
      </c>
      <c r="S3433" s="14" t="str">
        <f t="shared" si="373"/>
        <v>8/18/2014</v>
      </c>
      <c r="T3433" s="9">
        <f t="shared" si="374"/>
        <v>7</v>
      </c>
      <c r="U3433">
        <f t="shared" si="375"/>
        <v>2014</v>
      </c>
      <c r="V3433" s="9">
        <f t="shared" si="376"/>
        <v>8</v>
      </c>
      <c r="W3433">
        <f t="shared" si="377"/>
        <v>2014</v>
      </c>
    </row>
    <row r="3434" spans="1:23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3">
        <v>42405.916666666664</v>
      </c>
      <c r="J3434" s="13">
        <v>42380.581180555557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 s="3">
        <f>ROUND(E3434/D3434*100,0)</f>
        <v>110</v>
      </c>
      <c r="Q3434">
        <f t="shared" si="371"/>
        <v>52.21</v>
      </c>
      <c r="R3434" s="14" t="str">
        <f t="shared" si="372"/>
        <v>1/11/2016</v>
      </c>
      <c r="S3434" s="14" t="str">
        <f t="shared" si="373"/>
        <v>2/5/2016</v>
      </c>
      <c r="T3434" s="9">
        <f t="shared" si="374"/>
        <v>1</v>
      </c>
      <c r="U3434">
        <f t="shared" si="375"/>
        <v>2016</v>
      </c>
      <c r="V3434" s="9">
        <f t="shared" si="376"/>
        <v>2</v>
      </c>
      <c r="W3434">
        <f t="shared" si="377"/>
        <v>2016</v>
      </c>
    </row>
    <row r="3435" spans="1:23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3">
        <v>41807.125</v>
      </c>
      <c r="J3435" s="13">
        <v>41776.063136574077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 s="3">
        <f>ROUND(E3435/D3435*100,0)</f>
        <v>100</v>
      </c>
      <c r="Q3435">
        <f t="shared" si="371"/>
        <v>134.15</v>
      </c>
      <c r="R3435" s="14" t="str">
        <f t="shared" si="372"/>
        <v>5/17/2014</v>
      </c>
      <c r="S3435" s="14" t="str">
        <f t="shared" si="373"/>
        <v>6/17/2014</v>
      </c>
      <c r="T3435" s="9">
        <f t="shared" si="374"/>
        <v>5</v>
      </c>
      <c r="U3435">
        <f t="shared" si="375"/>
        <v>2014</v>
      </c>
      <c r="V3435" s="9">
        <f t="shared" si="376"/>
        <v>6</v>
      </c>
      <c r="W3435">
        <f t="shared" si="377"/>
        <v>2014</v>
      </c>
    </row>
    <row r="3436" spans="1:23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3">
        <v>41830.380428240744</v>
      </c>
      <c r="J3436" s="13">
        <v>41800.380428240744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 s="3">
        <f>ROUND(E3436/D3436*100,0)</f>
        <v>106</v>
      </c>
      <c r="Q3436">
        <f t="shared" si="371"/>
        <v>62.83</v>
      </c>
      <c r="R3436" s="14" t="str">
        <f t="shared" si="372"/>
        <v>6/10/2014</v>
      </c>
      <c r="S3436" s="14" t="str">
        <f t="shared" si="373"/>
        <v>7/10/2014</v>
      </c>
      <c r="T3436" s="9">
        <f t="shared" si="374"/>
        <v>6</v>
      </c>
      <c r="U3436">
        <f t="shared" si="375"/>
        <v>2014</v>
      </c>
      <c r="V3436" s="9">
        <f t="shared" si="376"/>
        <v>7</v>
      </c>
      <c r="W3436">
        <f t="shared" si="377"/>
        <v>2014</v>
      </c>
    </row>
    <row r="3437" spans="1:23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3">
        <v>42589.125</v>
      </c>
      <c r="J3437" s="13">
        <v>42572.61681712963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 s="3">
        <f>ROUND(E3437/D3437*100,0)</f>
        <v>112</v>
      </c>
      <c r="Q3437">
        <f t="shared" si="371"/>
        <v>58.95</v>
      </c>
      <c r="R3437" s="14" t="str">
        <f t="shared" si="372"/>
        <v>7/21/2016</v>
      </c>
      <c r="S3437" s="14" t="str">
        <f t="shared" si="373"/>
        <v>8/7/2016</v>
      </c>
      <c r="T3437" s="9">
        <f t="shared" si="374"/>
        <v>7</v>
      </c>
      <c r="U3437">
        <f t="shared" si="375"/>
        <v>2016</v>
      </c>
      <c r="V3437" s="9">
        <f t="shared" si="376"/>
        <v>8</v>
      </c>
      <c r="W3437">
        <f t="shared" si="377"/>
        <v>2016</v>
      </c>
    </row>
    <row r="3438" spans="1:23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3">
        <v>41872.686111111114</v>
      </c>
      <c r="J3438" s="13">
        <v>41851.541585648149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 s="3">
        <f>ROUND(E3438/D3438*100,0)</f>
        <v>106</v>
      </c>
      <c r="Q3438">
        <f t="shared" si="371"/>
        <v>143.11000000000001</v>
      </c>
      <c r="R3438" s="14" t="str">
        <f t="shared" si="372"/>
        <v>7/31/2014</v>
      </c>
      <c r="S3438" s="14" t="str">
        <f t="shared" si="373"/>
        <v>8/21/2014</v>
      </c>
      <c r="T3438" s="9">
        <f t="shared" si="374"/>
        <v>7</v>
      </c>
      <c r="U3438">
        <f t="shared" si="375"/>
        <v>2014</v>
      </c>
      <c r="V3438" s="9">
        <f t="shared" si="376"/>
        <v>8</v>
      </c>
      <c r="W3438">
        <f t="shared" si="377"/>
        <v>2014</v>
      </c>
    </row>
    <row r="3439" spans="1:23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3">
        <v>42235.710879629631</v>
      </c>
      <c r="J3439" s="13">
        <v>42205.710879629631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 s="3">
        <f>ROUND(E3439/D3439*100,0)</f>
        <v>101</v>
      </c>
      <c r="Q3439">
        <f t="shared" si="371"/>
        <v>84.17</v>
      </c>
      <c r="R3439" s="14" t="str">
        <f t="shared" si="372"/>
        <v>7/20/2015</v>
      </c>
      <c r="S3439" s="14" t="str">
        <f t="shared" si="373"/>
        <v>8/19/2015</v>
      </c>
      <c r="T3439" s="9">
        <f t="shared" si="374"/>
        <v>7</v>
      </c>
      <c r="U3439">
        <f t="shared" si="375"/>
        <v>2015</v>
      </c>
      <c r="V3439" s="9">
        <f t="shared" si="376"/>
        <v>8</v>
      </c>
      <c r="W3439">
        <f t="shared" si="377"/>
        <v>2015</v>
      </c>
    </row>
    <row r="3440" spans="1:23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3">
        <v>42126.875</v>
      </c>
      <c r="J3440" s="13">
        <v>42100.927858796298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 s="3">
        <f>ROUND(E3440/D3440*100,0)</f>
        <v>104</v>
      </c>
      <c r="Q3440">
        <f t="shared" si="371"/>
        <v>186.07</v>
      </c>
      <c r="R3440" s="14" t="str">
        <f t="shared" si="372"/>
        <v>4/6/2015</v>
      </c>
      <c r="S3440" s="14" t="str">
        <f t="shared" si="373"/>
        <v>5/2/2015</v>
      </c>
      <c r="T3440" s="9">
        <f t="shared" si="374"/>
        <v>4</v>
      </c>
      <c r="U3440">
        <f t="shared" si="375"/>
        <v>2015</v>
      </c>
      <c r="V3440" s="9">
        <f t="shared" si="376"/>
        <v>5</v>
      </c>
      <c r="W3440">
        <f t="shared" si="377"/>
        <v>2015</v>
      </c>
    </row>
    <row r="3441" spans="1:23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3">
        <v>42388.207638888889</v>
      </c>
      <c r="J3441" s="13">
        <v>42374.911226851851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 s="3">
        <f>ROUND(E3441/D3441*100,0)</f>
        <v>135</v>
      </c>
      <c r="Q3441">
        <f t="shared" si="371"/>
        <v>89.79</v>
      </c>
      <c r="R3441" s="14" t="str">
        <f t="shared" si="372"/>
        <v>1/5/2016</v>
      </c>
      <c r="S3441" s="14" t="str">
        <f t="shared" si="373"/>
        <v>1/19/2016</v>
      </c>
      <c r="T3441" s="9">
        <f t="shared" si="374"/>
        <v>1</v>
      </c>
      <c r="U3441">
        <f t="shared" si="375"/>
        <v>2016</v>
      </c>
      <c r="V3441" s="9">
        <f t="shared" si="376"/>
        <v>1</v>
      </c>
      <c r="W3441">
        <f t="shared" si="377"/>
        <v>2016</v>
      </c>
    </row>
    <row r="3442" spans="1:23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3">
        <v>41831.677083333336</v>
      </c>
      <c r="J3442" s="13">
        <v>41809.12300925926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 s="3">
        <f>ROUND(E3442/D3442*100,0)</f>
        <v>105</v>
      </c>
      <c r="Q3442">
        <f t="shared" si="371"/>
        <v>64.16</v>
      </c>
      <c r="R3442" s="14" t="str">
        <f t="shared" si="372"/>
        <v>6/19/2014</v>
      </c>
      <c r="S3442" s="14" t="str">
        <f t="shared" si="373"/>
        <v>7/11/2014</v>
      </c>
      <c r="T3442" s="9">
        <f t="shared" si="374"/>
        <v>6</v>
      </c>
      <c r="U3442">
        <f t="shared" si="375"/>
        <v>2014</v>
      </c>
      <c r="V3442" s="9">
        <f t="shared" si="376"/>
        <v>7</v>
      </c>
      <c r="W3442">
        <f t="shared" si="377"/>
        <v>2014</v>
      </c>
    </row>
    <row r="3443" spans="1:23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3">
        <v>42321.845138888886</v>
      </c>
      <c r="J3443" s="13">
        <v>42294.4296412037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 s="3">
        <f>ROUND(E3443/D3443*100,0)</f>
        <v>103</v>
      </c>
      <c r="Q3443">
        <f t="shared" si="371"/>
        <v>59.65</v>
      </c>
      <c r="R3443" s="14" t="str">
        <f t="shared" si="372"/>
        <v>10/17/2015</v>
      </c>
      <c r="S3443" s="14" t="str">
        <f t="shared" si="373"/>
        <v>11/13/2015</v>
      </c>
      <c r="T3443" s="9">
        <f t="shared" si="374"/>
        <v>10</v>
      </c>
      <c r="U3443">
        <f t="shared" si="375"/>
        <v>2015</v>
      </c>
      <c r="V3443" s="9">
        <f t="shared" si="376"/>
        <v>11</v>
      </c>
      <c r="W3443">
        <f t="shared" si="377"/>
        <v>2015</v>
      </c>
    </row>
    <row r="3444" spans="1:23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3">
        <v>42154.841111111113</v>
      </c>
      <c r="J3444" s="13">
        <v>42124.841111111113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 s="3">
        <f>ROUND(E3444/D3444*100,0)</f>
        <v>100</v>
      </c>
      <c r="Q3444">
        <f t="shared" si="371"/>
        <v>31.25</v>
      </c>
      <c r="R3444" s="14" t="str">
        <f t="shared" si="372"/>
        <v>4/30/2015</v>
      </c>
      <c r="S3444" s="14" t="str">
        <f t="shared" si="373"/>
        <v>5/30/2015</v>
      </c>
      <c r="T3444" s="9">
        <f t="shared" si="374"/>
        <v>4</v>
      </c>
      <c r="U3444">
        <f t="shared" si="375"/>
        <v>2015</v>
      </c>
      <c r="V3444" s="9">
        <f t="shared" si="376"/>
        <v>5</v>
      </c>
      <c r="W3444">
        <f t="shared" si="377"/>
        <v>2015</v>
      </c>
    </row>
    <row r="3445" spans="1:23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3">
        <v>41891.524837962963</v>
      </c>
      <c r="J3445" s="13">
        <v>41861.524837962963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 s="3">
        <f>ROUND(E3445/D3445*100,0)</f>
        <v>186</v>
      </c>
      <c r="Q3445">
        <f t="shared" si="371"/>
        <v>41.22</v>
      </c>
      <c r="R3445" s="14" t="str">
        <f t="shared" si="372"/>
        <v>8/10/2014</v>
      </c>
      <c r="S3445" s="14" t="str">
        <f t="shared" si="373"/>
        <v>9/9/2014</v>
      </c>
      <c r="T3445" s="9">
        <f t="shared" si="374"/>
        <v>8</v>
      </c>
      <c r="U3445">
        <f t="shared" si="375"/>
        <v>2014</v>
      </c>
      <c r="V3445" s="9">
        <f t="shared" si="376"/>
        <v>9</v>
      </c>
      <c r="W3445">
        <f t="shared" si="377"/>
        <v>2014</v>
      </c>
    </row>
    <row r="3446" spans="1:23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3">
        <v>42529.582638888889</v>
      </c>
      <c r="J3446" s="13">
        <v>42521.291504629633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 s="3">
        <f>ROUND(E3446/D3446*100,0)</f>
        <v>289</v>
      </c>
      <c r="Q3446">
        <f t="shared" si="371"/>
        <v>43.35</v>
      </c>
      <c r="R3446" s="14" t="str">
        <f t="shared" si="372"/>
        <v>5/31/2016</v>
      </c>
      <c r="S3446" s="14" t="str">
        <f t="shared" si="373"/>
        <v>6/8/2016</v>
      </c>
      <c r="T3446" s="9">
        <f t="shared" si="374"/>
        <v>5</v>
      </c>
      <c r="U3446">
        <f t="shared" si="375"/>
        <v>2016</v>
      </c>
      <c r="V3446" s="9">
        <f t="shared" si="376"/>
        <v>6</v>
      </c>
      <c r="W3446">
        <f t="shared" si="377"/>
        <v>2016</v>
      </c>
    </row>
    <row r="3447" spans="1:23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3">
        <v>42300.530509259261</v>
      </c>
      <c r="J3447" s="13">
        <v>42272.530509259261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 s="3">
        <f>ROUND(E3447/D3447*100,0)</f>
        <v>100</v>
      </c>
      <c r="Q3447">
        <f t="shared" si="371"/>
        <v>64.52</v>
      </c>
      <c r="R3447" s="14" t="str">
        <f t="shared" si="372"/>
        <v>9/25/2015</v>
      </c>
      <c r="S3447" s="14" t="str">
        <f t="shared" si="373"/>
        <v>10/23/2015</v>
      </c>
      <c r="T3447" s="9">
        <f t="shared" si="374"/>
        <v>9</v>
      </c>
      <c r="U3447">
        <f t="shared" si="375"/>
        <v>2015</v>
      </c>
      <c r="V3447" s="9">
        <f t="shared" si="376"/>
        <v>10</v>
      </c>
      <c r="W3447">
        <f t="shared" si="377"/>
        <v>2015</v>
      </c>
    </row>
    <row r="3448" spans="1:23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3">
        <v>42040.513888888891</v>
      </c>
      <c r="J3448" s="13">
        <v>42016.832465277781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 s="3">
        <f>ROUND(E3448/D3448*100,0)</f>
        <v>108</v>
      </c>
      <c r="Q3448">
        <f t="shared" si="371"/>
        <v>43.28</v>
      </c>
      <c r="R3448" s="14" t="str">
        <f t="shared" si="372"/>
        <v>1/12/2015</v>
      </c>
      <c r="S3448" s="14" t="str">
        <f t="shared" si="373"/>
        <v>2/5/2015</v>
      </c>
      <c r="T3448" s="9">
        <f t="shared" si="374"/>
        <v>1</v>
      </c>
      <c r="U3448">
        <f t="shared" si="375"/>
        <v>2015</v>
      </c>
      <c r="V3448" s="9">
        <f t="shared" si="376"/>
        <v>2</v>
      </c>
      <c r="W3448">
        <f t="shared" si="377"/>
        <v>2015</v>
      </c>
    </row>
    <row r="3449" spans="1:23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3">
        <v>42447.847361111111</v>
      </c>
      <c r="J3449" s="13">
        <v>42402.889027777775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 s="3">
        <f>ROUND(E3449/D3449*100,0)</f>
        <v>108</v>
      </c>
      <c r="Q3449">
        <f t="shared" si="371"/>
        <v>77</v>
      </c>
      <c r="R3449" s="14" t="str">
        <f t="shared" si="372"/>
        <v>2/2/2016</v>
      </c>
      <c r="S3449" s="14" t="str">
        <f t="shared" si="373"/>
        <v>3/18/2016</v>
      </c>
      <c r="T3449" s="9">
        <f t="shared" si="374"/>
        <v>2</v>
      </c>
      <c r="U3449">
        <f t="shared" si="375"/>
        <v>2016</v>
      </c>
      <c r="V3449" s="9">
        <f t="shared" si="376"/>
        <v>3</v>
      </c>
      <c r="W3449">
        <f t="shared" si="377"/>
        <v>2016</v>
      </c>
    </row>
    <row r="3450" spans="1:23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3">
        <v>41990.119085648148</v>
      </c>
      <c r="J3450" s="13">
        <v>41960.119085648148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 s="3">
        <f>ROUND(E3450/D3450*100,0)</f>
        <v>110</v>
      </c>
      <c r="Q3450">
        <f t="shared" si="371"/>
        <v>51.22</v>
      </c>
      <c r="R3450" s="14" t="str">
        <f t="shared" si="372"/>
        <v>11/17/2014</v>
      </c>
      <c r="S3450" s="14" t="str">
        <f t="shared" si="373"/>
        <v>12/17/2014</v>
      </c>
      <c r="T3450" s="9">
        <f t="shared" si="374"/>
        <v>11</v>
      </c>
      <c r="U3450">
        <f t="shared" si="375"/>
        <v>2014</v>
      </c>
      <c r="V3450" s="9">
        <f t="shared" si="376"/>
        <v>12</v>
      </c>
      <c r="W3450">
        <f t="shared" si="377"/>
        <v>2014</v>
      </c>
    </row>
    <row r="3451" spans="1:23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3">
        <v>42560.166666666664</v>
      </c>
      <c r="J3451" s="13">
        <v>42532.052523148152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 s="3">
        <f>ROUND(E3451/D3451*100,0)</f>
        <v>171</v>
      </c>
      <c r="Q3451">
        <f t="shared" si="371"/>
        <v>68.25</v>
      </c>
      <c r="R3451" s="14" t="str">
        <f t="shared" si="372"/>
        <v>6/11/2016</v>
      </c>
      <c r="S3451" s="14" t="str">
        <f t="shared" si="373"/>
        <v>7/9/2016</v>
      </c>
      <c r="T3451" s="9">
        <f t="shared" si="374"/>
        <v>6</v>
      </c>
      <c r="U3451">
        <f t="shared" si="375"/>
        <v>2016</v>
      </c>
      <c r="V3451" s="9">
        <f t="shared" si="376"/>
        <v>7</v>
      </c>
      <c r="W3451">
        <f t="shared" si="377"/>
        <v>2016</v>
      </c>
    </row>
    <row r="3452" spans="1:23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3">
        <v>42096.662858796299</v>
      </c>
      <c r="J3452" s="13">
        <v>42036.704525462963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 s="3">
        <f>ROUND(E3452/D3452*100,0)</f>
        <v>152</v>
      </c>
      <c r="Q3452">
        <f t="shared" si="371"/>
        <v>19.489999999999998</v>
      </c>
      <c r="R3452" s="14" t="str">
        <f t="shared" si="372"/>
        <v>2/1/2015</v>
      </c>
      <c r="S3452" s="14" t="str">
        <f t="shared" si="373"/>
        <v>4/2/2015</v>
      </c>
      <c r="T3452" s="9">
        <f t="shared" si="374"/>
        <v>2</v>
      </c>
      <c r="U3452">
        <f t="shared" si="375"/>
        <v>2015</v>
      </c>
      <c r="V3452" s="9">
        <f t="shared" si="376"/>
        <v>4</v>
      </c>
      <c r="W3452">
        <f t="shared" si="377"/>
        <v>2015</v>
      </c>
    </row>
    <row r="3453" spans="1:23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3">
        <v>42115.723692129628</v>
      </c>
      <c r="J3453" s="13">
        <v>42088.723692129628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 s="3">
        <f>ROUND(E3453/D3453*100,0)</f>
        <v>101</v>
      </c>
      <c r="Q3453">
        <f t="shared" si="371"/>
        <v>41.13</v>
      </c>
      <c r="R3453" s="14" t="str">
        <f t="shared" si="372"/>
        <v>3/25/2015</v>
      </c>
      <c r="S3453" s="14" t="str">
        <f t="shared" si="373"/>
        <v>4/21/2015</v>
      </c>
      <c r="T3453" s="9">
        <f t="shared" si="374"/>
        <v>3</v>
      </c>
      <c r="U3453">
        <f t="shared" si="375"/>
        <v>2015</v>
      </c>
      <c r="V3453" s="9">
        <f t="shared" si="376"/>
        <v>4</v>
      </c>
      <c r="W3453">
        <f t="shared" si="377"/>
        <v>2015</v>
      </c>
    </row>
    <row r="3454" spans="1:23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3">
        <v>41843.165972222225</v>
      </c>
      <c r="J3454" s="13">
        <v>41820.639189814814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 s="3">
        <f>ROUND(E3454/D3454*100,0)</f>
        <v>153</v>
      </c>
      <c r="Q3454">
        <f t="shared" si="371"/>
        <v>41.41</v>
      </c>
      <c r="R3454" s="14" t="str">
        <f t="shared" si="372"/>
        <v>6/30/2014</v>
      </c>
      <c r="S3454" s="14" t="str">
        <f t="shared" si="373"/>
        <v>7/23/2014</v>
      </c>
      <c r="T3454" s="9">
        <f t="shared" si="374"/>
        <v>6</v>
      </c>
      <c r="U3454">
        <f t="shared" si="375"/>
        <v>2014</v>
      </c>
      <c r="V3454" s="9">
        <f t="shared" si="376"/>
        <v>7</v>
      </c>
      <c r="W3454">
        <f t="shared" si="377"/>
        <v>2014</v>
      </c>
    </row>
    <row r="3455" spans="1:23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3">
        <v>42595.97865740741</v>
      </c>
      <c r="J3455" s="13">
        <v>42535.97865740741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 s="3">
        <f>ROUND(E3455/D3455*100,0)</f>
        <v>128</v>
      </c>
      <c r="Q3455">
        <f t="shared" si="371"/>
        <v>27.5</v>
      </c>
      <c r="R3455" s="14" t="str">
        <f t="shared" si="372"/>
        <v>6/14/2016</v>
      </c>
      <c r="S3455" s="14" t="str">
        <f t="shared" si="373"/>
        <v>8/13/2016</v>
      </c>
      <c r="T3455" s="9">
        <f t="shared" si="374"/>
        <v>6</v>
      </c>
      <c r="U3455">
        <f t="shared" si="375"/>
        <v>2016</v>
      </c>
      <c r="V3455" s="9">
        <f t="shared" si="376"/>
        <v>8</v>
      </c>
      <c r="W3455">
        <f t="shared" si="377"/>
        <v>2016</v>
      </c>
    </row>
    <row r="3456" spans="1:23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3">
        <v>41851.698599537034</v>
      </c>
      <c r="J3456" s="13">
        <v>41821.698599537034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 s="3">
        <f>ROUND(E3456/D3456*100,0)</f>
        <v>101</v>
      </c>
      <c r="Q3456">
        <f t="shared" si="371"/>
        <v>33.57</v>
      </c>
      <c r="R3456" s="14" t="str">
        <f t="shared" si="372"/>
        <v>7/1/2014</v>
      </c>
      <c r="S3456" s="14" t="str">
        <f t="shared" si="373"/>
        <v>7/31/2014</v>
      </c>
      <c r="T3456" s="9">
        <f t="shared" si="374"/>
        <v>7</v>
      </c>
      <c r="U3456">
        <f t="shared" si="375"/>
        <v>2014</v>
      </c>
      <c r="V3456" s="9">
        <f t="shared" si="376"/>
        <v>7</v>
      </c>
      <c r="W3456">
        <f t="shared" si="377"/>
        <v>2014</v>
      </c>
    </row>
    <row r="3457" spans="1:23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3">
        <v>42656.7503125</v>
      </c>
      <c r="J3457" s="13">
        <v>42626.7503125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 s="3">
        <f>ROUND(E3457/D3457*100,0)</f>
        <v>101</v>
      </c>
      <c r="Q3457">
        <f t="shared" si="371"/>
        <v>145.87</v>
      </c>
      <c r="R3457" s="14" t="str">
        <f t="shared" si="372"/>
        <v>9/13/2016</v>
      </c>
      <c r="S3457" s="14" t="str">
        <f t="shared" si="373"/>
        <v>10/13/2016</v>
      </c>
      <c r="T3457" s="9">
        <f t="shared" si="374"/>
        <v>9</v>
      </c>
      <c r="U3457">
        <f t="shared" si="375"/>
        <v>2016</v>
      </c>
      <c r="V3457" s="9">
        <f t="shared" si="376"/>
        <v>10</v>
      </c>
      <c r="W3457">
        <f t="shared" si="377"/>
        <v>2016</v>
      </c>
    </row>
    <row r="3458" spans="1:23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3">
        <v>41852.290972222225</v>
      </c>
      <c r="J3458" s="13">
        <v>41821.205636574072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 s="3">
        <f>ROUND(E3458/D3458*100,0)</f>
        <v>191</v>
      </c>
      <c r="Q3458">
        <f t="shared" si="371"/>
        <v>358.69</v>
      </c>
      <c r="R3458" s="14" t="str">
        <f t="shared" si="372"/>
        <v>7/1/2014</v>
      </c>
      <c r="S3458" s="14" t="str">
        <f t="shared" si="373"/>
        <v>8/1/2014</v>
      </c>
      <c r="T3458" s="9">
        <f t="shared" si="374"/>
        <v>7</v>
      </c>
      <c r="U3458">
        <f t="shared" si="375"/>
        <v>2014</v>
      </c>
      <c r="V3458" s="9">
        <f t="shared" si="376"/>
        <v>8</v>
      </c>
      <c r="W3458">
        <f t="shared" si="377"/>
        <v>2014</v>
      </c>
    </row>
    <row r="3459" spans="1:23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3">
        <v>42047.249305555553</v>
      </c>
      <c r="J3459" s="13">
        <v>42016.706678240742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 s="3">
        <f>ROUND(E3459/D3459*100,0)</f>
        <v>140</v>
      </c>
      <c r="Q3459">
        <f t="shared" ref="Q3459:Q3522" si="378">IFERROR(ROUND(E3459/L3459,2),0)</f>
        <v>50.98</v>
      </c>
      <c r="R3459" s="14" t="str">
        <f t="shared" ref="R3459:R3522" si="379">_xlfn.CONCAT(MONTH(J3459),"/",DAY(J3459),"/",YEAR(J3459))</f>
        <v>1/12/2015</v>
      </c>
      <c r="S3459" s="14" t="str">
        <f t="shared" ref="S3459:S3522" si="380">_xlfn.CONCAT(MONTH(I3459),"/",DAY(I3459),"/",YEAR(I3459))</f>
        <v>2/12/2015</v>
      </c>
      <c r="T3459" s="9">
        <f t="shared" ref="T3459:T3522" si="381">MONTH(R3459)</f>
        <v>1</v>
      </c>
      <c r="U3459">
        <f t="shared" ref="U3459:U3522" si="382">YEAR(R3459)</f>
        <v>2015</v>
      </c>
      <c r="V3459" s="9">
        <f t="shared" ref="V3459:V3522" si="383">MONTH(S3459)</f>
        <v>2</v>
      </c>
      <c r="W3459">
        <f t="shared" ref="W3459:W3522" si="384">YEAR(S3459)</f>
        <v>2015</v>
      </c>
    </row>
    <row r="3460" spans="1:23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3">
        <v>42038.185416666667</v>
      </c>
      <c r="J3460" s="13">
        <v>42011.202581018515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 s="3">
        <f>ROUND(E3460/D3460*100,0)</f>
        <v>124</v>
      </c>
      <c r="Q3460">
        <f t="shared" si="378"/>
        <v>45.04</v>
      </c>
      <c r="R3460" s="14" t="str">
        <f t="shared" si="379"/>
        <v>1/7/2015</v>
      </c>
      <c r="S3460" s="14" t="str">
        <f t="shared" si="380"/>
        <v>2/3/2015</v>
      </c>
      <c r="T3460" s="9">
        <f t="shared" si="381"/>
        <v>1</v>
      </c>
      <c r="U3460">
        <f t="shared" si="382"/>
        <v>2015</v>
      </c>
      <c r="V3460" s="9">
        <f t="shared" si="383"/>
        <v>2</v>
      </c>
      <c r="W3460">
        <f t="shared" si="384"/>
        <v>2015</v>
      </c>
    </row>
    <row r="3461" spans="1:23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3">
        <v>42510.479861111111</v>
      </c>
      <c r="J3461" s="13">
        <v>42480.479861111111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 s="3">
        <f>ROUND(E3461/D3461*100,0)</f>
        <v>126</v>
      </c>
      <c r="Q3461">
        <f t="shared" si="378"/>
        <v>17.53</v>
      </c>
      <c r="R3461" s="14" t="str">
        <f t="shared" si="379"/>
        <v>4/20/2016</v>
      </c>
      <c r="S3461" s="14" t="str">
        <f t="shared" si="380"/>
        <v>5/20/2016</v>
      </c>
      <c r="T3461" s="9">
        <f t="shared" si="381"/>
        <v>4</v>
      </c>
      <c r="U3461">
        <f t="shared" si="382"/>
        <v>2016</v>
      </c>
      <c r="V3461" s="9">
        <f t="shared" si="383"/>
        <v>5</v>
      </c>
      <c r="W3461">
        <f t="shared" si="384"/>
        <v>2016</v>
      </c>
    </row>
    <row r="3462" spans="1:23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3">
        <v>41866.527222222219</v>
      </c>
      <c r="J3462" s="13">
        <v>41852.527222222219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 s="3">
        <f>ROUND(E3462/D3462*100,0)</f>
        <v>190</v>
      </c>
      <c r="Q3462">
        <f t="shared" si="378"/>
        <v>50</v>
      </c>
      <c r="R3462" s="14" t="str">
        <f t="shared" si="379"/>
        <v>8/1/2014</v>
      </c>
      <c r="S3462" s="14" t="str">
        <f t="shared" si="380"/>
        <v>8/15/2014</v>
      </c>
      <c r="T3462" s="9">
        <f t="shared" si="381"/>
        <v>8</v>
      </c>
      <c r="U3462">
        <f t="shared" si="382"/>
        <v>2014</v>
      </c>
      <c r="V3462" s="9">
        <f t="shared" si="383"/>
        <v>8</v>
      </c>
      <c r="W3462">
        <f t="shared" si="384"/>
        <v>2014</v>
      </c>
    </row>
    <row r="3463" spans="1:23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3">
        <v>42672.125</v>
      </c>
      <c r="J3463" s="13">
        <v>42643.6328587963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 s="3">
        <f>ROUND(E3463/D3463*100,0)</f>
        <v>139</v>
      </c>
      <c r="Q3463">
        <f t="shared" si="378"/>
        <v>57.92</v>
      </c>
      <c r="R3463" s="14" t="str">
        <f t="shared" si="379"/>
        <v>9/30/2016</v>
      </c>
      <c r="S3463" s="14" t="str">
        <f t="shared" si="380"/>
        <v>10/29/2016</v>
      </c>
      <c r="T3463" s="9">
        <f t="shared" si="381"/>
        <v>9</v>
      </c>
      <c r="U3463">
        <f t="shared" si="382"/>
        <v>2016</v>
      </c>
      <c r="V3463" s="9">
        <f t="shared" si="383"/>
        <v>10</v>
      </c>
      <c r="W3463">
        <f t="shared" si="384"/>
        <v>2016</v>
      </c>
    </row>
    <row r="3464" spans="1:23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3">
        <v>42195.75</v>
      </c>
      <c r="J3464" s="13">
        <v>42179.898472222223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 s="3">
        <f>ROUND(E3464/D3464*100,0)</f>
        <v>202</v>
      </c>
      <c r="Q3464">
        <f t="shared" si="378"/>
        <v>29.71</v>
      </c>
      <c r="R3464" s="14" t="str">
        <f t="shared" si="379"/>
        <v>6/24/2015</v>
      </c>
      <c r="S3464" s="14" t="str">
        <f t="shared" si="380"/>
        <v>7/10/2015</v>
      </c>
      <c r="T3464" s="9">
        <f t="shared" si="381"/>
        <v>6</v>
      </c>
      <c r="U3464">
        <f t="shared" si="382"/>
        <v>2015</v>
      </c>
      <c r="V3464" s="9">
        <f t="shared" si="383"/>
        <v>7</v>
      </c>
      <c r="W3464">
        <f t="shared" si="384"/>
        <v>2015</v>
      </c>
    </row>
    <row r="3465" spans="1:23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3">
        <v>42654.165972222225</v>
      </c>
      <c r="J3465" s="13">
        <v>42612.918807870374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 s="3">
        <f>ROUND(E3465/D3465*100,0)</f>
        <v>103</v>
      </c>
      <c r="Q3465">
        <f t="shared" si="378"/>
        <v>90.68</v>
      </c>
      <c r="R3465" s="14" t="str">
        <f t="shared" si="379"/>
        <v>8/30/2016</v>
      </c>
      <c r="S3465" s="14" t="str">
        <f t="shared" si="380"/>
        <v>10/11/2016</v>
      </c>
      <c r="T3465" s="9">
        <f t="shared" si="381"/>
        <v>8</v>
      </c>
      <c r="U3465">
        <f t="shared" si="382"/>
        <v>2016</v>
      </c>
      <c r="V3465" s="9">
        <f t="shared" si="383"/>
        <v>10</v>
      </c>
      <c r="W3465">
        <f t="shared" si="384"/>
        <v>2016</v>
      </c>
    </row>
    <row r="3466" spans="1:23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3">
        <v>42605.130057870374</v>
      </c>
      <c r="J3466" s="13">
        <v>42575.130057870374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 s="3">
        <f>ROUND(E3466/D3466*100,0)</f>
        <v>102</v>
      </c>
      <c r="Q3466">
        <f t="shared" si="378"/>
        <v>55.01</v>
      </c>
      <c r="R3466" s="14" t="str">
        <f t="shared" si="379"/>
        <v>7/24/2016</v>
      </c>
      <c r="S3466" s="14" t="str">
        <f t="shared" si="380"/>
        <v>8/23/2016</v>
      </c>
      <c r="T3466" s="9">
        <f t="shared" si="381"/>
        <v>7</v>
      </c>
      <c r="U3466">
        <f t="shared" si="382"/>
        <v>2016</v>
      </c>
      <c r="V3466" s="9">
        <f t="shared" si="383"/>
        <v>8</v>
      </c>
      <c r="W3466">
        <f t="shared" si="384"/>
        <v>2016</v>
      </c>
    </row>
    <row r="3467" spans="1:23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3">
        <v>42225.666666666664</v>
      </c>
      <c r="J3467" s="13">
        <v>42200.625833333332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 s="3">
        <f>ROUND(E3467/D3467*100,0)</f>
        <v>103</v>
      </c>
      <c r="Q3467">
        <f t="shared" si="378"/>
        <v>57.22</v>
      </c>
      <c r="R3467" s="14" t="str">
        <f t="shared" si="379"/>
        <v>7/15/2015</v>
      </c>
      <c r="S3467" s="14" t="str">
        <f t="shared" si="380"/>
        <v>8/9/2015</v>
      </c>
      <c r="T3467" s="9">
        <f t="shared" si="381"/>
        <v>7</v>
      </c>
      <c r="U3467">
        <f t="shared" si="382"/>
        <v>2015</v>
      </c>
      <c r="V3467" s="9">
        <f t="shared" si="383"/>
        <v>8</v>
      </c>
      <c r="W3467">
        <f t="shared" si="384"/>
        <v>2015</v>
      </c>
    </row>
    <row r="3468" spans="1:23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3">
        <v>42479.977430555555</v>
      </c>
      <c r="J3468" s="13">
        <v>42420.019097222219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 s="3">
        <f>ROUND(E3468/D3468*100,0)</f>
        <v>127</v>
      </c>
      <c r="Q3468">
        <f t="shared" si="378"/>
        <v>72.95</v>
      </c>
      <c r="R3468" s="14" t="str">
        <f t="shared" si="379"/>
        <v>2/20/2016</v>
      </c>
      <c r="S3468" s="14" t="str">
        <f t="shared" si="380"/>
        <v>4/19/2016</v>
      </c>
      <c r="T3468" s="9">
        <f t="shared" si="381"/>
        <v>2</v>
      </c>
      <c r="U3468">
        <f t="shared" si="382"/>
        <v>2016</v>
      </c>
      <c r="V3468" s="9">
        <f t="shared" si="383"/>
        <v>4</v>
      </c>
      <c r="W3468">
        <f t="shared" si="384"/>
        <v>2016</v>
      </c>
    </row>
    <row r="3469" spans="1:23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3">
        <v>42083.63</v>
      </c>
      <c r="J3469" s="13">
        <v>42053.671666666669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 s="3">
        <f>ROUND(E3469/D3469*100,0)</f>
        <v>101</v>
      </c>
      <c r="Q3469">
        <f t="shared" si="378"/>
        <v>64.47</v>
      </c>
      <c r="R3469" s="14" t="str">
        <f t="shared" si="379"/>
        <v>2/18/2015</v>
      </c>
      <c r="S3469" s="14" t="str">
        <f t="shared" si="380"/>
        <v>3/20/2015</v>
      </c>
      <c r="T3469" s="9">
        <f t="shared" si="381"/>
        <v>2</v>
      </c>
      <c r="U3469">
        <f t="shared" si="382"/>
        <v>2015</v>
      </c>
      <c r="V3469" s="9">
        <f t="shared" si="383"/>
        <v>3</v>
      </c>
      <c r="W3469">
        <f t="shared" si="384"/>
        <v>2015</v>
      </c>
    </row>
    <row r="3470" spans="1:23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3">
        <v>42634.125</v>
      </c>
      <c r="J3470" s="13">
        <v>42605.765381944446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 s="3">
        <f>ROUND(E3470/D3470*100,0)</f>
        <v>122</v>
      </c>
      <c r="Q3470">
        <f t="shared" si="378"/>
        <v>716.35</v>
      </c>
      <c r="R3470" s="14" t="str">
        <f t="shared" si="379"/>
        <v>8/23/2016</v>
      </c>
      <c r="S3470" s="14" t="str">
        <f t="shared" si="380"/>
        <v>9/21/2016</v>
      </c>
      <c r="T3470" s="9">
        <f t="shared" si="381"/>
        <v>8</v>
      </c>
      <c r="U3470">
        <f t="shared" si="382"/>
        <v>2016</v>
      </c>
      <c r="V3470" s="9">
        <f t="shared" si="383"/>
        <v>9</v>
      </c>
      <c r="W3470">
        <f t="shared" si="384"/>
        <v>2016</v>
      </c>
    </row>
    <row r="3471" spans="1:23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3">
        <v>42488.641724537039</v>
      </c>
      <c r="J3471" s="13">
        <v>42458.641724537039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 s="3">
        <f>ROUND(E3471/D3471*100,0)</f>
        <v>113</v>
      </c>
      <c r="Q3471">
        <f t="shared" si="378"/>
        <v>50.4</v>
      </c>
      <c r="R3471" s="14" t="str">
        <f t="shared" si="379"/>
        <v>3/29/2016</v>
      </c>
      <c r="S3471" s="14" t="str">
        <f t="shared" si="380"/>
        <v>4/28/2016</v>
      </c>
      <c r="T3471" s="9">
        <f t="shared" si="381"/>
        <v>3</v>
      </c>
      <c r="U3471">
        <f t="shared" si="382"/>
        <v>2016</v>
      </c>
      <c r="V3471" s="9">
        <f t="shared" si="383"/>
        <v>4</v>
      </c>
      <c r="W3471">
        <f t="shared" si="384"/>
        <v>2016</v>
      </c>
    </row>
    <row r="3472" spans="1:23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3">
        <v>42566.901388888888</v>
      </c>
      <c r="J3472" s="13">
        <v>42529.022013888891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 s="3">
        <f>ROUND(E3472/D3472*100,0)</f>
        <v>150</v>
      </c>
      <c r="Q3472">
        <f t="shared" si="378"/>
        <v>41.67</v>
      </c>
      <c r="R3472" s="14" t="str">
        <f t="shared" si="379"/>
        <v>6/8/2016</v>
      </c>
      <c r="S3472" s="14" t="str">
        <f t="shared" si="380"/>
        <v>7/15/2016</v>
      </c>
      <c r="T3472" s="9">
        <f t="shared" si="381"/>
        <v>6</v>
      </c>
      <c r="U3472">
        <f t="shared" si="382"/>
        <v>2016</v>
      </c>
      <c r="V3472" s="9">
        <f t="shared" si="383"/>
        <v>7</v>
      </c>
      <c r="W3472">
        <f t="shared" si="384"/>
        <v>2016</v>
      </c>
    </row>
    <row r="3473" spans="1:23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3">
        <v>41882.833333333336</v>
      </c>
      <c r="J3473" s="13">
        <v>41841.820486111108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 s="3">
        <f>ROUND(E3473/D3473*100,0)</f>
        <v>215</v>
      </c>
      <c r="Q3473">
        <f t="shared" si="378"/>
        <v>35.770000000000003</v>
      </c>
      <c r="R3473" s="14" t="str">
        <f t="shared" si="379"/>
        <v>7/21/2014</v>
      </c>
      <c r="S3473" s="14" t="str">
        <f t="shared" si="380"/>
        <v>8/31/2014</v>
      </c>
      <c r="T3473" s="9">
        <f t="shared" si="381"/>
        <v>7</v>
      </c>
      <c r="U3473">
        <f t="shared" si="382"/>
        <v>2014</v>
      </c>
      <c r="V3473" s="9">
        <f t="shared" si="383"/>
        <v>8</v>
      </c>
      <c r="W3473">
        <f t="shared" si="384"/>
        <v>2014</v>
      </c>
    </row>
    <row r="3474" spans="1:23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3">
        <v>41949.249305555553</v>
      </c>
      <c r="J3474" s="13">
        <v>41928.170497685183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 s="3">
        <f>ROUND(E3474/D3474*100,0)</f>
        <v>102</v>
      </c>
      <c r="Q3474">
        <f t="shared" si="378"/>
        <v>88.74</v>
      </c>
      <c r="R3474" s="14" t="str">
        <f t="shared" si="379"/>
        <v>10/16/2014</v>
      </c>
      <c r="S3474" s="14" t="str">
        <f t="shared" si="380"/>
        <v>11/6/2014</v>
      </c>
      <c r="T3474" s="9">
        <f t="shared" si="381"/>
        <v>10</v>
      </c>
      <c r="U3474">
        <f t="shared" si="382"/>
        <v>2014</v>
      </c>
      <c r="V3474" s="9">
        <f t="shared" si="383"/>
        <v>11</v>
      </c>
      <c r="W3474">
        <f t="shared" si="384"/>
        <v>2014</v>
      </c>
    </row>
    <row r="3475" spans="1:23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3">
        <v>42083.852083333331</v>
      </c>
      <c r="J3475" s="13">
        <v>42062.834444444445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 s="3">
        <f>ROUND(E3475/D3475*100,0)</f>
        <v>100</v>
      </c>
      <c r="Q3475">
        <f t="shared" si="378"/>
        <v>148.47999999999999</v>
      </c>
      <c r="R3475" s="14" t="str">
        <f t="shared" si="379"/>
        <v>2/27/2015</v>
      </c>
      <c r="S3475" s="14" t="str">
        <f t="shared" si="380"/>
        <v>3/20/2015</v>
      </c>
      <c r="T3475" s="9">
        <f t="shared" si="381"/>
        <v>2</v>
      </c>
      <c r="U3475">
        <f t="shared" si="382"/>
        <v>2015</v>
      </c>
      <c r="V3475" s="9">
        <f t="shared" si="383"/>
        <v>3</v>
      </c>
      <c r="W3475">
        <f t="shared" si="384"/>
        <v>2015</v>
      </c>
    </row>
    <row r="3476" spans="1:23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3">
        <v>42571.501516203702</v>
      </c>
      <c r="J3476" s="13">
        <v>42541.501516203702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 s="3">
        <f>ROUND(E3476/D3476*100,0)</f>
        <v>101</v>
      </c>
      <c r="Q3476">
        <f t="shared" si="378"/>
        <v>51.79</v>
      </c>
      <c r="R3476" s="14" t="str">
        <f t="shared" si="379"/>
        <v>6/20/2016</v>
      </c>
      <c r="S3476" s="14" t="str">
        <f t="shared" si="380"/>
        <v>7/20/2016</v>
      </c>
      <c r="T3476" s="9">
        <f t="shared" si="381"/>
        <v>6</v>
      </c>
      <c r="U3476">
        <f t="shared" si="382"/>
        <v>2016</v>
      </c>
      <c r="V3476" s="9">
        <f t="shared" si="383"/>
        <v>7</v>
      </c>
      <c r="W3476">
        <f t="shared" si="384"/>
        <v>2016</v>
      </c>
    </row>
    <row r="3477" spans="1:23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3">
        <v>41946</v>
      </c>
      <c r="J3477" s="13">
        <v>41918.880833333336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 s="3">
        <f>ROUND(E3477/D3477*100,0)</f>
        <v>113</v>
      </c>
      <c r="Q3477">
        <f t="shared" si="378"/>
        <v>20</v>
      </c>
      <c r="R3477" s="14" t="str">
        <f t="shared" si="379"/>
        <v>10/6/2014</v>
      </c>
      <c r="S3477" s="14" t="str">
        <f t="shared" si="380"/>
        <v>11/3/2014</v>
      </c>
      <c r="T3477" s="9">
        <f t="shared" si="381"/>
        <v>10</v>
      </c>
      <c r="U3477">
        <f t="shared" si="382"/>
        <v>2014</v>
      </c>
      <c r="V3477" s="9">
        <f t="shared" si="383"/>
        <v>11</v>
      </c>
      <c r="W3477">
        <f t="shared" si="384"/>
        <v>2014</v>
      </c>
    </row>
    <row r="3478" spans="1:23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3">
        <v>41939.125</v>
      </c>
      <c r="J3478" s="13">
        <v>41921.279976851853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 s="3">
        <f>ROUND(E3478/D3478*100,0)</f>
        <v>104</v>
      </c>
      <c r="Q3478">
        <f t="shared" si="378"/>
        <v>52</v>
      </c>
      <c r="R3478" s="14" t="str">
        <f t="shared" si="379"/>
        <v>10/9/2014</v>
      </c>
      <c r="S3478" s="14" t="str">
        <f t="shared" si="380"/>
        <v>10/27/2014</v>
      </c>
      <c r="T3478" s="9">
        <f t="shared" si="381"/>
        <v>10</v>
      </c>
      <c r="U3478">
        <f t="shared" si="382"/>
        <v>2014</v>
      </c>
      <c r="V3478" s="9">
        <f t="shared" si="383"/>
        <v>10</v>
      </c>
      <c r="W3478">
        <f t="shared" si="384"/>
        <v>2014</v>
      </c>
    </row>
    <row r="3479" spans="1:23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3">
        <v>42141.125</v>
      </c>
      <c r="J3479" s="13">
        <v>42128.736608796295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 s="3">
        <f>ROUND(E3479/D3479*100,0)</f>
        <v>115</v>
      </c>
      <c r="Q3479">
        <f t="shared" si="378"/>
        <v>53.23</v>
      </c>
      <c r="R3479" s="14" t="str">
        <f t="shared" si="379"/>
        <v>5/4/2015</v>
      </c>
      <c r="S3479" s="14" t="str">
        <f t="shared" si="380"/>
        <v>5/17/2015</v>
      </c>
      <c r="T3479" s="9">
        <f t="shared" si="381"/>
        <v>5</v>
      </c>
      <c r="U3479">
        <f t="shared" si="382"/>
        <v>2015</v>
      </c>
      <c r="V3479" s="9">
        <f t="shared" si="383"/>
        <v>5</v>
      </c>
      <c r="W3479">
        <f t="shared" si="384"/>
        <v>2015</v>
      </c>
    </row>
    <row r="3480" spans="1:23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3">
        <v>42079.875</v>
      </c>
      <c r="J3480" s="13">
        <v>42053.916921296295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 s="3">
        <f>ROUND(E3480/D3480*100,0)</f>
        <v>113</v>
      </c>
      <c r="Q3480">
        <f t="shared" si="378"/>
        <v>39.6</v>
      </c>
      <c r="R3480" s="14" t="str">
        <f t="shared" si="379"/>
        <v>2/18/2015</v>
      </c>
      <c r="S3480" s="14" t="str">
        <f t="shared" si="380"/>
        <v>3/16/2015</v>
      </c>
      <c r="T3480" s="9">
        <f t="shared" si="381"/>
        <v>2</v>
      </c>
      <c r="U3480">
        <f t="shared" si="382"/>
        <v>2015</v>
      </c>
      <c r="V3480" s="9">
        <f t="shared" si="383"/>
        <v>3</v>
      </c>
      <c r="W3480">
        <f t="shared" si="384"/>
        <v>2015</v>
      </c>
    </row>
    <row r="3481" spans="1:23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3">
        <v>41811.855092592596</v>
      </c>
      <c r="J3481" s="13">
        <v>41781.855092592596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 s="3">
        <f>ROUND(E3481/D3481*100,0)</f>
        <v>128</v>
      </c>
      <c r="Q3481">
        <f t="shared" si="378"/>
        <v>34.25</v>
      </c>
      <c r="R3481" s="14" t="str">
        <f t="shared" si="379"/>
        <v>5/22/2014</v>
      </c>
      <c r="S3481" s="14" t="str">
        <f t="shared" si="380"/>
        <v>6/21/2014</v>
      </c>
      <c r="T3481" s="9">
        <f t="shared" si="381"/>
        <v>5</v>
      </c>
      <c r="U3481">
        <f t="shared" si="382"/>
        <v>2014</v>
      </c>
      <c r="V3481" s="9">
        <f t="shared" si="383"/>
        <v>6</v>
      </c>
      <c r="W3481">
        <f t="shared" si="384"/>
        <v>2014</v>
      </c>
    </row>
    <row r="3482" spans="1:23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3">
        <v>42195.875</v>
      </c>
      <c r="J3482" s="13">
        <v>42171.317442129628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 s="3">
        <f>ROUND(E3482/D3482*100,0)</f>
        <v>143</v>
      </c>
      <c r="Q3482">
        <f t="shared" si="378"/>
        <v>164.62</v>
      </c>
      <c r="R3482" s="14" t="str">
        <f t="shared" si="379"/>
        <v>6/16/2015</v>
      </c>
      <c r="S3482" s="14" t="str">
        <f t="shared" si="380"/>
        <v>7/10/2015</v>
      </c>
      <c r="T3482" s="9">
        <f t="shared" si="381"/>
        <v>6</v>
      </c>
      <c r="U3482">
        <f t="shared" si="382"/>
        <v>2015</v>
      </c>
      <c r="V3482" s="9">
        <f t="shared" si="383"/>
        <v>7</v>
      </c>
      <c r="W3482">
        <f t="shared" si="384"/>
        <v>2015</v>
      </c>
    </row>
    <row r="3483" spans="1:23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3">
        <v>42006.247546296298</v>
      </c>
      <c r="J3483" s="13">
        <v>41989.247546296298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 s="3">
        <f>ROUND(E3483/D3483*100,0)</f>
        <v>119</v>
      </c>
      <c r="Q3483">
        <f t="shared" si="378"/>
        <v>125.05</v>
      </c>
      <c r="R3483" s="14" t="str">
        <f t="shared" si="379"/>
        <v>12/16/2014</v>
      </c>
      <c r="S3483" s="14" t="str">
        <f t="shared" si="380"/>
        <v>1/2/2015</v>
      </c>
      <c r="T3483" s="9">
        <f t="shared" si="381"/>
        <v>12</v>
      </c>
      <c r="U3483">
        <f t="shared" si="382"/>
        <v>2014</v>
      </c>
      <c r="V3483" s="9">
        <f t="shared" si="383"/>
        <v>1</v>
      </c>
      <c r="W3483">
        <f t="shared" si="384"/>
        <v>2015</v>
      </c>
    </row>
    <row r="3484" spans="1:23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3">
        <v>41826.771597222221</v>
      </c>
      <c r="J3484" s="13">
        <v>41796.771597222221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 s="3">
        <f>ROUND(E3484/D3484*100,0)</f>
        <v>138</v>
      </c>
      <c r="Q3484">
        <f t="shared" si="378"/>
        <v>51.88</v>
      </c>
      <c r="R3484" s="14" t="str">
        <f t="shared" si="379"/>
        <v>6/6/2014</v>
      </c>
      <c r="S3484" s="14" t="str">
        <f t="shared" si="380"/>
        <v>7/6/2014</v>
      </c>
      <c r="T3484" s="9">
        <f t="shared" si="381"/>
        <v>6</v>
      </c>
      <c r="U3484">
        <f t="shared" si="382"/>
        <v>2014</v>
      </c>
      <c r="V3484" s="9">
        <f t="shared" si="383"/>
        <v>7</v>
      </c>
      <c r="W3484">
        <f t="shared" si="384"/>
        <v>2014</v>
      </c>
    </row>
    <row r="3485" spans="1:23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3">
        <v>41823.668761574074</v>
      </c>
      <c r="J3485" s="13">
        <v>41793.668761574074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 s="3">
        <f>ROUND(E3485/D3485*100,0)</f>
        <v>160</v>
      </c>
      <c r="Q3485">
        <f t="shared" si="378"/>
        <v>40.29</v>
      </c>
      <c r="R3485" s="14" t="str">
        <f t="shared" si="379"/>
        <v>6/3/2014</v>
      </c>
      <c r="S3485" s="14" t="str">
        <f t="shared" si="380"/>
        <v>7/3/2014</v>
      </c>
      <c r="T3485" s="9">
        <f t="shared" si="381"/>
        <v>6</v>
      </c>
      <c r="U3485">
        <f t="shared" si="382"/>
        <v>2014</v>
      </c>
      <c r="V3485" s="9">
        <f t="shared" si="383"/>
        <v>7</v>
      </c>
      <c r="W3485">
        <f t="shared" si="384"/>
        <v>2014</v>
      </c>
    </row>
    <row r="3486" spans="1:23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3">
        <v>42536.760405092595</v>
      </c>
      <c r="J3486" s="13">
        <v>42506.760405092595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 s="3">
        <f>ROUND(E3486/D3486*100,0)</f>
        <v>114</v>
      </c>
      <c r="Q3486">
        <f t="shared" si="378"/>
        <v>64.91</v>
      </c>
      <c r="R3486" s="14" t="str">
        <f t="shared" si="379"/>
        <v>5/16/2016</v>
      </c>
      <c r="S3486" s="14" t="str">
        <f t="shared" si="380"/>
        <v>6/15/2016</v>
      </c>
      <c r="T3486" s="9">
        <f t="shared" si="381"/>
        <v>5</v>
      </c>
      <c r="U3486">
        <f t="shared" si="382"/>
        <v>2016</v>
      </c>
      <c r="V3486" s="9">
        <f t="shared" si="383"/>
        <v>6</v>
      </c>
      <c r="W3486">
        <f t="shared" si="384"/>
        <v>2016</v>
      </c>
    </row>
    <row r="3487" spans="1:23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3">
        <v>42402.693055555559</v>
      </c>
      <c r="J3487" s="13">
        <v>42372.693055555559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 s="3">
        <f>ROUND(E3487/D3487*100,0)</f>
        <v>101</v>
      </c>
      <c r="Q3487">
        <f t="shared" si="378"/>
        <v>55.33</v>
      </c>
      <c r="R3487" s="14" t="str">
        <f t="shared" si="379"/>
        <v>1/3/2016</v>
      </c>
      <c r="S3487" s="14" t="str">
        <f t="shared" si="380"/>
        <v>2/2/2016</v>
      </c>
      <c r="T3487" s="9">
        <f t="shared" si="381"/>
        <v>1</v>
      </c>
      <c r="U3487">
        <f t="shared" si="382"/>
        <v>2016</v>
      </c>
      <c r="V3487" s="9">
        <f t="shared" si="383"/>
        <v>2</v>
      </c>
      <c r="W3487">
        <f t="shared" si="384"/>
        <v>2016</v>
      </c>
    </row>
    <row r="3488" spans="1:23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3">
        <v>42158.290972222225</v>
      </c>
      <c r="J3488" s="13">
        <v>42126.875011574077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 s="3">
        <f>ROUND(E3488/D3488*100,0)</f>
        <v>155</v>
      </c>
      <c r="Q3488">
        <f t="shared" si="378"/>
        <v>83.14</v>
      </c>
      <c r="R3488" s="14" t="str">
        <f t="shared" si="379"/>
        <v>5/2/2015</v>
      </c>
      <c r="S3488" s="14" t="str">
        <f t="shared" si="380"/>
        <v>6/3/2015</v>
      </c>
      <c r="T3488" s="9">
        <f t="shared" si="381"/>
        <v>5</v>
      </c>
      <c r="U3488">
        <f t="shared" si="382"/>
        <v>2015</v>
      </c>
      <c r="V3488" s="9">
        <f t="shared" si="383"/>
        <v>6</v>
      </c>
      <c r="W3488">
        <f t="shared" si="384"/>
        <v>2015</v>
      </c>
    </row>
    <row r="3489" spans="1:23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3">
        <v>42179.940416666665</v>
      </c>
      <c r="J3489" s="13">
        <v>42149.940416666665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 s="3">
        <f>ROUND(E3489/D3489*100,0)</f>
        <v>128</v>
      </c>
      <c r="Q3489">
        <f t="shared" si="378"/>
        <v>38.71</v>
      </c>
      <c r="R3489" s="14" t="str">
        <f t="shared" si="379"/>
        <v>5/25/2015</v>
      </c>
      <c r="S3489" s="14" t="str">
        <f t="shared" si="380"/>
        <v>6/24/2015</v>
      </c>
      <c r="T3489" s="9">
        <f t="shared" si="381"/>
        <v>5</v>
      </c>
      <c r="U3489">
        <f t="shared" si="382"/>
        <v>2015</v>
      </c>
      <c r="V3489" s="9">
        <f t="shared" si="383"/>
        <v>6</v>
      </c>
      <c r="W3489">
        <f t="shared" si="384"/>
        <v>2015</v>
      </c>
    </row>
    <row r="3490" spans="1:23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3">
        <v>42111.666666666664</v>
      </c>
      <c r="J3490" s="13">
        <v>42087.768055555556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 s="3">
        <f>ROUND(E3490/D3490*100,0)</f>
        <v>121</v>
      </c>
      <c r="Q3490">
        <f t="shared" si="378"/>
        <v>125.38</v>
      </c>
      <c r="R3490" s="14" t="str">
        <f t="shared" si="379"/>
        <v>3/24/2015</v>
      </c>
      <c r="S3490" s="14" t="str">
        <f t="shared" si="380"/>
        <v>4/17/2015</v>
      </c>
      <c r="T3490" s="9">
        <f t="shared" si="381"/>
        <v>3</v>
      </c>
      <c r="U3490">
        <f t="shared" si="382"/>
        <v>2015</v>
      </c>
      <c r="V3490" s="9">
        <f t="shared" si="383"/>
        <v>4</v>
      </c>
      <c r="W3490">
        <f t="shared" si="384"/>
        <v>2015</v>
      </c>
    </row>
    <row r="3491" spans="1:23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3">
        <v>41783.875</v>
      </c>
      <c r="J3491" s="13">
        <v>41753.635775462964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 s="3">
        <f>ROUND(E3491/D3491*100,0)</f>
        <v>113</v>
      </c>
      <c r="Q3491">
        <f t="shared" si="378"/>
        <v>78.260000000000005</v>
      </c>
      <c r="R3491" s="14" t="str">
        <f t="shared" si="379"/>
        <v>4/24/2014</v>
      </c>
      <c r="S3491" s="14" t="str">
        <f t="shared" si="380"/>
        <v>5/24/2014</v>
      </c>
      <c r="T3491" s="9">
        <f t="shared" si="381"/>
        <v>4</v>
      </c>
      <c r="U3491">
        <f t="shared" si="382"/>
        <v>2014</v>
      </c>
      <c r="V3491" s="9">
        <f t="shared" si="383"/>
        <v>5</v>
      </c>
      <c r="W3491">
        <f t="shared" si="384"/>
        <v>2014</v>
      </c>
    </row>
    <row r="3492" spans="1:23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3">
        <v>42473.802361111113</v>
      </c>
      <c r="J3492" s="13">
        <v>42443.802361111113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 s="3">
        <f>ROUND(E3492/D3492*100,0)</f>
        <v>128</v>
      </c>
      <c r="Q3492">
        <f t="shared" si="378"/>
        <v>47.22</v>
      </c>
      <c r="R3492" s="14" t="str">
        <f t="shared" si="379"/>
        <v>3/14/2016</v>
      </c>
      <c r="S3492" s="14" t="str">
        <f t="shared" si="380"/>
        <v>4/13/2016</v>
      </c>
      <c r="T3492" s="9">
        <f t="shared" si="381"/>
        <v>3</v>
      </c>
      <c r="U3492">
        <f t="shared" si="382"/>
        <v>2016</v>
      </c>
      <c r="V3492" s="9">
        <f t="shared" si="383"/>
        <v>4</v>
      </c>
      <c r="W3492">
        <f t="shared" si="384"/>
        <v>2016</v>
      </c>
    </row>
    <row r="3493" spans="1:23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3">
        <v>42142.249814814815</v>
      </c>
      <c r="J3493" s="13">
        <v>42121.249814814815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 s="3">
        <f>ROUND(E3493/D3493*100,0)</f>
        <v>158</v>
      </c>
      <c r="Q3493">
        <f t="shared" si="378"/>
        <v>79.099999999999994</v>
      </c>
      <c r="R3493" s="14" t="str">
        <f t="shared" si="379"/>
        <v>4/27/2015</v>
      </c>
      <c r="S3493" s="14" t="str">
        <f t="shared" si="380"/>
        <v>5/18/2015</v>
      </c>
      <c r="T3493" s="9">
        <f t="shared" si="381"/>
        <v>4</v>
      </c>
      <c r="U3493">
        <f t="shared" si="382"/>
        <v>2015</v>
      </c>
      <c r="V3493" s="9">
        <f t="shared" si="383"/>
        <v>5</v>
      </c>
      <c r="W3493">
        <f t="shared" si="384"/>
        <v>2015</v>
      </c>
    </row>
    <row r="3494" spans="1:23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3">
        <v>42303.00922453704</v>
      </c>
      <c r="J3494" s="13">
        <v>42268.00922453704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 s="3">
        <f>ROUND(E3494/D3494*100,0)</f>
        <v>105</v>
      </c>
      <c r="Q3494">
        <f t="shared" si="378"/>
        <v>114.29</v>
      </c>
      <c r="R3494" s="14" t="str">
        <f t="shared" si="379"/>
        <v>9/21/2015</v>
      </c>
      <c r="S3494" s="14" t="str">
        <f t="shared" si="380"/>
        <v>10/26/2015</v>
      </c>
      <c r="T3494" s="9">
        <f t="shared" si="381"/>
        <v>9</v>
      </c>
      <c r="U3494">
        <f t="shared" si="382"/>
        <v>2015</v>
      </c>
      <c r="V3494" s="9">
        <f t="shared" si="383"/>
        <v>10</v>
      </c>
      <c r="W3494">
        <f t="shared" si="384"/>
        <v>2015</v>
      </c>
    </row>
    <row r="3495" spans="1:23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3">
        <v>41868.21597222222</v>
      </c>
      <c r="J3495" s="13">
        <v>41848.866157407407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 s="3">
        <f>ROUND(E3495/D3495*100,0)</f>
        <v>100</v>
      </c>
      <c r="Q3495">
        <f t="shared" si="378"/>
        <v>51.72</v>
      </c>
      <c r="R3495" s="14" t="str">
        <f t="shared" si="379"/>
        <v>7/28/2014</v>
      </c>
      <c r="S3495" s="14" t="str">
        <f t="shared" si="380"/>
        <v>8/17/2014</v>
      </c>
      <c r="T3495" s="9">
        <f t="shared" si="381"/>
        <v>7</v>
      </c>
      <c r="U3495">
        <f t="shared" si="382"/>
        <v>2014</v>
      </c>
      <c r="V3495" s="9">
        <f t="shared" si="383"/>
        <v>8</v>
      </c>
      <c r="W3495">
        <f t="shared" si="384"/>
        <v>2014</v>
      </c>
    </row>
    <row r="3496" spans="1:23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3">
        <v>42700.25</v>
      </c>
      <c r="J3496" s="13">
        <v>42689.214988425927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 s="3">
        <f>ROUND(E3496/D3496*100,0)</f>
        <v>100</v>
      </c>
      <c r="Q3496">
        <f t="shared" si="378"/>
        <v>30.77</v>
      </c>
      <c r="R3496" s="14" t="str">
        <f t="shared" si="379"/>
        <v>11/15/2016</v>
      </c>
      <c r="S3496" s="14" t="str">
        <f t="shared" si="380"/>
        <v>11/26/2016</v>
      </c>
      <c r="T3496" s="9">
        <f t="shared" si="381"/>
        <v>11</v>
      </c>
      <c r="U3496">
        <f t="shared" si="382"/>
        <v>2016</v>
      </c>
      <c r="V3496" s="9">
        <f t="shared" si="383"/>
        <v>11</v>
      </c>
      <c r="W3496">
        <f t="shared" si="384"/>
        <v>2016</v>
      </c>
    </row>
    <row r="3497" spans="1:23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3">
        <v>41944.720833333333</v>
      </c>
      <c r="J3497" s="13">
        <v>41915.762835648151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 s="3">
        <f>ROUND(E3497/D3497*100,0)</f>
        <v>107</v>
      </c>
      <c r="Q3497">
        <f t="shared" si="378"/>
        <v>74.209999999999994</v>
      </c>
      <c r="R3497" s="14" t="str">
        <f t="shared" si="379"/>
        <v>10/3/2014</v>
      </c>
      <c r="S3497" s="14" t="str">
        <f t="shared" si="380"/>
        <v>11/1/2014</v>
      </c>
      <c r="T3497" s="9">
        <f t="shared" si="381"/>
        <v>10</v>
      </c>
      <c r="U3497">
        <f t="shared" si="382"/>
        <v>2014</v>
      </c>
      <c r="V3497" s="9">
        <f t="shared" si="383"/>
        <v>11</v>
      </c>
      <c r="W3497">
        <f t="shared" si="384"/>
        <v>2014</v>
      </c>
    </row>
    <row r="3498" spans="1:23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3">
        <v>42624.846828703703</v>
      </c>
      <c r="J3498" s="13">
        <v>42584.846828703703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 s="3">
        <f>ROUND(E3498/D3498*100,0)</f>
        <v>124</v>
      </c>
      <c r="Q3498">
        <f t="shared" si="378"/>
        <v>47.85</v>
      </c>
      <c r="R3498" s="14" t="str">
        <f t="shared" si="379"/>
        <v>8/2/2016</v>
      </c>
      <c r="S3498" s="14" t="str">
        <f t="shared" si="380"/>
        <v>9/11/2016</v>
      </c>
      <c r="T3498" s="9">
        <f t="shared" si="381"/>
        <v>8</v>
      </c>
      <c r="U3498">
        <f t="shared" si="382"/>
        <v>2016</v>
      </c>
      <c r="V3498" s="9">
        <f t="shared" si="383"/>
        <v>9</v>
      </c>
      <c r="W3498">
        <f t="shared" si="384"/>
        <v>2016</v>
      </c>
    </row>
    <row r="3499" spans="1:23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3">
        <v>42523.916666666664</v>
      </c>
      <c r="J3499" s="13">
        <v>42511.741944444446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 s="3">
        <f>ROUND(E3499/D3499*100,0)</f>
        <v>109</v>
      </c>
      <c r="Q3499">
        <f t="shared" si="378"/>
        <v>34.409999999999997</v>
      </c>
      <c r="R3499" s="14" t="str">
        <f t="shared" si="379"/>
        <v>5/21/2016</v>
      </c>
      <c r="S3499" s="14" t="str">
        <f t="shared" si="380"/>
        <v>6/2/2016</v>
      </c>
      <c r="T3499" s="9">
        <f t="shared" si="381"/>
        <v>5</v>
      </c>
      <c r="U3499">
        <f t="shared" si="382"/>
        <v>2016</v>
      </c>
      <c r="V3499" s="9">
        <f t="shared" si="383"/>
        <v>6</v>
      </c>
      <c r="W3499">
        <f t="shared" si="384"/>
        <v>2016</v>
      </c>
    </row>
    <row r="3500" spans="1:23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3">
        <v>42518.905555555553</v>
      </c>
      <c r="J3500" s="13">
        <v>42459.15861111111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 s="3">
        <f>ROUND(E3500/D3500*100,0)</f>
        <v>102</v>
      </c>
      <c r="Q3500">
        <f t="shared" si="378"/>
        <v>40.24</v>
      </c>
      <c r="R3500" s="14" t="str">
        <f t="shared" si="379"/>
        <v>3/30/2016</v>
      </c>
      <c r="S3500" s="14" t="str">
        <f t="shared" si="380"/>
        <v>5/28/2016</v>
      </c>
      <c r="T3500" s="9">
        <f t="shared" si="381"/>
        <v>3</v>
      </c>
      <c r="U3500">
        <f t="shared" si="382"/>
        <v>2016</v>
      </c>
      <c r="V3500" s="9">
        <f t="shared" si="383"/>
        <v>5</v>
      </c>
      <c r="W3500">
        <f t="shared" si="384"/>
        <v>2016</v>
      </c>
    </row>
    <row r="3501" spans="1:23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3">
        <v>42186.290972222225</v>
      </c>
      <c r="J3501" s="13">
        <v>42132.036168981482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 s="3">
        <f>ROUND(E3501/D3501*100,0)</f>
        <v>106</v>
      </c>
      <c r="Q3501">
        <f t="shared" si="378"/>
        <v>60.29</v>
      </c>
      <c r="R3501" s="14" t="str">
        <f t="shared" si="379"/>
        <v>5/8/2015</v>
      </c>
      <c r="S3501" s="14" t="str">
        <f t="shared" si="380"/>
        <v>7/1/2015</v>
      </c>
      <c r="T3501" s="9">
        <f t="shared" si="381"/>
        <v>5</v>
      </c>
      <c r="U3501">
        <f t="shared" si="382"/>
        <v>2015</v>
      </c>
      <c r="V3501" s="9">
        <f t="shared" si="383"/>
        <v>7</v>
      </c>
      <c r="W3501">
        <f t="shared" si="384"/>
        <v>2015</v>
      </c>
    </row>
    <row r="3502" spans="1:23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3">
        <v>42436.207638888889</v>
      </c>
      <c r="J3502" s="13">
        <v>42419.919421296298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 s="3">
        <f>ROUND(E3502/D3502*100,0)</f>
        <v>106</v>
      </c>
      <c r="Q3502">
        <f t="shared" si="378"/>
        <v>25.31</v>
      </c>
      <c r="R3502" s="14" t="str">
        <f t="shared" si="379"/>
        <v>2/19/2016</v>
      </c>
      <c r="S3502" s="14" t="str">
        <f t="shared" si="380"/>
        <v>3/7/2016</v>
      </c>
      <c r="T3502" s="9">
        <f t="shared" si="381"/>
        <v>2</v>
      </c>
      <c r="U3502">
        <f t="shared" si="382"/>
        <v>2016</v>
      </c>
      <c r="V3502" s="9">
        <f t="shared" si="383"/>
        <v>3</v>
      </c>
      <c r="W3502">
        <f t="shared" si="384"/>
        <v>2016</v>
      </c>
    </row>
    <row r="3503" spans="1:23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3">
        <v>42258.763831018521</v>
      </c>
      <c r="J3503" s="13">
        <v>42233.763831018521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 s="3">
        <f>ROUND(E3503/D3503*100,0)</f>
        <v>101</v>
      </c>
      <c r="Q3503">
        <f t="shared" si="378"/>
        <v>35.950000000000003</v>
      </c>
      <c r="R3503" s="14" t="str">
        <f t="shared" si="379"/>
        <v>8/17/2015</v>
      </c>
      <c r="S3503" s="14" t="str">
        <f t="shared" si="380"/>
        <v>9/11/2015</v>
      </c>
      <c r="T3503" s="9">
        <f t="shared" si="381"/>
        <v>8</v>
      </c>
      <c r="U3503">
        <f t="shared" si="382"/>
        <v>2015</v>
      </c>
      <c r="V3503" s="9">
        <f t="shared" si="383"/>
        <v>9</v>
      </c>
      <c r="W3503">
        <f t="shared" si="384"/>
        <v>2015</v>
      </c>
    </row>
    <row r="3504" spans="1:23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3">
        <v>42445.165972222225</v>
      </c>
      <c r="J3504" s="13">
        <v>42430.839398148149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 s="3">
        <f>ROUND(E3504/D3504*100,0)</f>
        <v>105</v>
      </c>
      <c r="Q3504">
        <f t="shared" si="378"/>
        <v>136</v>
      </c>
      <c r="R3504" s="14" t="str">
        <f t="shared" si="379"/>
        <v>3/1/2016</v>
      </c>
      <c r="S3504" s="14" t="str">
        <f t="shared" si="380"/>
        <v>3/16/2016</v>
      </c>
      <c r="T3504" s="9">
        <f t="shared" si="381"/>
        <v>3</v>
      </c>
      <c r="U3504">
        <f t="shared" si="382"/>
        <v>2016</v>
      </c>
      <c r="V3504" s="9">
        <f t="shared" si="383"/>
        <v>3</v>
      </c>
      <c r="W3504">
        <f t="shared" si="384"/>
        <v>2016</v>
      </c>
    </row>
    <row r="3505" spans="1:23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3">
        <v>42575.478333333333</v>
      </c>
      <c r="J3505" s="13">
        <v>42545.478333333333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 s="3">
        <f>ROUND(E3505/D3505*100,0)</f>
        <v>108</v>
      </c>
      <c r="Q3505">
        <f t="shared" si="378"/>
        <v>70.760000000000005</v>
      </c>
      <c r="R3505" s="14" t="str">
        <f t="shared" si="379"/>
        <v>6/24/2016</v>
      </c>
      <c r="S3505" s="14" t="str">
        <f t="shared" si="380"/>
        <v>7/24/2016</v>
      </c>
      <c r="T3505" s="9">
        <f t="shared" si="381"/>
        <v>6</v>
      </c>
      <c r="U3505">
        <f t="shared" si="382"/>
        <v>2016</v>
      </c>
      <c r="V3505" s="9">
        <f t="shared" si="383"/>
        <v>7</v>
      </c>
      <c r="W3505">
        <f t="shared" si="384"/>
        <v>2016</v>
      </c>
    </row>
    <row r="3506" spans="1:23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3">
        <v>42327.790405092594</v>
      </c>
      <c r="J3506" s="13">
        <v>42297.748738425929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 s="3">
        <f>ROUND(E3506/D3506*100,0)</f>
        <v>100</v>
      </c>
      <c r="Q3506">
        <f t="shared" si="378"/>
        <v>125</v>
      </c>
      <c r="R3506" s="14" t="str">
        <f t="shared" si="379"/>
        <v>10/20/2015</v>
      </c>
      <c r="S3506" s="14" t="str">
        <f t="shared" si="380"/>
        <v>11/19/2015</v>
      </c>
      <c r="T3506" s="9">
        <f t="shared" si="381"/>
        <v>10</v>
      </c>
      <c r="U3506">
        <f t="shared" si="382"/>
        <v>2015</v>
      </c>
      <c r="V3506" s="9">
        <f t="shared" si="383"/>
        <v>11</v>
      </c>
      <c r="W3506">
        <f t="shared" si="384"/>
        <v>2015</v>
      </c>
    </row>
    <row r="3507" spans="1:23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3">
        <v>41772.166666666664</v>
      </c>
      <c r="J3507" s="13">
        <v>41760.935706018521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 s="3">
        <f>ROUND(E3507/D3507*100,0)</f>
        <v>104</v>
      </c>
      <c r="Q3507">
        <f t="shared" si="378"/>
        <v>66.510000000000005</v>
      </c>
      <c r="R3507" s="14" t="str">
        <f t="shared" si="379"/>
        <v>5/1/2014</v>
      </c>
      <c r="S3507" s="14" t="str">
        <f t="shared" si="380"/>
        <v>5/13/2014</v>
      </c>
      <c r="T3507" s="9">
        <f t="shared" si="381"/>
        <v>5</v>
      </c>
      <c r="U3507">
        <f t="shared" si="382"/>
        <v>2014</v>
      </c>
      <c r="V3507" s="9">
        <f t="shared" si="383"/>
        <v>5</v>
      </c>
      <c r="W3507">
        <f t="shared" si="384"/>
        <v>2014</v>
      </c>
    </row>
    <row r="3508" spans="1:23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3">
        <v>41874.734259259261</v>
      </c>
      <c r="J3508" s="13">
        <v>41829.734259259261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 s="3">
        <f>ROUND(E3508/D3508*100,0)</f>
        <v>102</v>
      </c>
      <c r="Q3508">
        <f t="shared" si="378"/>
        <v>105</v>
      </c>
      <c r="R3508" s="14" t="str">
        <f t="shared" si="379"/>
        <v>7/9/2014</v>
      </c>
      <c r="S3508" s="14" t="str">
        <f t="shared" si="380"/>
        <v>8/23/2014</v>
      </c>
      <c r="T3508" s="9">
        <f t="shared" si="381"/>
        <v>7</v>
      </c>
      <c r="U3508">
        <f t="shared" si="382"/>
        <v>2014</v>
      </c>
      <c r="V3508" s="9">
        <f t="shared" si="383"/>
        <v>8</v>
      </c>
      <c r="W3508">
        <f t="shared" si="384"/>
        <v>2014</v>
      </c>
    </row>
    <row r="3509" spans="1:23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3">
        <v>42521.922881944447</v>
      </c>
      <c r="J3509" s="13">
        <v>42491.922881944447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 s="3">
        <f>ROUND(E3509/D3509*100,0)</f>
        <v>104</v>
      </c>
      <c r="Q3509">
        <f t="shared" si="378"/>
        <v>145</v>
      </c>
      <c r="R3509" s="14" t="str">
        <f t="shared" si="379"/>
        <v>5/1/2016</v>
      </c>
      <c r="S3509" s="14" t="str">
        <f t="shared" si="380"/>
        <v>5/31/2016</v>
      </c>
      <c r="T3509" s="9">
        <f t="shared" si="381"/>
        <v>5</v>
      </c>
      <c r="U3509">
        <f t="shared" si="382"/>
        <v>2016</v>
      </c>
      <c r="V3509" s="9">
        <f t="shared" si="383"/>
        <v>5</v>
      </c>
      <c r="W3509">
        <f t="shared" si="384"/>
        <v>2016</v>
      </c>
    </row>
    <row r="3510" spans="1:23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3">
        <v>42500.875</v>
      </c>
      <c r="J3510" s="13">
        <v>42477.729780092595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 s="3">
        <f>ROUND(E3510/D3510*100,0)</f>
        <v>180</v>
      </c>
      <c r="Q3510">
        <f t="shared" si="378"/>
        <v>12</v>
      </c>
      <c r="R3510" s="14" t="str">
        <f t="shared" si="379"/>
        <v>4/17/2016</v>
      </c>
      <c r="S3510" s="14" t="str">
        <f t="shared" si="380"/>
        <v>5/10/2016</v>
      </c>
      <c r="T3510" s="9">
        <f t="shared" si="381"/>
        <v>4</v>
      </c>
      <c r="U3510">
        <f t="shared" si="382"/>
        <v>2016</v>
      </c>
      <c r="V3510" s="9">
        <f t="shared" si="383"/>
        <v>5</v>
      </c>
      <c r="W3510">
        <f t="shared" si="384"/>
        <v>2016</v>
      </c>
    </row>
    <row r="3511" spans="1:23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3">
        <v>41964.204861111109</v>
      </c>
      <c r="J3511" s="13">
        <v>41950.859560185185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 s="3">
        <f>ROUND(E3511/D3511*100,0)</f>
        <v>106</v>
      </c>
      <c r="Q3511">
        <f t="shared" si="378"/>
        <v>96.67</v>
      </c>
      <c r="R3511" s="14" t="str">
        <f t="shared" si="379"/>
        <v>11/7/2014</v>
      </c>
      <c r="S3511" s="14" t="str">
        <f t="shared" si="380"/>
        <v>11/21/2014</v>
      </c>
      <c r="T3511" s="9">
        <f t="shared" si="381"/>
        <v>11</v>
      </c>
      <c r="U3511">
        <f t="shared" si="382"/>
        <v>2014</v>
      </c>
      <c r="V3511" s="9">
        <f t="shared" si="383"/>
        <v>11</v>
      </c>
      <c r="W3511">
        <f t="shared" si="384"/>
        <v>2014</v>
      </c>
    </row>
    <row r="3512" spans="1:23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3">
        <v>41822.62090277778</v>
      </c>
      <c r="J3512" s="13">
        <v>41802.62090277778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 s="3">
        <f>ROUND(E3512/D3512*100,0)</f>
        <v>101</v>
      </c>
      <c r="Q3512">
        <f t="shared" si="378"/>
        <v>60.33</v>
      </c>
      <c r="R3512" s="14" t="str">
        <f t="shared" si="379"/>
        <v>6/12/2014</v>
      </c>
      <c r="S3512" s="14" t="str">
        <f t="shared" si="380"/>
        <v>7/2/2014</v>
      </c>
      <c r="T3512" s="9">
        <f t="shared" si="381"/>
        <v>6</v>
      </c>
      <c r="U3512">
        <f t="shared" si="382"/>
        <v>2014</v>
      </c>
      <c r="V3512" s="9">
        <f t="shared" si="383"/>
        <v>7</v>
      </c>
      <c r="W3512">
        <f t="shared" si="384"/>
        <v>2014</v>
      </c>
    </row>
    <row r="3513" spans="1:23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3">
        <v>41950.770833333336</v>
      </c>
      <c r="J3513" s="13">
        <v>41927.873784722222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 s="3">
        <f>ROUND(E3513/D3513*100,0)</f>
        <v>101</v>
      </c>
      <c r="Q3513">
        <f t="shared" si="378"/>
        <v>79.89</v>
      </c>
      <c r="R3513" s="14" t="str">
        <f t="shared" si="379"/>
        <v>10/15/2014</v>
      </c>
      <c r="S3513" s="14" t="str">
        <f t="shared" si="380"/>
        <v>11/7/2014</v>
      </c>
      <c r="T3513" s="9">
        <f t="shared" si="381"/>
        <v>10</v>
      </c>
      <c r="U3513">
        <f t="shared" si="382"/>
        <v>2014</v>
      </c>
      <c r="V3513" s="9">
        <f t="shared" si="383"/>
        <v>11</v>
      </c>
      <c r="W3513">
        <f t="shared" si="384"/>
        <v>2014</v>
      </c>
    </row>
    <row r="3514" spans="1:23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3">
        <v>42117.49527777778</v>
      </c>
      <c r="J3514" s="13">
        <v>42057.536944444444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 s="3">
        <f>ROUND(E3514/D3514*100,0)</f>
        <v>100</v>
      </c>
      <c r="Q3514">
        <f t="shared" si="378"/>
        <v>58.82</v>
      </c>
      <c r="R3514" s="14" t="str">
        <f t="shared" si="379"/>
        <v>2/22/2015</v>
      </c>
      <c r="S3514" s="14" t="str">
        <f t="shared" si="380"/>
        <v>4/23/2015</v>
      </c>
      <c r="T3514" s="9">
        <f t="shared" si="381"/>
        <v>2</v>
      </c>
      <c r="U3514">
        <f t="shared" si="382"/>
        <v>2015</v>
      </c>
      <c r="V3514" s="9">
        <f t="shared" si="383"/>
        <v>4</v>
      </c>
      <c r="W3514">
        <f t="shared" si="384"/>
        <v>2015</v>
      </c>
    </row>
    <row r="3515" spans="1:23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3">
        <v>41794.207638888889</v>
      </c>
      <c r="J3515" s="13">
        <v>41781.096203703702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 s="3">
        <f>ROUND(E3515/D3515*100,0)</f>
        <v>118</v>
      </c>
      <c r="Q3515">
        <f t="shared" si="378"/>
        <v>75.34</v>
      </c>
      <c r="R3515" s="14" t="str">
        <f t="shared" si="379"/>
        <v>5/22/2014</v>
      </c>
      <c r="S3515" s="14" t="str">
        <f t="shared" si="380"/>
        <v>6/4/2014</v>
      </c>
      <c r="T3515" s="9">
        <f t="shared" si="381"/>
        <v>5</v>
      </c>
      <c r="U3515">
        <f t="shared" si="382"/>
        <v>2014</v>
      </c>
      <c r="V3515" s="9">
        <f t="shared" si="383"/>
        <v>6</v>
      </c>
      <c r="W3515">
        <f t="shared" si="384"/>
        <v>2014</v>
      </c>
    </row>
    <row r="3516" spans="1:23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3">
        <v>42037.207638888889</v>
      </c>
      <c r="J3516" s="13">
        <v>42020.846666666665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 s="3">
        <f>ROUND(E3516/D3516*100,0)</f>
        <v>110</v>
      </c>
      <c r="Q3516">
        <f t="shared" si="378"/>
        <v>55</v>
      </c>
      <c r="R3516" s="14" t="str">
        <f t="shared" si="379"/>
        <v>1/16/2015</v>
      </c>
      <c r="S3516" s="14" t="str">
        <f t="shared" si="380"/>
        <v>2/2/2015</v>
      </c>
      <c r="T3516" s="9">
        <f t="shared" si="381"/>
        <v>1</v>
      </c>
      <c r="U3516">
        <f t="shared" si="382"/>
        <v>2015</v>
      </c>
      <c r="V3516" s="9">
        <f t="shared" si="383"/>
        <v>2</v>
      </c>
      <c r="W3516">
        <f t="shared" si="384"/>
        <v>2015</v>
      </c>
    </row>
    <row r="3517" spans="1:23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3">
        <v>42155.772812499999</v>
      </c>
      <c r="J3517" s="13">
        <v>42125.772812499999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 s="3">
        <f>ROUND(E3517/D3517*100,0)</f>
        <v>103</v>
      </c>
      <c r="Q3517">
        <f t="shared" si="378"/>
        <v>66.959999999999994</v>
      </c>
      <c r="R3517" s="14" t="str">
        <f t="shared" si="379"/>
        <v>5/1/2015</v>
      </c>
      <c r="S3517" s="14" t="str">
        <f t="shared" si="380"/>
        <v>5/31/2015</v>
      </c>
      <c r="T3517" s="9">
        <f t="shared" si="381"/>
        <v>5</v>
      </c>
      <c r="U3517">
        <f t="shared" si="382"/>
        <v>2015</v>
      </c>
      <c r="V3517" s="9">
        <f t="shared" si="383"/>
        <v>5</v>
      </c>
      <c r="W3517">
        <f t="shared" si="384"/>
        <v>2015</v>
      </c>
    </row>
    <row r="3518" spans="1:23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3">
        <v>41890.125</v>
      </c>
      <c r="J3518" s="13">
        <v>41856.010069444441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 s="3">
        <f>ROUND(E3518/D3518*100,0)</f>
        <v>100</v>
      </c>
      <c r="Q3518">
        <f t="shared" si="378"/>
        <v>227.27</v>
      </c>
      <c r="R3518" s="14" t="str">
        <f t="shared" si="379"/>
        <v>8/5/2014</v>
      </c>
      <c r="S3518" s="14" t="str">
        <f t="shared" si="380"/>
        <v>9/8/2014</v>
      </c>
      <c r="T3518" s="9">
        <f t="shared" si="381"/>
        <v>8</v>
      </c>
      <c r="U3518">
        <f t="shared" si="382"/>
        <v>2014</v>
      </c>
      <c r="V3518" s="9">
        <f t="shared" si="383"/>
        <v>9</v>
      </c>
      <c r="W3518">
        <f t="shared" si="384"/>
        <v>2014</v>
      </c>
    </row>
    <row r="3519" spans="1:23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3">
        <v>41824.458333333336</v>
      </c>
      <c r="J3519" s="13">
        <v>41794.817523148151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 s="3">
        <f>ROUND(E3519/D3519*100,0)</f>
        <v>100</v>
      </c>
      <c r="Q3519">
        <f t="shared" si="378"/>
        <v>307.69</v>
      </c>
      <c r="R3519" s="14" t="str">
        <f t="shared" si="379"/>
        <v>6/4/2014</v>
      </c>
      <c r="S3519" s="14" t="str">
        <f t="shared" si="380"/>
        <v>7/4/2014</v>
      </c>
      <c r="T3519" s="9">
        <f t="shared" si="381"/>
        <v>6</v>
      </c>
      <c r="U3519">
        <f t="shared" si="382"/>
        <v>2014</v>
      </c>
      <c r="V3519" s="9">
        <f t="shared" si="383"/>
        <v>7</v>
      </c>
      <c r="W3519">
        <f t="shared" si="384"/>
        <v>2014</v>
      </c>
    </row>
    <row r="3520" spans="1:23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3">
        <v>41914.597916666666</v>
      </c>
      <c r="J3520" s="13">
        <v>41893.783553240741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 s="3">
        <f>ROUND(E3520/D3520*100,0)</f>
        <v>110</v>
      </c>
      <c r="Q3520">
        <f t="shared" si="378"/>
        <v>50.02</v>
      </c>
      <c r="R3520" s="14" t="str">
        <f t="shared" si="379"/>
        <v>9/11/2014</v>
      </c>
      <c r="S3520" s="14" t="str">
        <f t="shared" si="380"/>
        <v>10/2/2014</v>
      </c>
      <c r="T3520" s="9">
        <f t="shared" si="381"/>
        <v>9</v>
      </c>
      <c r="U3520">
        <f t="shared" si="382"/>
        <v>2014</v>
      </c>
      <c r="V3520" s="9">
        <f t="shared" si="383"/>
        <v>10</v>
      </c>
      <c r="W3520">
        <f t="shared" si="384"/>
        <v>2014</v>
      </c>
    </row>
    <row r="3521" spans="1:23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3">
        <v>42067.598958333336</v>
      </c>
      <c r="J3521" s="13">
        <v>42037.598958333336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 s="3">
        <f>ROUND(E3521/D3521*100,0)</f>
        <v>101</v>
      </c>
      <c r="Q3521">
        <f t="shared" si="378"/>
        <v>72.39</v>
      </c>
      <c r="R3521" s="14" t="str">
        <f t="shared" si="379"/>
        <v>2/2/2015</v>
      </c>
      <c r="S3521" s="14" t="str">
        <f t="shared" si="380"/>
        <v>3/4/2015</v>
      </c>
      <c r="T3521" s="9">
        <f t="shared" si="381"/>
        <v>2</v>
      </c>
      <c r="U3521">
        <f t="shared" si="382"/>
        <v>2015</v>
      </c>
      <c r="V3521" s="9">
        <f t="shared" si="383"/>
        <v>3</v>
      </c>
      <c r="W3521">
        <f t="shared" si="384"/>
        <v>2015</v>
      </c>
    </row>
    <row r="3522" spans="1:23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3">
        <v>42253.574305555558</v>
      </c>
      <c r="J3522" s="13">
        <v>42227.824212962965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 s="3">
        <f>ROUND(E3522/D3522*100,0)</f>
        <v>101</v>
      </c>
      <c r="Q3522">
        <f t="shared" si="378"/>
        <v>95.95</v>
      </c>
      <c r="R3522" s="14" t="str">
        <f t="shared" si="379"/>
        <v>8/11/2015</v>
      </c>
      <c r="S3522" s="14" t="str">
        <f t="shared" si="380"/>
        <v>9/6/2015</v>
      </c>
      <c r="T3522" s="9">
        <f t="shared" si="381"/>
        <v>8</v>
      </c>
      <c r="U3522">
        <f t="shared" si="382"/>
        <v>2015</v>
      </c>
      <c r="V3522" s="9">
        <f t="shared" si="383"/>
        <v>9</v>
      </c>
      <c r="W3522">
        <f t="shared" si="384"/>
        <v>2015</v>
      </c>
    </row>
    <row r="3523" spans="1:23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3">
        <v>41911.361342592594</v>
      </c>
      <c r="J3523" s="13">
        <v>41881.361342592594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 s="3">
        <f>ROUND(E3523/D3523*100,0)</f>
        <v>169</v>
      </c>
      <c r="Q3523">
        <f t="shared" ref="Q3523:Q3586" si="385">IFERROR(ROUND(E3523/L3523,2),0)</f>
        <v>45.62</v>
      </c>
      <c r="R3523" s="14" t="str">
        <f t="shared" ref="R3523:R3586" si="386">_xlfn.CONCAT(MONTH(J3523),"/",DAY(J3523),"/",YEAR(J3523))</f>
        <v>8/30/2014</v>
      </c>
      <c r="S3523" s="14" t="str">
        <f t="shared" ref="S3523:S3586" si="387">_xlfn.CONCAT(MONTH(I3523),"/",DAY(I3523),"/",YEAR(I3523))</f>
        <v>9/29/2014</v>
      </c>
      <c r="T3523" s="9">
        <f t="shared" ref="T3523:T3586" si="388">MONTH(R3523)</f>
        <v>8</v>
      </c>
      <c r="U3523">
        <f t="shared" ref="U3523:U3586" si="389">YEAR(R3523)</f>
        <v>2014</v>
      </c>
      <c r="V3523" s="9">
        <f t="shared" ref="V3523:V3586" si="390">MONTH(S3523)</f>
        <v>9</v>
      </c>
      <c r="W3523">
        <f t="shared" ref="W3523:W3586" si="391">YEAR(S3523)</f>
        <v>2014</v>
      </c>
    </row>
    <row r="3524" spans="1:23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3">
        <v>42262.42083333333</v>
      </c>
      <c r="J3524" s="13">
        <v>42234.789884259262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 s="3">
        <f>ROUND(E3524/D3524*100,0)</f>
        <v>100</v>
      </c>
      <c r="Q3524">
        <f t="shared" si="385"/>
        <v>41.03</v>
      </c>
      <c r="R3524" s="14" t="str">
        <f t="shared" si="386"/>
        <v>8/18/2015</v>
      </c>
      <c r="S3524" s="14" t="str">
        <f t="shared" si="387"/>
        <v>9/15/2015</v>
      </c>
      <c r="T3524" s="9">
        <f t="shared" si="388"/>
        <v>8</v>
      </c>
      <c r="U3524">
        <f t="shared" si="389"/>
        <v>2015</v>
      </c>
      <c r="V3524" s="9">
        <f t="shared" si="390"/>
        <v>9</v>
      </c>
      <c r="W3524">
        <f t="shared" si="391"/>
        <v>2015</v>
      </c>
    </row>
    <row r="3525" spans="1:23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3">
        <v>42638.958333333336</v>
      </c>
      <c r="J3525" s="13">
        <v>42581.397546296299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 s="3">
        <f>ROUND(E3525/D3525*100,0)</f>
        <v>114</v>
      </c>
      <c r="Q3525">
        <f t="shared" si="385"/>
        <v>56.83</v>
      </c>
      <c r="R3525" s="14" t="str">
        <f t="shared" si="386"/>
        <v>7/30/2016</v>
      </c>
      <c r="S3525" s="14" t="str">
        <f t="shared" si="387"/>
        <v>9/25/2016</v>
      </c>
      <c r="T3525" s="9">
        <f t="shared" si="388"/>
        <v>7</v>
      </c>
      <c r="U3525">
        <f t="shared" si="389"/>
        <v>2016</v>
      </c>
      <c r="V3525" s="9">
        <f t="shared" si="390"/>
        <v>9</v>
      </c>
      <c r="W3525">
        <f t="shared" si="391"/>
        <v>2016</v>
      </c>
    </row>
    <row r="3526" spans="1:23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3">
        <v>41895.166666666664</v>
      </c>
      <c r="J3526" s="13">
        <v>41880.76357638889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 s="3">
        <f>ROUND(E3526/D3526*100,0)</f>
        <v>102</v>
      </c>
      <c r="Q3526">
        <f t="shared" si="385"/>
        <v>137.24</v>
      </c>
      <c r="R3526" s="14" t="str">
        <f t="shared" si="386"/>
        <v>8/29/2014</v>
      </c>
      <c r="S3526" s="14" t="str">
        <f t="shared" si="387"/>
        <v>9/13/2014</v>
      </c>
      <c r="T3526" s="9">
        <f t="shared" si="388"/>
        <v>8</v>
      </c>
      <c r="U3526">
        <f t="shared" si="389"/>
        <v>2014</v>
      </c>
      <c r="V3526" s="9">
        <f t="shared" si="390"/>
        <v>9</v>
      </c>
      <c r="W3526">
        <f t="shared" si="391"/>
        <v>2014</v>
      </c>
    </row>
    <row r="3527" spans="1:23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3">
        <v>42225.666666666664</v>
      </c>
      <c r="J3527" s="13">
        <v>42214.695671296293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 s="3">
        <f>ROUND(E3527/D3527*100,0)</f>
        <v>106</v>
      </c>
      <c r="Q3527">
        <f t="shared" si="385"/>
        <v>75.709999999999994</v>
      </c>
      <c r="R3527" s="14" t="str">
        <f t="shared" si="386"/>
        <v>7/29/2015</v>
      </c>
      <c r="S3527" s="14" t="str">
        <f t="shared" si="387"/>
        <v>8/9/2015</v>
      </c>
      <c r="T3527" s="9">
        <f t="shared" si="388"/>
        <v>7</v>
      </c>
      <c r="U3527">
        <f t="shared" si="389"/>
        <v>2015</v>
      </c>
      <c r="V3527" s="9">
        <f t="shared" si="390"/>
        <v>8</v>
      </c>
      <c r="W3527">
        <f t="shared" si="391"/>
        <v>2015</v>
      </c>
    </row>
    <row r="3528" spans="1:23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3">
        <v>42488.249305555553</v>
      </c>
      <c r="J3528" s="13">
        <v>42460.335312499999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 s="3">
        <f>ROUND(E3528/D3528*100,0)</f>
        <v>102</v>
      </c>
      <c r="Q3528">
        <f t="shared" si="385"/>
        <v>99</v>
      </c>
      <c r="R3528" s="14" t="str">
        <f t="shared" si="386"/>
        <v>3/31/2016</v>
      </c>
      <c r="S3528" s="14" t="str">
        <f t="shared" si="387"/>
        <v>4/28/2016</v>
      </c>
      <c r="T3528" s="9">
        <f t="shared" si="388"/>
        <v>3</v>
      </c>
      <c r="U3528">
        <f t="shared" si="389"/>
        <v>2016</v>
      </c>
      <c r="V3528" s="9">
        <f t="shared" si="390"/>
        <v>4</v>
      </c>
      <c r="W3528">
        <f t="shared" si="391"/>
        <v>2016</v>
      </c>
    </row>
    <row r="3529" spans="1:23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3">
        <v>42196.165972222225</v>
      </c>
      <c r="J3529" s="13">
        <v>42167.023206018515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 s="3">
        <f>ROUND(E3529/D3529*100,0)</f>
        <v>117</v>
      </c>
      <c r="Q3529">
        <f t="shared" si="385"/>
        <v>81.569999999999993</v>
      </c>
      <c r="R3529" s="14" t="str">
        <f t="shared" si="386"/>
        <v>6/12/2015</v>
      </c>
      <c r="S3529" s="14" t="str">
        <f t="shared" si="387"/>
        <v>7/11/2015</v>
      </c>
      <c r="T3529" s="9">
        <f t="shared" si="388"/>
        <v>6</v>
      </c>
      <c r="U3529">
        <f t="shared" si="389"/>
        <v>2015</v>
      </c>
      <c r="V3529" s="9">
        <f t="shared" si="390"/>
        <v>7</v>
      </c>
      <c r="W3529">
        <f t="shared" si="391"/>
        <v>2015</v>
      </c>
    </row>
    <row r="3530" spans="1:23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3">
        <v>42753.50136574074</v>
      </c>
      <c r="J3530" s="13">
        <v>42733.50136574074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 s="3">
        <f>ROUND(E3530/D3530*100,0)</f>
        <v>101</v>
      </c>
      <c r="Q3530">
        <f t="shared" si="385"/>
        <v>45.11</v>
      </c>
      <c r="R3530" s="14" t="str">
        <f t="shared" si="386"/>
        <v>12/29/2016</v>
      </c>
      <c r="S3530" s="14" t="str">
        <f t="shared" si="387"/>
        <v>1/18/2017</v>
      </c>
      <c r="T3530" s="9">
        <f t="shared" si="388"/>
        <v>12</v>
      </c>
      <c r="U3530">
        <f t="shared" si="389"/>
        <v>2016</v>
      </c>
      <c r="V3530" s="9">
        <f t="shared" si="390"/>
        <v>1</v>
      </c>
      <c r="W3530">
        <f t="shared" si="391"/>
        <v>2017</v>
      </c>
    </row>
    <row r="3531" spans="1:23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3">
        <v>42198.041666666664</v>
      </c>
      <c r="J3531" s="13">
        <v>42177.761782407404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 s="3">
        <f>ROUND(E3531/D3531*100,0)</f>
        <v>132</v>
      </c>
      <c r="Q3531">
        <f t="shared" si="385"/>
        <v>36.67</v>
      </c>
      <c r="R3531" s="14" t="str">
        <f t="shared" si="386"/>
        <v>6/22/2015</v>
      </c>
      <c r="S3531" s="14" t="str">
        <f t="shared" si="387"/>
        <v>7/13/2015</v>
      </c>
      <c r="T3531" s="9">
        <f t="shared" si="388"/>
        <v>6</v>
      </c>
      <c r="U3531">
        <f t="shared" si="389"/>
        <v>2015</v>
      </c>
      <c r="V3531" s="9">
        <f t="shared" si="390"/>
        <v>7</v>
      </c>
      <c r="W3531">
        <f t="shared" si="391"/>
        <v>2015</v>
      </c>
    </row>
    <row r="3532" spans="1:23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3">
        <v>42470.833333333336</v>
      </c>
      <c r="J3532" s="13">
        <v>42442.623344907406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 s="3">
        <f>ROUND(E3532/D3532*100,0)</f>
        <v>100</v>
      </c>
      <c r="Q3532">
        <f t="shared" si="385"/>
        <v>125</v>
      </c>
      <c r="R3532" s="14" t="str">
        <f t="shared" si="386"/>
        <v>3/13/2016</v>
      </c>
      <c r="S3532" s="14" t="str">
        <f t="shared" si="387"/>
        <v>4/10/2016</v>
      </c>
      <c r="T3532" s="9">
        <f t="shared" si="388"/>
        <v>3</v>
      </c>
      <c r="U3532">
        <f t="shared" si="389"/>
        <v>2016</v>
      </c>
      <c r="V3532" s="9">
        <f t="shared" si="390"/>
        <v>4</v>
      </c>
      <c r="W3532">
        <f t="shared" si="391"/>
        <v>2016</v>
      </c>
    </row>
    <row r="3533" spans="1:23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3">
        <v>42551.654328703706</v>
      </c>
      <c r="J3533" s="13">
        <v>42521.654328703706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 s="3">
        <f>ROUND(E3533/D3533*100,0)</f>
        <v>128</v>
      </c>
      <c r="Q3533">
        <f t="shared" si="385"/>
        <v>49.23</v>
      </c>
      <c r="R3533" s="14" t="str">
        <f t="shared" si="386"/>
        <v>5/31/2016</v>
      </c>
      <c r="S3533" s="14" t="str">
        <f t="shared" si="387"/>
        <v>6/30/2016</v>
      </c>
      <c r="T3533" s="9">
        <f t="shared" si="388"/>
        <v>5</v>
      </c>
      <c r="U3533">
        <f t="shared" si="389"/>
        <v>2016</v>
      </c>
      <c r="V3533" s="9">
        <f t="shared" si="390"/>
        <v>6</v>
      </c>
      <c r="W3533">
        <f t="shared" si="391"/>
        <v>2016</v>
      </c>
    </row>
    <row r="3534" spans="1:23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3">
        <v>41900.165972222225</v>
      </c>
      <c r="J3534" s="13">
        <v>41884.599849537037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 s="3">
        <f>ROUND(E3534/D3534*100,0)</f>
        <v>119</v>
      </c>
      <c r="Q3534">
        <f t="shared" si="385"/>
        <v>42.3</v>
      </c>
      <c r="R3534" s="14" t="str">
        <f t="shared" si="386"/>
        <v>9/2/2014</v>
      </c>
      <c r="S3534" s="14" t="str">
        <f t="shared" si="387"/>
        <v>9/18/2014</v>
      </c>
      <c r="T3534" s="9">
        <f t="shared" si="388"/>
        <v>9</v>
      </c>
      <c r="U3534">
        <f t="shared" si="389"/>
        <v>2014</v>
      </c>
      <c r="V3534" s="9">
        <f t="shared" si="390"/>
        <v>9</v>
      </c>
      <c r="W3534">
        <f t="shared" si="391"/>
        <v>2014</v>
      </c>
    </row>
    <row r="3535" spans="1:23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3">
        <v>42319.802858796298</v>
      </c>
      <c r="J3535" s="13">
        <v>42289.761192129627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 s="3">
        <f>ROUND(E3535/D3535*100,0)</f>
        <v>126</v>
      </c>
      <c r="Q3535">
        <f t="shared" si="385"/>
        <v>78.88</v>
      </c>
      <c r="R3535" s="14" t="str">
        <f t="shared" si="386"/>
        <v>10/12/2015</v>
      </c>
      <c r="S3535" s="14" t="str">
        <f t="shared" si="387"/>
        <v>11/11/2015</v>
      </c>
      <c r="T3535" s="9">
        <f t="shared" si="388"/>
        <v>10</v>
      </c>
      <c r="U3535">
        <f t="shared" si="389"/>
        <v>2015</v>
      </c>
      <c r="V3535" s="9">
        <f t="shared" si="390"/>
        <v>11</v>
      </c>
      <c r="W3535">
        <f t="shared" si="391"/>
        <v>2015</v>
      </c>
    </row>
    <row r="3536" spans="1:23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3">
        <v>42278.6252662037</v>
      </c>
      <c r="J3536" s="13">
        <v>42243.6252662037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 s="3">
        <f>ROUND(E3536/D3536*100,0)</f>
        <v>156</v>
      </c>
      <c r="Q3536">
        <f t="shared" si="385"/>
        <v>38.28</v>
      </c>
      <c r="R3536" s="14" t="str">
        <f t="shared" si="386"/>
        <v>8/27/2015</v>
      </c>
      <c r="S3536" s="14" t="str">
        <f t="shared" si="387"/>
        <v>10/1/2015</v>
      </c>
      <c r="T3536" s="9">
        <f t="shared" si="388"/>
        <v>8</v>
      </c>
      <c r="U3536">
        <f t="shared" si="389"/>
        <v>2015</v>
      </c>
      <c r="V3536" s="9">
        <f t="shared" si="390"/>
        <v>10</v>
      </c>
      <c r="W3536">
        <f t="shared" si="391"/>
        <v>2015</v>
      </c>
    </row>
    <row r="3537" spans="1:23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3">
        <v>42279.75</v>
      </c>
      <c r="J3537" s="13">
        <v>42248.640162037038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 s="3">
        <f>ROUND(E3537/D3537*100,0)</f>
        <v>103</v>
      </c>
      <c r="Q3537">
        <f t="shared" si="385"/>
        <v>44.85</v>
      </c>
      <c r="R3537" s="14" t="str">
        <f t="shared" si="386"/>
        <v>9/1/2015</v>
      </c>
      <c r="S3537" s="14" t="str">
        <f t="shared" si="387"/>
        <v>10/2/2015</v>
      </c>
      <c r="T3537" s="9">
        <f t="shared" si="388"/>
        <v>9</v>
      </c>
      <c r="U3537">
        <f t="shared" si="389"/>
        <v>2015</v>
      </c>
      <c r="V3537" s="9">
        <f t="shared" si="390"/>
        <v>10</v>
      </c>
      <c r="W3537">
        <f t="shared" si="391"/>
        <v>2015</v>
      </c>
    </row>
    <row r="3538" spans="1:23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3">
        <v>42358.499305555553</v>
      </c>
      <c r="J3538" s="13">
        <v>42328.727141203701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 s="3">
        <f>ROUND(E3538/D3538*100,0)</f>
        <v>153</v>
      </c>
      <c r="Q3538">
        <f t="shared" si="385"/>
        <v>13.53</v>
      </c>
      <c r="R3538" s="14" t="str">
        <f t="shared" si="386"/>
        <v>11/20/2015</v>
      </c>
      <c r="S3538" s="14" t="str">
        <f t="shared" si="387"/>
        <v>12/20/2015</v>
      </c>
      <c r="T3538" s="9">
        <f t="shared" si="388"/>
        <v>11</v>
      </c>
      <c r="U3538">
        <f t="shared" si="389"/>
        <v>2015</v>
      </c>
      <c r="V3538" s="9">
        <f t="shared" si="390"/>
        <v>12</v>
      </c>
      <c r="W3538">
        <f t="shared" si="391"/>
        <v>2015</v>
      </c>
    </row>
    <row r="3539" spans="1:23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3">
        <v>41960.332638888889</v>
      </c>
      <c r="J3539" s="13">
        <v>41923.354351851849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 s="3">
        <f>ROUND(E3539/D3539*100,0)</f>
        <v>180</v>
      </c>
      <c r="Q3539">
        <f t="shared" si="385"/>
        <v>43.5</v>
      </c>
      <c r="R3539" s="14" t="str">
        <f t="shared" si="386"/>
        <v>10/11/2014</v>
      </c>
      <c r="S3539" s="14" t="str">
        <f t="shared" si="387"/>
        <v>11/17/2014</v>
      </c>
      <c r="T3539" s="9">
        <f t="shared" si="388"/>
        <v>10</v>
      </c>
      <c r="U3539">
        <f t="shared" si="389"/>
        <v>2014</v>
      </c>
      <c r="V3539" s="9">
        <f t="shared" si="390"/>
        <v>11</v>
      </c>
      <c r="W3539">
        <f t="shared" si="391"/>
        <v>2014</v>
      </c>
    </row>
    <row r="3540" spans="1:23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3">
        <v>42599.420601851853</v>
      </c>
      <c r="J3540" s="13">
        <v>42571.420601851853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 s="3">
        <f>ROUND(E3540/D3540*100,0)</f>
        <v>128</v>
      </c>
      <c r="Q3540">
        <f t="shared" si="385"/>
        <v>30.95</v>
      </c>
      <c r="R3540" s="14" t="str">
        <f t="shared" si="386"/>
        <v>7/20/2016</v>
      </c>
      <c r="S3540" s="14" t="str">
        <f t="shared" si="387"/>
        <v>8/17/2016</v>
      </c>
      <c r="T3540" s="9">
        <f t="shared" si="388"/>
        <v>7</v>
      </c>
      <c r="U3540">
        <f t="shared" si="389"/>
        <v>2016</v>
      </c>
      <c r="V3540" s="9">
        <f t="shared" si="390"/>
        <v>8</v>
      </c>
      <c r="W3540">
        <f t="shared" si="391"/>
        <v>2016</v>
      </c>
    </row>
    <row r="3541" spans="1:23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3">
        <v>42621.756041666667</v>
      </c>
      <c r="J3541" s="13">
        <v>42600.756041666667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 s="3">
        <f>ROUND(E3541/D3541*100,0)</f>
        <v>120</v>
      </c>
      <c r="Q3541">
        <f t="shared" si="385"/>
        <v>55.23</v>
      </c>
      <c r="R3541" s="14" t="str">
        <f t="shared" si="386"/>
        <v>8/18/2016</v>
      </c>
      <c r="S3541" s="14" t="str">
        <f t="shared" si="387"/>
        <v>9/8/2016</v>
      </c>
      <c r="T3541" s="9">
        <f t="shared" si="388"/>
        <v>8</v>
      </c>
      <c r="U3541">
        <f t="shared" si="389"/>
        <v>2016</v>
      </c>
      <c r="V3541" s="9">
        <f t="shared" si="390"/>
        <v>9</v>
      </c>
      <c r="W3541">
        <f t="shared" si="391"/>
        <v>2016</v>
      </c>
    </row>
    <row r="3542" spans="1:23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3">
        <v>42547.003368055557</v>
      </c>
      <c r="J3542" s="13">
        <v>42517.003368055557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 s="3">
        <f>ROUND(E3542/D3542*100,0)</f>
        <v>123</v>
      </c>
      <c r="Q3542">
        <f t="shared" si="385"/>
        <v>46.13</v>
      </c>
      <c r="R3542" s="14" t="str">
        <f t="shared" si="386"/>
        <v>5/27/2016</v>
      </c>
      <c r="S3542" s="14" t="str">
        <f t="shared" si="387"/>
        <v>6/26/2016</v>
      </c>
      <c r="T3542" s="9">
        <f t="shared" si="388"/>
        <v>5</v>
      </c>
      <c r="U3542">
        <f t="shared" si="389"/>
        <v>2016</v>
      </c>
      <c r="V3542" s="9">
        <f t="shared" si="390"/>
        <v>6</v>
      </c>
      <c r="W3542">
        <f t="shared" si="391"/>
        <v>2016</v>
      </c>
    </row>
    <row r="3543" spans="1:23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3">
        <v>42247.730034722219</v>
      </c>
      <c r="J3543" s="13">
        <v>42222.730034722219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 s="3">
        <f>ROUND(E3543/D3543*100,0)</f>
        <v>105</v>
      </c>
      <c r="Q3543">
        <f t="shared" si="385"/>
        <v>39.380000000000003</v>
      </c>
      <c r="R3543" s="14" t="str">
        <f t="shared" si="386"/>
        <v>8/6/2015</v>
      </c>
      <c r="S3543" s="14" t="str">
        <f t="shared" si="387"/>
        <v>8/31/2015</v>
      </c>
      <c r="T3543" s="9">
        <f t="shared" si="388"/>
        <v>8</v>
      </c>
      <c r="U3543">
        <f t="shared" si="389"/>
        <v>2015</v>
      </c>
      <c r="V3543" s="9">
        <f t="shared" si="390"/>
        <v>8</v>
      </c>
      <c r="W3543">
        <f t="shared" si="391"/>
        <v>2015</v>
      </c>
    </row>
    <row r="3544" spans="1:23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3">
        <v>41889.599791666667</v>
      </c>
      <c r="J3544" s="13">
        <v>41829.599791666667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 s="3">
        <f>ROUND(E3544/D3544*100,0)</f>
        <v>102</v>
      </c>
      <c r="Q3544">
        <f t="shared" si="385"/>
        <v>66.150000000000006</v>
      </c>
      <c r="R3544" s="14" t="str">
        <f t="shared" si="386"/>
        <v>7/9/2014</v>
      </c>
      <c r="S3544" s="14" t="str">
        <f t="shared" si="387"/>
        <v>9/7/2014</v>
      </c>
      <c r="T3544" s="9">
        <f t="shared" si="388"/>
        <v>7</v>
      </c>
      <c r="U3544">
        <f t="shared" si="389"/>
        <v>2014</v>
      </c>
      <c r="V3544" s="9">
        <f t="shared" si="390"/>
        <v>9</v>
      </c>
      <c r="W3544">
        <f t="shared" si="391"/>
        <v>2014</v>
      </c>
    </row>
    <row r="3545" spans="1:23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3">
        <v>42180.755312499998</v>
      </c>
      <c r="J3545" s="13">
        <v>42150.755312499998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 s="3">
        <f>ROUND(E3545/D3545*100,0)</f>
        <v>105</v>
      </c>
      <c r="Q3545">
        <f t="shared" si="385"/>
        <v>54.14</v>
      </c>
      <c r="R3545" s="14" t="str">
        <f t="shared" si="386"/>
        <v>5/26/2015</v>
      </c>
      <c r="S3545" s="14" t="str">
        <f t="shared" si="387"/>
        <v>6/25/2015</v>
      </c>
      <c r="T3545" s="9">
        <f t="shared" si="388"/>
        <v>5</v>
      </c>
      <c r="U3545">
        <f t="shared" si="389"/>
        <v>2015</v>
      </c>
      <c r="V3545" s="9">
        <f t="shared" si="390"/>
        <v>6</v>
      </c>
      <c r="W3545">
        <f t="shared" si="391"/>
        <v>2015</v>
      </c>
    </row>
    <row r="3546" spans="1:23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3">
        <v>42070.831678240742</v>
      </c>
      <c r="J3546" s="13">
        <v>42040.831678240742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 s="3">
        <f>ROUND(E3546/D3546*100,0)</f>
        <v>100</v>
      </c>
      <c r="Q3546">
        <f t="shared" si="385"/>
        <v>104.17</v>
      </c>
      <c r="R3546" s="14" t="str">
        <f t="shared" si="386"/>
        <v>2/5/2015</v>
      </c>
      <c r="S3546" s="14" t="str">
        <f t="shared" si="387"/>
        <v>3/7/2015</v>
      </c>
      <c r="T3546" s="9">
        <f t="shared" si="388"/>
        <v>2</v>
      </c>
      <c r="U3546">
        <f t="shared" si="389"/>
        <v>2015</v>
      </c>
      <c r="V3546" s="9">
        <f t="shared" si="390"/>
        <v>3</v>
      </c>
      <c r="W3546">
        <f t="shared" si="391"/>
        <v>2015</v>
      </c>
    </row>
    <row r="3547" spans="1:23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3">
        <v>42105.807395833333</v>
      </c>
      <c r="J3547" s="13">
        <v>42075.807395833333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 s="3">
        <f>ROUND(E3547/D3547*100,0)</f>
        <v>100</v>
      </c>
      <c r="Q3547">
        <f t="shared" si="385"/>
        <v>31.38</v>
      </c>
      <c r="R3547" s="14" t="str">
        <f t="shared" si="386"/>
        <v>3/12/2015</v>
      </c>
      <c r="S3547" s="14" t="str">
        <f t="shared" si="387"/>
        <v>4/11/2015</v>
      </c>
      <c r="T3547" s="9">
        <f t="shared" si="388"/>
        <v>3</v>
      </c>
      <c r="U3547">
        <f t="shared" si="389"/>
        <v>2015</v>
      </c>
      <c r="V3547" s="9">
        <f t="shared" si="390"/>
        <v>4</v>
      </c>
      <c r="W3547">
        <f t="shared" si="391"/>
        <v>2015</v>
      </c>
    </row>
    <row r="3548" spans="1:23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3">
        <v>42095.165972222225</v>
      </c>
      <c r="J3548" s="13">
        <v>42073.660694444443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 s="3">
        <f>ROUND(E3548/D3548*100,0)</f>
        <v>102</v>
      </c>
      <c r="Q3548">
        <f t="shared" si="385"/>
        <v>59.21</v>
      </c>
      <c r="R3548" s="14" t="str">
        <f t="shared" si="386"/>
        <v>3/10/2015</v>
      </c>
      <c r="S3548" s="14" t="str">
        <f t="shared" si="387"/>
        <v>4/1/2015</v>
      </c>
      <c r="T3548" s="9">
        <f t="shared" si="388"/>
        <v>3</v>
      </c>
      <c r="U3548">
        <f t="shared" si="389"/>
        <v>2015</v>
      </c>
      <c r="V3548" s="9">
        <f t="shared" si="390"/>
        <v>4</v>
      </c>
      <c r="W3548">
        <f t="shared" si="391"/>
        <v>2015</v>
      </c>
    </row>
    <row r="3549" spans="1:23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3">
        <v>42504.165972222225</v>
      </c>
      <c r="J3549" s="13">
        <v>42480.078715277778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 s="3">
        <f>ROUND(E3549/D3549*100,0)</f>
        <v>114</v>
      </c>
      <c r="Q3549">
        <f t="shared" si="385"/>
        <v>119.18</v>
      </c>
      <c r="R3549" s="14" t="str">
        <f t="shared" si="386"/>
        <v>4/20/2016</v>
      </c>
      <c r="S3549" s="14" t="str">
        <f t="shared" si="387"/>
        <v>5/14/2016</v>
      </c>
      <c r="T3549" s="9">
        <f t="shared" si="388"/>
        <v>4</v>
      </c>
      <c r="U3549">
        <f t="shared" si="389"/>
        <v>2016</v>
      </c>
      <c r="V3549" s="9">
        <f t="shared" si="390"/>
        <v>5</v>
      </c>
      <c r="W3549">
        <f t="shared" si="391"/>
        <v>2016</v>
      </c>
    </row>
    <row r="3550" spans="1:23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3">
        <v>42434.041666666664</v>
      </c>
      <c r="J3550" s="13">
        <v>42411.942291666666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 s="3">
        <f>ROUND(E3550/D3550*100,0)</f>
        <v>102</v>
      </c>
      <c r="Q3550">
        <f t="shared" si="385"/>
        <v>164.62</v>
      </c>
      <c r="R3550" s="14" t="str">
        <f t="shared" si="386"/>
        <v>2/11/2016</v>
      </c>
      <c r="S3550" s="14" t="str">
        <f t="shared" si="387"/>
        <v>3/5/2016</v>
      </c>
      <c r="T3550" s="9">
        <f t="shared" si="388"/>
        <v>2</v>
      </c>
      <c r="U3550">
        <f t="shared" si="389"/>
        <v>2016</v>
      </c>
      <c r="V3550" s="9">
        <f t="shared" si="390"/>
        <v>3</v>
      </c>
      <c r="W3550">
        <f t="shared" si="391"/>
        <v>2016</v>
      </c>
    </row>
    <row r="3551" spans="1:23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3">
        <v>42251.394363425927</v>
      </c>
      <c r="J3551" s="13">
        <v>42223.394363425927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 s="3">
        <f>ROUND(E3551/D3551*100,0)</f>
        <v>102</v>
      </c>
      <c r="Q3551">
        <f t="shared" si="385"/>
        <v>24.29</v>
      </c>
      <c r="R3551" s="14" t="str">
        <f t="shared" si="386"/>
        <v>8/7/2015</v>
      </c>
      <c r="S3551" s="14" t="str">
        <f t="shared" si="387"/>
        <v>9/4/2015</v>
      </c>
      <c r="T3551" s="9">
        <f t="shared" si="388"/>
        <v>8</v>
      </c>
      <c r="U3551">
        <f t="shared" si="389"/>
        <v>2015</v>
      </c>
      <c r="V3551" s="9">
        <f t="shared" si="390"/>
        <v>9</v>
      </c>
      <c r="W3551">
        <f t="shared" si="391"/>
        <v>2015</v>
      </c>
    </row>
    <row r="3552" spans="1:23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3">
        <v>42492.893495370372</v>
      </c>
      <c r="J3552" s="13">
        <v>42462.893495370372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 s="3">
        <f>ROUND(E3552/D3552*100,0)</f>
        <v>105</v>
      </c>
      <c r="Q3552">
        <f t="shared" si="385"/>
        <v>40.94</v>
      </c>
      <c r="R3552" s="14" t="str">
        <f t="shared" si="386"/>
        <v>4/2/2016</v>
      </c>
      <c r="S3552" s="14" t="str">
        <f t="shared" si="387"/>
        <v>5/2/2016</v>
      </c>
      <c r="T3552" s="9">
        <f t="shared" si="388"/>
        <v>4</v>
      </c>
      <c r="U3552">
        <f t="shared" si="389"/>
        <v>2016</v>
      </c>
      <c r="V3552" s="9">
        <f t="shared" si="390"/>
        <v>5</v>
      </c>
      <c r="W3552">
        <f t="shared" si="391"/>
        <v>2016</v>
      </c>
    </row>
    <row r="3553" spans="1:23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3">
        <v>41781.921527777777</v>
      </c>
      <c r="J3553" s="13">
        <v>41753.515856481485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 s="3">
        <f>ROUND(E3553/D3553*100,0)</f>
        <v>102</v>
      </c>
      <c r="Q3553">
        <f t="shared" si="385"/>
        <v>61.1</v>
      </c>
      <c r="R3553" s="14" t="str">
        <f t="shared" si="386"/>
        <v>4/24/2014</v>
      </c>
      <c r="S3553" s="14" t="str">
        <f t="shared" si="387"/>
        <v>5/22/2014</v>
      </c>
      <c r="T3553" s="9">
        <f t="shared" si="388"/>
        <v>4</v>
      </c>
      <c r="U3553">
        <f t="shared" si="389"/>
        <v>2014</v>
      </c>
      <c r="V3553" s="9">
        <f t="shared" si="390"/>
        <v>5</v>
      </c>
      <c r="W3553">
        <f t="shared" si="391"/>
        <v>2014</v>
      </c>
    </row>
    <row r="3554" spans="1:23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3">
        <v>41818.587083333332</v>
      </c>
      <c r="J3554" s="13">
        <v>41788.587083333332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 s="3">
        <f>ROUND(E3554/D3554*100,0)</f>
        <v>100</v>
      </c>
      <c r="Q3554">
        <f t="shared" si="385"/>
        <v>38.65</v>
      </c>
      <c r="R3554" s="14" t="str">
        <f t="shared" si="386"/>
        <v>5/29/2014</v>
      </c>
      <c r="S3554" s="14" t="str">
        <f t="shared" si="387"/>
        <v>6/28/2014</v>
      </c>
      <c r="T3554" s="9">
        <f t="shared" si="388"/>
        <v>5</v>
      </c>
      <c r="U3554">
        <f t="shared" si="389"/>
        <v>2014</v>
      </c>
      <c r="V3554" s="9">
        <f t="shared" si="390"/>
        <v>6</v>
      </c>
      <c r="W3554">
        <f t="shared" si="391"/>
        <v>2014</v>
      </c>
    </row>
    <row r="3555" spans="1:23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3">
        <v>42228</v>
      </c>
      <c r="J3555" s="13">
        <v>42196.028703703705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 s="3">
        <f>ROUND(E3555/D3555*100,0)</f>
        <v>106</v>
      </c>
      <c r="Q3555">
        <f t="shared" si="385"/>
        <v>56.2</v>
      </c>
      <c r="R3555" s="14" t="str">
        <f t="shared" si="386"/>
        <v>7/11/2015</v>
      </c>
      <c r="S3555" s="14" t="str">
        <f t="shared" si="387"/>
        <v>8/12/2015</v>
      </c>
      <c r="T3555" s="9">
        <f t="shared" si="388"/>
        <v>7</v>
      </c>
      <c r="U3555">
        <f t="shared" si="389"/>
        <v>2015</v>
      </c>
      <c r="V3555" s="9">
        <f t="shared" si="390"/>
        <v>8</v>
      </c>
      <c r="W3555">
        <f t="shared" si="391"/>
        <v>2015</v>
      </c>
    </row>
    <row r="3556" spans="1:23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3">
        <v>42046.708333333336</v>
      </c>
      <c r="J3556" s="13">
        <v>42016.050451388888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 s="3">
        <f>ROUND(E3556/D3556*100,0)</f>
        <v>113</v>
      </c>
      <c r="Q3556">
        <f t="shared" si="385"/>
        <v>107</v>
      </c>
      <c r="R3556" s="14" t="str">
        <f t="shared" si="386"/>
        <v>1/12/2015</v>
      </c>
      <c r="S3556" s="14" t="str">
        <f t="shared" si="387"/>
        <v>2/11/2015</v>
      </c>
      <c r="T3556" s="9">
        <f t="shared" si="388"/>
        <v>1</v>
      </c>
      <c r="U3556">
        <f t="shared" si="389"/>
        <v>2015</v>
      </c>
      <c r="V3556" s="9">
        <f t="shared" si="390"/>
        <v>2</v>
      </c>
      <c r="W3556">
        <f t="shared" si="391"/>
        <v>2015</v>
      </c>
    </row>
    <row r="3557" spans="1:23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3">
        <v>42691.483726851853</v>
      </c>
      <c r="J3557" s="13">
        <v>42661.442060185182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 s="3">
        <f>ROUND(E3557/D3557*100,0)</f>
        <v>100</v>
      </c>
      <c r="Q3557">
        <f t="shared" si="385"/>
        <v>171.43</v>
      </c>
      <c r="R3557" s="14" t="str">
        <f t="shared" si="386"/>
        <v>10/18/2016</v>
      </c>
      <c r="S3557" s="14" t="str">
        <f t="shared" si="387"/>
        <v>11/17/2016</v>
      </c>
      <c r="T3557" s="9">
        <f t="shared" si="388"/>
        <v>10</v>
      </c>
      <c r="U3557">
        <f t="shared" si="389"/>
        <v>2016</v>
      </c>
      <c r="V3557" s="9">
        <f t="shared" si="390"/>
        <v>11</v>
      </c>
      <c r="W3557">
        <f t="shared" si="391"/>
        <v>2016</v>
      </c>
    </row>
    <row r="3558" spans="1:23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3">
        <v>41868.649583333332</v>
      </c>
      <c r="J3558" s="13">
        <v>41808.649583333332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 s="3">
        <f>ROUND(E3558/D3558*100,0)</f>
        <v>100</v>
      </c>
      <c r="Q3558">
        <f t="shared" si="385"/>
        <v>110.5</v>
      </c>
      <c r="R3558" s="14" t="str">
        <f t="shared" si="386"/>
        <v>6/18/2014</v>
      </c>
      <c r="S3558" s="14" t="str">
        <f t="shared" si="387"/>
        <v>8/17/2014</v>
      </c>
      <c r="T3558" s="9">
        <f t="shared" si="388"/>
        <v>6</v>
      </c>
      <c r="U3558">
        <f t="shared" si="389"/>
        <v>2014</v>
      </c>
      <c r="V3558" s="9">
        <f t="shared" si="390"/>
        <v>8</v>
      </c>
      <c r="W3558">
        <f t="shared" si="391"/>
        <v>2014</v>
      </c>
    </row>
    <row r="3559" spans="1:23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3">
        <v>41764.276747685188</v>
      </c>
      <c r="J3559" s="13">
        <v>41730.276747685188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 s="3">
        <f>ROUND(E3559/D3559*100,0)</f>
        <v>100</v>
      </c>
      <c r="Q3559">
        <f t="shared" si="385"/>
        <v>179.28</v>
      </c>
      <c r="R3559" s="14" t="str">
        <f t="shared" si="386"/>
        <v>4/1/2014</v>
      </c>
      <c r="S3559" s="14" t="str">
        <f t="shared" si="387"/>
        <v>5/5/2014</v>
      </c>
      <c r="T3559" s="9">
        <f t="shared" si="388"/>
        <v>4</v>
      </c>
      <c r="U3559">
        <f t="shared" si="389"/>
        <v>2014</v>
      </c>
      <c r="V3559" s="9">
        <f t="shared" si="390"/>
        <v>5</v>
      </c>
      <c r="W3559">
        <f t="shared" si="391"/>
        <v>2014</v>
      </c>
    </row>
    <row r="3560" spans="1:23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3">
        <v>42181.875</v>
      </c>
      <c r="J3560" s="13">
        <v>42139.816840277781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 s="3">
        <f>ROUND(E3560/D3560*100,0)</f>
        <v>144</v>
      </c>
      <c r="Q3560">
        <f t="shared" si="385"/>
        <v>22.91</v>
      </c>
      <c r="R3560" s="14" t="str">
        <f t="shared" si="386"/>
        <v>5/15/2015</v>
      </c>
      <c r="S3560" s="14" t="str">
        <f t="shared" si="387"/>
        <v>6/26/2015</v>
      </c>
      <c r="T3560" s="9">
        <f t="shared" si="388"/>
        <v>5</v>
      </c>
      <c r="U3560">
        <f t="shared" si="389"/>
        <v>2015</v>
      </c>
      <c r="V3560" s="9">
        <f t="shared" si="390"/>
        <v>6</v>
      </c>
      <c r="W3560">
        <f t="shared" si="391"/>
        <v>2015</v>
      </c>
    </row>
    <row r="3561" spans="1:23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3">
        <v>42216.373611111114</v>
      </c>
      <c r="J3561" s="13">
        <v>42194.09615740741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 s="3">
        <f>ROUND(E3561/D3561*100,0)</f>
        <v>104</v>
      </c>
      <c r="Q3561">
        <f t="shared" si="385"/>
        <v>43.13</v>
      </c>
      <c r="R3561" s="14" t="str">
        <f t="shared" si="386"/>
        <v>7/9/2015</v>
      </c>
      <c r="S3561" s="14" t="str">
        <f t="shared" si="387"/>
        <v>7/31/2015</v>
      </c>
      <c r="T3561" s="9">
        <f t="shared" si="388"/>
        <v>7</v>
      </c>
      <c r="U3561">
        <f t="shared" si="389"/>
        <v>2015</v>
      </c>
      <c r="V3561" s="9">
        <f t="shared" si="390"/>
        <v>7</v>
      </c>
      <c r="W3561">
        <f t="shared" si="391"/>
        <v>2015</v>
      </c>
    </row>
    <row r="3562" spans="1:23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3">
        <v>42151.114583333336</v>
      </c>
      <c r="J3562" s="13">
        <v>42115.889652777776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 s="3">
        <f>ROUND(E3562/D3562*100,0)</f>
        <v>108</v>
      </c>
      <c r="Q3562">
        <f t="shared" si="385"/>
        <v>46.89</v>
      </c>
      <c r="R3562" s="14" t="str">
        <f t="shared" si="386"/>
        <v>4/21/2015</v>
      </c>
      <c r="S3562" s="14" t="str">
        <f t="shared" si="387"/>
        <v>5/27/2015</v>
      </c>
      <c r="T3562" s="9">
        <f t="shared" si="388"/>
        <v>4</v>
      </c>
      <c r="U3562">
        <f t="shared" si="389"/>
        <v>2015</v>
      </c>
      <c r="V3562" s="9">
        <f t="shared" si="390"/>
        <v>5</v>
      </c>
      <c r="W3562">
        <f t="shared" si="391"/>
        <v>2015</v>
      </c>
    </row>
    <row r="3563" spans="1:23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3">
        <v>42221.775000000001</v>
      </c>
      <c r="J3563" s="13">
        <v>42203.680300925924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 s="3">
        <f>ROUND(E3563/D3563*100,0)</f>
        <v>102</v>
      </c>
      <c r="Q3563">
        <f t="shared" si="385"/>
        <v>47.41</v>
      </c>
      <c r="R3563" s="14" t="str">
        <f t="shared" si="386"/>
        <v>7/18/2015</v>
      </c>
      <c r="S3563" s="14" t="str">
        <f t="shared" si="387"/>
        <v>8/5/2015</v>
      </c>
      <c r="T3563" s="9">
        <f t="shared" si="388"/>
        <v>7</v>
      </c>
      <c r="U3563">
        <f t="shared" si="389"/>
        <v>2015</v>
      </c>
      <c r="V3563" s="9">
        <f t="shared" si="390"/>
        <v>8</v>
      </c>
      <c r="W3563">
        <f t="shared" si="391"/>
        <v>2015</v>
      </c>
    </row>
    <row r="3564" spans="1:23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3">
        <v>42442.916666666664</v>
      </c>
      <c r="J3564" s="13">
        <v>42433.761886574073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 s="3">
        <f>ROUND(E3564/D3564*100,0)</f>
        <v>149</v>
      </c>
      <c r="Q3564">
        <f t="shared" si="385"/>
        <v>15.13</v>
      </c>
      <c r="R3564" s="14" t="str">
        <f t="shared" si="386"/>
        <v>3/4/2016</v>
      </c>
      <c r="S3564" s="14" t="str">
        <f t="shared" si="387"/>
        <v>3/13/2016</v>
      </c>
      <c r="T3564" s="9">
        <f t="shared" si="388"/>
        <v>3</v>
      </c>
      <c r="U3564">
        <f t="shared" si="389"/>
        <v>2016</v>
      </c>
      <c r="V3564" s="9">
        <f t="shared" si="390"/>
        <v>3</v>
      </c>
      <c r="W3564">
        <f t="shared" si="391"/>
        <v>2016</v>
      </c>
    </row>
    <row r="3565" spans="1:23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3">
        <v>42583.791666666664</v>
      </c>
      <c r="J3565" s="13">
        <v>42555.671944444446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 s="3">
        <f>ROUND(E3565/D3565*100,0)</f>
        <v>105</v>
      </c>
      <c r="Q3565">
        <f t="shared" si="385"/>
        <v>21.1</v>
      </c>
      <c r="R3565" s="14" t="str">
        <f t="shared" si="386"/>
        <v>7/4/2016</v>
      </c>
      <c r="S3565" s="14" t="str">
        <f t="shared" si="387"/>
        <v>8/1/2016</v>
      </c>
      <c r="T3565" s="9">
        <f t="shared" si="388"/>
        <v>7</v>
      </c>
      <c r="U3565">
        <f t="shared" si="389"/>
        <v>2016</v>
      </c>
      <c r="V3565" s="9">
        <f t="shared" si="390"/>
        <v>8</v>
      </c>
      <c r="W3565">
        <f t="shared" si="391"/>
        <v>2016</v>
      </c>
    </row>
    <row r="3566" spans="1:23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3">
        <v>42282.666666666664</v>
      </c>
      <c r="J3566" s="13">
        <v>42236.623252314814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 s="3">
        <f>ROUND(E3566/D3566*100,0)</f>
        <v>101</v>
      </c>
      <c r="Q3566">
        <f t="shared" si="385"/>
        <v>59.12</v>
      </c>
      <c r="R3566" s="14" t="str">
        <f t="shared" si="386"/>
        <v>8/20/2015</v>
      </c>
      <c r="S3566" s="14" t="str">
        <f t="shared" si="387"/>
        <v>10/5/2015</v>
      </c>
      <c r="T3566" s="9">
        <f t="shared" si="388"/>
        <v>8</v>
      </c>
      <c r="U3566">
        <f t="shared" si="389"/>
        <v>2015</v>
      </c>
      <c r="V3566" s="9">
        <f t="shared" si="390"/>
        <v>10</v>
      </c>
      <c r="W3566">
        <f t="shared" si="391"/>
        <v>2015</v>
      </c>
    </row>
    <row r="3567" spans="1:23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3">
        <v>42004.743148148147</v>
      </c>
      <c r="J3567" s="13">
        <v>41974.743148148147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 s="3">
        <f>ROUND(E3567/D3567*100,0)</f>
        <v>131</v>
      </c>
      <c r="Q3567">
        <f t="shared" si="385"/>
        <v>97.92</v>
      </c>
      <c r="R3567" s="14" t="str">
        <f t="shared" si="386"/>
        <v>12/1/2014</v>
      </c>
      <c r="S3567" s="14" t="str">
        <f t="shared" si="387"/>
        <v>12/31/2014</v>
      </c>
      <c r="T3567" s="9">
        <f t="shared" si="388"/>
        <v>12</v>
      </c>
      <c r="U3567">
        <f t="shared" si="389"/>
        <v>2014</v>
      </c>
      <c r="V3567" s="9">
        <f t="shared" si="390"/>
        <v>12</v>
      </c>
      <c r="W3567">
        <f t="shared" si="391"/>
        <v>2014</v>
      </c>
    </row>
    <row r="3568" spans="1:23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3">
        <v>42027.507905092592</v>
      </c>
      <c r="J3568" s="13">
        <v>41997.507905092592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 s="3">
        <f>ROUND(E3568/D3568*100,0)</f>
        <v>105</v>
      </c>
      <c r="Q3568">
        <f t="shared" si="385"/>
        <v>55.13</v>
      </c>
      <c r="R3568" s="14" t="str">
        <f t="shared" si="386"/>
        <v>12/24/2014</v>
      </c>
      <c r="S3568" s="14" t="str">
        <f t="shared" si="387"/>
        <v>1/23/2015</v>
      </c>
      <c r="T3568" s="9">
        <f t="shared" si="388"/>
        <v>12</v>
      </c>
      <c r="U3568">
        <f t="shared" si="389"/>
        <v>2014</v>
      </c>
      <c r="V3568" s="9">
        <f t="shared" si="390"/>
        <v>1</v>
      </c>
      <c r="W3568">
        <f t="shared" si="391"/>
        <v>2015</v>
      </c>
    </row>
    <row r="3569" spans="1:23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3">
        <v>42165.810694444444</v>
      </c>
      <c r="J3569" s="13">
        <v>42135.810694444444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 s="3">
        <f>ROUND(E3569/D3569*100,0)</f>
        <v>109</v>
      </c>
      <c r="Q3569">
        <f t="shared" si="385"/>
        <v>26.54</v>
      </c>
      <c r="R3569" s="14" t="str">
        <f t="shared" si="386"/>
        <v>5/11/2015</v>
      </c>
      <c r="S3569" s="14" t="str">
        <f t="shared" si="387"/>
        <v>6/10/2015</v>
      </c>
      <c r="T3569" s="9">
        <f t="shared" si="388"/>
        <v>5</v>
      </c>
      <c r="U3569">
        <f t="shared" si="389"/>
        <v>2015</v>
      </c>
      <c r="V3569" s="9">
        <f t="shared" si="390"/>
        <v>6</v>
      </c>
      <c r="W3569">
        <f t="shared" si="391"/>
        <v>2015</v>
      </c>
    </row>
    <row r="3570" spans="1:23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3">
        <v>41899.740671296298</v>
      </c>
      <c r="J3570" s="13">
        <v>41869.740671296298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 s="3">
        <f>ROUND(E3570/D3570*100,0)</f>
        <v>111</v>
      </c>
      <c r="Q3570">
        <f t="shared" si="385"/>
        <v>58.42</v>
      </c>
      <c r="R3570" s="14" t="str">
        <f t="shared" si="386"/>
        <v>8/18/2014</v>
      </c>
      <c r="S3570" s="14" t="str">
        <f t="shared" si="387"/>
        <v>9/17/2014</v>
      </c>
      <c r="T3570" s="9">
        <f t="shared" si="388"/>
        <v>8</v>
      </c>
      <c r="U3570">
        <f t="shared" si="389"/>
        <v>2014</v>
      </c>
      <c r="V3570" s="9">
        <f t="shared" si="390"/>
        <v>9</v>
      </c>
      <c r="W3570">
        <f t="shared" si="391"/>
        <v>2014</v>
      </c>
    </row>
    <row r="3571" spans="1:23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3">
        <v>42012.688611111109</v>
      </c>
      <c r="J3571" s="13">
        <v>41982.688611111109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 s="3">
        <f>ROUND(E3571/D3571*100,0)</f>
        <v>100</v>
      </c>
      <c r="Q3571">
        <f t="shared" si="385"/>
        <v>122.54</v>
      </c>
      <c r="R3571" s="14" t="str">
        <f t="shared" si="386"/>
        <v>12/9/2014</v>
      </c>
      <c r="S3571" s="14" t="str">
        <f t="shared" si="387"/>
        <v>1/8/2015</v>
      </c>
      <c r="T3571" s="9">
        <f t="shared" si="388"/>
        <v>12</v>
      </c>
      <c r="U3571">
        <f t="shared" si="389"/>
        <v>2014</v>
      </c>
      <c r="V3571" s="9">
        <f t="shared" si="390"/>
        <v>1</v>
      </c>
      <c r="W3571">
        <f t="shared" si="391"/>
        <v>2015</v>
      </c>
    </row>
    <row r="3572" spans="1:23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3">
        <v>42004.291666666664</v>
      </c>
      <c r="J3572" s="13">
        <v>41976.331979166665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 s="3">
        <f>ROUND(E3572/D3572*100,0)</f>
        <v>114</v>
      </c>
      <c r="Q3572">
        <f t="shared" si="385"/>
        <v>87.96</v>
      </c>
      <c r="R3572" s="14" t="str">
        <f t="shared" si="386"/>
        <v>12/3/2014</v>
      </c>
      <c r="S3572" s="14" t="str">
        <f t="shared" si="387"/>
        <v>12/31/2014</v>
      </c>
      <c r="T3572" s="9">
        <f t="shared" si="388"/>
        <v>12</v>
      </c>
      <c r="U3572">
        <f t="shared" si="389"/>
        <v>2014</v>
      </c>
      <c r="V3572" s="9">
        <f t="shared" si="390"/>
        <v>12</v>
      </c>
      <c r="W3572">
        <f t="shared" si="391"/>
        <v>2014</v>
      </c>
    </row>
    <row r="3573" spans="1:23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3">
        <v>41942.858946759261</v>
      </c>
      <c r="J3573" s="13">
        <v>41912.858946759261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 s="3">
        <f>ROUND(E3573/D3573*100,0)</f>
        <v>122</v>
      </c>
      <c r="Q3573">
        <f t="shared" si="385"/>
        <v>73.239999999999995</v>
      </c>
      <c r="R3573" s="14" t="str">
        <f t="shared" si="386"/>
        <v>9/30/2014</v>
      </c>
      <c r="S3573" s="14" t="str">
        <f t="shared" si="387"/>
        <v>10/30/2014</v>
      </c>
      <c r="T3573" s="9">
        <f t="shared" si="388"/>
        <v>9</v>
      </c>
      <c r="U3573">
        <f t="shared" si="389"/>
        <v>2014</v>
      </c>
      <c r="V3573" s="9">
        <f t="shared" si="390"/>
        <v>10</v>
      </c>
      <c r="W3573">
        <f t="shared" si="391"/>
        <v>2014</v>
      </c>
    </row>
    <row r="3574" spans="1:23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3">
        <v>42176.570393518516</v>
      </c>
      <c r="J3574" s="13">
        <v>42146.570393518516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 s="3">
        <f>ROUND(E3574/D3574*100,0)</f>
        <v>100</v>
      </c>
      <c r="Q3574">
        <f t="shared" si="385"/>
        <v>55.56</v>
      </c>
      <c r="R3574" s="14" t="str">
        <f t="shared" si="386"/>
        <v>5/22/2015</v>
      </c>
      <c r="S3574" s="14" t="str">
        <f t="shared" si="387"/>
        <v>6/21/2015</v>
      </c>
      <c r="T3574" s="9">
        <f t="shared" si="388"/>
        <v>5</v>
      </c>
      <c r="U3574">
        <f t="shared" si="389"/>
        <v>2015</v>
      </c>
      <c r="V3574" s="9">
        <f t="shared" si="390"/>
        <v>6</v>
      </c>
      <c r="W3574">
        <f t="shared" si="391"/>
        <v>2015</v>
      </c>
    </row>
    <row r="3575" spans="1:23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3">
        <v>41951.417199074072</v>
      </c>
      <c r="J3575" s="13">
        <v>41921.375532407408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 s="3">
        <f>ROUND(E3575/D3575*100,0)</f>
        <v>103</v>
      </c>
      <c r="Q3575">
        <f t="shared" si="385"/>
        <v>39.54</v>
      </c>
      <c r="R3575" s="14" t="str">
        <f t="shared" si="386"/>
        <v>10/9/2014</v>
      </c>
      <c r="S3575" s="14" t="str">
        <f t="shared" si="387"/>
        <v>11/8/2014</v>
      </c>
      <c r="T3575" s="9">
        <f t="shared" si="388"/>
        <v>10</v>
      </c>
      <c r="U3575">
        <f t="shared" si="389"/>
        <v>2014</v>
      </c>
      <c r="V3575" s="9">
        <f t="shared" si="390"/>
        <v>11</v>
      </c>
      <c r="W3575">
        <f t="shared" si="391"/>
        <v>2014</v>
      </c>
    </row>
    <row r="3576" spans="1:23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3">
        <v>41956.984351851854</v>
      </c>
      <c r="J3576" s="13">
        <v>41926.942685185182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 s="3">
        <f>ROUND(E3576/D3576*100,0)</f>
        <v>106</v>
      </c>
      <c r="Q3576">
        <f t="shared" si="385"/>
        <v>136.78</v>
      </c>
      <c r="R3576" s="14" t="str">
        <f t="shared" si="386"/>
        <v>10/14/2014</v>
      </c>
      <c r="S3576" s="14" t="str">
        <f t="shared" si="387"/>
        <v>11/13/2014</v>
      </c>
      <c r="T3576" s="9">
        <f t="shared" si="388"/>
        <v>10</v>
      </c>
      <c r="U3576">
        <f t="shared" si="389"/>
        <v>2014</v>
      </c>
      <c r="V3576" s="9">
        <f t="shared" si="390"/>
        <v>11</v>
      </c>
      <c r="W3576">
        <f t="shared" si="391"/>
        <v>2014</v>
      </c>
    </row>
    <row r="3577" spans="1:23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3">
        <v>42593.165972222225</v>
      </c>
      <c r="J3577" s="13">
        <v>42561.783877314818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 s="3">
        <f>ROUND(E3577/D3577*100,0)</f>
        <v>101</v>
      </c>
      <c r="Q3577">
        <f t="shared" si="385"/>
        <v>99.34</v>
      </c>
      <c r="R3577" s="14" t="str">
        <f t="shared" si="386"/>
        <v>7/10/2016</v>
      </c>
      <c r="S3577" s="14" t="str">
        <f t="shared" si="387"/>
        <v>8/11/2016</v>
      </c>
      <c r="T3577" s="9">
        <f t="shared" si="388"/>
        <v>7</v>
      </c>
      <c r="U3577">
        <f t="shared" si="389"/>
        <v>2016</v>
      </c>
      <c r="V3577" s="9">
        <f t="shared" si="390"/>
        <v>8</v>
      </c>
      <c r="W3577">
        <f t="shared" si="391"/>
        <v>2016</v>
      </c>
    </row>
    <row r="3578" spans="1:23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3">
        <v>42709.590902777774</v>
      </c>
      <c r="J3578" s="13">
        <v>42649.54923611111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 s="3">
        <f>ROUND(E3578/D3578*100,0)</f>
        <v>100</v>
      </c>
      <c r="Q3578">
        <f t="shared" si="385"/>
        <v>20</v>
      </c>
      <c r="R3578" s="14" t="str">
        <f t="shared" si="386"/>
        <v>10/6/2016</v>
      </c>
      <c r="S3578" s="14" t="str">
        <f t="shared" si="387"/>
        <v>12/5/2016</v>
      </c>
      <c r="T3578" s="9">
        <f t="shared" si="388"/>
        <v>10</v>
      </c>
      <c r="U3578">
        <f t="shared" si="389"/>
        <v>2016</v>
      </c>
      <c r="V3578" s="9">
        <f t="shared" si="390"/>
        <v>12</v>
      </c>
      <c r="W3578">
        <f t="shared" si="391"/>
        <v>2016</v>
      </c>
    </row>
    <row r="3579" spans="1:23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3">
        <v>42120.269444444442</v>
      </c>
      <c r="J3579" s="13">
        <v>42093.786840277775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 s="3">
        <f>ROUND(E3579/D3579*100,0)</f>
        <v>130</v>
      </c>
      <c r="Q3579">
        <f t="shared" si="385"/>
        <v>28.89</v>
      </c>
      <c r="R3579" s="14" t="str">
        <f t="shared" si="386"/>
        <v>3/30/2015</v>
      </c>
      <c r="S3579" s="14" t="str">
        <f t="shared" si="387"/>
        <v>4/26/2015</v>
      </c>
      <c r="T3579" s="9">
        <f t="shared" si="388"/>
        <v>3</v>
      </c>
      <c r="U3579">
        <f t="shared" si="389"/>
        <v>2015</v>
      </c>
      <c r="V3579" s="9">
        <f t="shared" si="390"/>
        <v>4</v>
      </c>
      <c r="W3579">
        <f t="shared" si="391"/>
        <v>2015</v>
      </c>
    </row>
    <row r="3580" spans="1:23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3">
        <v>42490.733530092592</v>
      </c>
      <c r="J3580" s="13">
        <v>42460.733530092592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 s="3">
        <f>ROUND(E3580/D3580*100,0)</f>
        <v>100</v>
      </c>
      <c r="Q3580">
        <f t="shared" si="385"/>
        <v>40.549999999999997</v>
      </c>
      <c r="R3580" s="14" t="str">
        <f t="shared" si="386"/>
        <v>3/31/2016</v>
      </c>
      <c r="S3580" s="14" t="str">
        <f t="shared" si="387"/>
        <v>4/30/2016</v>
      </c>
      <c r="T3580" s="9">
        <f t="shared" si="388"/>
        <v>3</v>
      </c>
      <c r="U3580">
        <f t="shared" si="389"/>
        <v>2016</v>
      </c>
      <c r="V3580" s="9">
        <f t="shared" si="390"/>
        <v>4</v>
      </c>
      <c r="W3580">
        <f t="shared" si="391"/>
        <v>2016</v>
      </c>
    </row>
    <row r="3581" spans="1:23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3">
        <v>42460.720555555556</v>
      </c>
      <c r="J3581" s="13">
        <v>42430.76222222222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 s="3">
        <f>ROUND(E3581/D3581*100,0)</f>
        <v>100</v>
      </c>
      <c r="Q3581">
        <f t="shared" si="385"/>
        <v>35.71</v>
      </c>
      <c r="R3581" s="14" t="str">
        <f t="shared" si="386"/>
        <v>3/1/2016</v>
      </c>
      <c r="S3581" s="14" t="str">
        <f t="shared" si="387"/>
        <v>3/31/2016</v>
      </c>
      <c r="T3581" s="9">
        <f t="shared" si="388"/>
        <v>3</v>
      </c>
      <c r="U3581">
        <f t="shared" si="389"/>
        <v>2016</v>
      </c>
      <c r="V3581" s="9">
        <f t="shared" si="390"/>
        <v>3</v>
      </c>
      <c r="W3581">
        <f t="shared" si="391"/>
        <v>2016</v>
      </c>
    </row>
    <row r="3582" spans="1:23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3">
        <v>42064.207638888889</v>
      </c>
      <c r="J3582" s="13">
        <v>42026.176180555558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 s="3">
        <f>ROUND(E3582/D3582*100,0)</f>
        <v>114</v>
      </c>
      <c r="Q3582">
        <f t="shared" si="385"/>
        <v>37.96</v>
      </c>
      <c r="R3582" s="14" t="str">
        <f t="shared" si="386"/>
        <v>1/22/2015</v>
      </c>
      <c r="S3582" s="14" t="str">
        <f t="shared" si="387"/>
        <v>3/1/2015</v>
      </c>
      <c r="T3582" s="9">
        <f t="shared" si="388"/>
        <v>1</v>
      </c>
      <c r="U3582">
        <f t="shared" si="389"/>
        <v>2015</v>
      </c>
      <c r="V3582" s="9">
        <f t="shared" si="390"/>
        <v>3</v>
      </c>
      <c r="W3582">
        <f t="shared" si="391"/>
        <v>2015</v>
      </c>
    </row>
    <row r="3583" spans="1:23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3">
        <v>41850.471180555556</v>
      </c>
      <c r="J3583" s="13">
        <v>41836.471180555556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 s="3">
        <f>ROUND(E3583/D3583*100,0)</f>
        <v>100</v>
      </c>
      <c r="Q3583">
        <f t="shared" si="385"/>
        <v>33.33</v>
      </c>
      <c r="R3583" s="14" t="str">
        <f t="shared" si="386"/>
        <v>7/16/2014</v>
      </c>
      <c r="S3583" s="14" t="str">
        <f t="shared" si="387"/>
        <v>7/30/2014</v>
      </c>
      <c r="T3583" s="9">
        <f t="shared" si="388"/>
        <v>7</v>
      </c>
      <c r="U3583">
        <f t="shared" si="389"/>
        <v>2014</v>
      </c>
      <c r="V3583" s="9">
        <f t="shared" si="390"/>
        <v>7</v>
      </c>
      <c r="W3583">
        <f t="shared" si="391"/>
        <v>2014</v>
      </c>
    </row>
    <row r="3584" spans="1:23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3">
        <v>42465.095856481479</v>
      </c>
      <c r="J3584" s="13">
        <v>42451.095856481479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 s="3">
        <f>ROUND(E3584/D3584*100,0)</f>
        <v>287</v>
      </c>
      <c r="Q3584">
        <f t="shared" si="385"/>
        <v>58.57</v>
      </c>
      <c r="R3584" s="14" t="str">
        <f t="shared" si="386"/>
        <v>3/22/2016</v>
      </c>
      <c r="S3584" s="14" t="str">
        <f t="shared" si="387"/>
        <v>4/5/2016</v>
      </c>
      <c r="T3584" s="9">
        <f t="shared" si="388"/>
        <v>3</v>
      </c>
      <c r="U3584">
        <f t="shared" si="389"/>
        <v>2016</v>
      </c>
      <c r="V3584" s="9">
        <f t="shared" si="390"/>
        <v>4</v>
      </c>
      <c r="W3584">
        <f t="shared" si="391"/>
        <v>2016</v>
      </c>
    </row>
    <row r="3585" spans="1:23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3">
        <v>42478.384317129632</v>
      </c>
      <c r="J3585" s="13">
        <v>42418.425983796296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 s="3">
        <f>ROUND(E3585/D3585*100,0)</f>
        <v>109</v>
      </c>
      <c r="Q3585">
        <f t="shared" si="385"/>
        <v>135.63</v>
      </c>
      <c r="R3585" s="14" t="str">
        <f t="shared" si="386"/>
        <v>2/18/2016</v>
      </c>
      <c r="S3585" s="14" t="str">
        <f t="shared" si="387"/>
        <v>4/18/2016</v>
      </c>
      <c r="T3585" s="9">
        <f t="shared" si="388"/>
        <v>2</v>
      </c>
      <c r="U3585">
        <f t="shared" si="389"/>
        <v>2016</v>
      </c>
      <c r="V3585" s="9">
        <f t="shared" si="390"/>
        <v>4</v>
      </c>
      <c r="W3585">
        <f t="shared" si="391"/>
        <v>2016</v>
      </c>
    </row>
    <row r="3586" spans="1:23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3">
        <v>42198.316481481481</v>
      </c>
      <c r="J3586" s="13">
        <v>42168.316481481481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 s="3">
        <f>ROUND(E3586/D3586*100,0)</f>
        <v>116</v>
      </c>
      <c r="Q3586">
        <f t="shared" si="385"/>
        <v>30.94</v>
      </c>
      <c r="R3586" s="14" t="str">
        <f t="shared" si="386"/>
        <v>6/13/2015</v>
      </c>
      <c r="S3586" s="14" t="str">
        <f t="shared" si="387"/>
        <v>7/13/2015</v>
      </c>
      <c r="T3586" s="9">
        <f t="shared" si="388"/>
        <v>6</v>
      </c>
      <c r="U3586">
        <f t="shared" si="389"/>
        <v>2015</v>
      </c>
      <c r="V3586" s="9">
        <f t="shared" si="390"/>
        <v>7</v>
      </c>
      <c r="W3586">
        <f t="shared" si="391"/>
        <v>2015</v>
      </c>
    </row>
    <row r="3587" spans="1:23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3">
        <v>41994.716319444444</v>
      </c>
      <c r="J3587" s="13">
        <v>41964.716319444444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 s="3">
        <f>ROUND(E3587/D3587*100,0)</f>
        <v>119</v>
      </c>
      <c r="Q3587">
        <f t="shared" ref="Q3587:Q3650" si="392">IFERROR(ROUND(E3587/L3587,2),0)</f>
        <v>176.09</v>
      </c>
      <c r="R3587" s="14" t="str">
        <f t="shared" ref="R3587:R3650" si="393">_xlfn.CONCAT(MONTH(J3587),"/",DAY(J3587),"/",YEAR(J3587))</f>
        <v>11/21/2014</v>
      </c>
      <c r="S3587" s="14" t="str">
        <f t="shared" ref="S3587:S3650" si="394">_xlfn.CONCAT(MONTH(I3587),"/",DAY(I3587),"/",YEAR(I3587))</f>
        <v>12/21/2014</v>
      </c>
      <c r="T3587" s="9">
        <f t="shared" ref="T3587:T3650" si="395">MONTH(R3587)</f>
        <v>11</v>
      </c>
      <c r="U3587">
        <f t="shared" ref="U3587:U3650" si="396">YEAR(R3587)</f>
        <v>2014</v>
      </c>
      <c r="V3587" s="9">
        <f t="shared" ref="V3587:V3650" si="397">MONTH(S3587)</f>
        <v>12</v>
      </c>
      <c r="W3587">
        <f t="shared" ref="W3587:W3650" si="398">YEAR(S3587)</f>
        <v>2014</v>
      </c>
    </row>
    <row r="3588" spans="1:23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3">
        <v>42636.697569444441</v>
      </c>
      <c r="J3588" s="13">
        <v>42576.697569444441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 s="3">
        <f>ROUND(E3588/D3588*100,0)</f>
        <v>109</v>
      </c>
      <c r="Q3588">
        <f t="shared" si="392"/>
        <v>151.97999999999999</v>
      </c>
      <c r="R3588" s="14" t="str">
        <f t="shared" si="393"/>
        <v>7/25/2016</v>
      </c>
      <c r="S3588" s="14" t="str">
        <f t="shared" si="394"/>
        <v>9/23/2016</v>
      </c>
      <c r="T3588" s="9">
        <f t="shared" si="395"/>
        <v>7</v>
      </c>
      <c r="U3588">
        <f t="shared" si="396"/>
        <v>2016</v>
      </c>
      <c r="V3588" s="9">
        <f t="shared" si="397"/>
        <v>9</v>
      </c>
      <c r="W3588">
        <f t="shared" si="398"/>
        <v>2016</v>
      </c>
    </row>
    <row r="3589" spans="1:23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3">
        <v>42548.791666666664</v>
      </c>
      <c r="J3589" s="13">
        <v>42503.539976851855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 s="3">
        <f>ROUND(E3589/D3589*100,0)</f>
        <v>127</v>
      </c>
      <c r="Q3589">
        <f t="shared" si="392"/>
        <v>22.61</v>
      </c>
      <c r="R3589" s="14" t="str">
        <f t="shared" si="393"/>
        <v>5/13/2016</v>
      </c>
      <c r="S3589" s="14" t="str">
        <f t="shared" si="394"/>
        <v>6/27/2016</v>
      </c>
      <c r="T3589" s="9">
        <f t="shared" si="395"/>
        <v>5</v>
      </c>
      <c r="U3589">
        <f t="shared" si="396"/>
        <v>2016</v>
      </c>
      <c r="V3589" s="9">
        <f t="shared" si="397"/>
        <v>6</v>
      </c>
      <c r="W3589">
        <f t="shared" si="398"/>
        <v>2016</v>
      </c>
    </row>
    <row r="3590" spans="1:23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3">
        <v>42123.958333333336</v>
      </c>
      <c r="J3590" s="13">
        <v>42101.828819444447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 s="3">
        <f>ROUND(E3590/D3590*100,0)</f>
        <v>101</v>
      </c>
      <c r="Q3590">
        <f t="shared" si="392"/>
        <v>18.27</v>
      </c>
      <c r="R3590" s="14" t="str">
        <f t="shared" si="393"/>
        <v>4/7/2015</v>
      </c>
      <c r="S3590" s="14" t="str">
        <f t="shared" si="394"/>
        <v>4/29/2015</v>
      </c>
      <c r="T3590" s="9">
        <f t="shared" si="395"/>
        <v>4</v>
      </c>
      <c r="U3590">
        <f t="shared" si="396"/>
        <v>2015</v>
      </c>
      <c r="V3590" s="9">
        <f t="shared" si="397"/>
        <v>4</v>
      </c>
      <c r="W3590">
        <f t="shared" si="398"/>
        <v>2015</v>
      </c>
    </row>
    <row r="3591" spans="1:23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3">
        <v>42150.647534722222</v>
      </c>
      <c r="J3591" s="13">
        <v>42125.647534722222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 s="3">
        <f>ROUND(E3591/D3591*100,0)</f>
        <v>128</v>
      </c>
      <c r="Q3591">
        <f t="shared" si="392"/>
        <v>82.26</v>
      </c>
      <c r="R3591" s="14" t="str">
        <f t="shared" si="393"/>
        <v>5/1/2015</v>
      </c>
      <c r="S3591" s="14" t="str">
        <f t="shared" si="394"/>
        <v>5/26/2015</v>
      </c>
      <c r="T3591" s="9">
        <f t="shared" si="395"/>
        <v>5</v>
      </c>
      <c r="U3591">
        <f t="shared" si="396"/>
        <v>2015</v>
      </c>
      <c r="V3591" s="9">
        <f t="shared" si="397"/>
        <v>5</v>
      </c>
      <c r="W3591">
        <f t="shared" si="398"/>
        <v>2015</v>
      </c>
    </row>
    <row r="3592" spans="1:23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3">
        <v>41932.333726851852</v>
      </c>
      <c r="J3592" s="13">
        <v>41902.333726851852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 s="3">
        <f>ROUND(E3592/D3592*100,0)</f>
        <v>100</v>
      </c>
      <c r="Q3592">
        <f t="shared" si="392"/>
        <v>68.53</v>
      </c>
      <c r="R3592" s="14" t="str">
        <f t="shared" si="393"/>
        <v>9/20/2014</v>
      </c>
      <c r="S3592" s="14" t="str">
        <f t="shared" si="394"/>
        <v>10/20/2014</v>
      </c>
      <c r="T3592" s="9">
        <f t="shared" si="395"/>
        <v>9</v>
      </c>
      <c r="U3592">
        <f t="shared" si="396"/>
        <v>2014</v>
      </c>
      <c r="V3592" s="9">
        <f t="shared" si="397"/>
        <v>10</v>
      </c>
      <c r="W3592">
        <f t="shared" si="398"/>
        <v>2014</v>
      </c>
    </row>
    <row r="3593" spans="1:23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3">
        <v>42028.207638888889</v>
      </c>
      <c r="J3593" s="13">
        <v>42003.948425925926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 s="3">
        <f>ROUND(E3593/D3593*100,0)</f>
        <v>175</v>
      </c>
      <c r="Q3593">
        <f t="shared" si="392"/>
        <v>68.06</v>
      </c>
      <c r="R3593" s="14" t="str">
        <f t="shared" si="393"/>
        <v>12/30/2014</v>
      </c>
      <c r="S3593" s="14" t="str">
        <f t="shared" si="394"/>
        <v>1/24/2015</v>
      </c>
      <c r="T3593" s="9">
        <f t="shared" si="395"/>
        <v>12</v>
      </c>
      <c r="U3593">
        <f t="shared" si="396"/>
        <v>2014</v>
      </c>
      <c r="V3593" s="9">
        <f t="shared" si="397"/>
        <v>1</v>
      </c>
      <c r="W3593">
        <f t="shared" si="398"/>
        <v>2015</v>
      </c>
    </row>
    <row r="3594" spans="1:23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3">
        <v>42046.207638888889</v>
      </c>
      <c r="J3594" s="13">
        <v>41988.829942129632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 s="3">
        <f>ROUND(E3594/D3594*100,0)</f>
        <v>127</v>
      </c>
      <c r="Q3594">
        <f t="shared" si="392"/>
        <v>72.709999999999994</v>
      </c>
      <c r="R3594" s="14" t="str">
        <f t="shared" si="393"/>
        <v>12/15/2014</v>
      </c>
      <c r="S3594" s="14" t="str">
        <f t="shared" si="394"/>
        <v>2/11/2015</v>
      </c>
      <c r="T3594" s="9">
        <f t="shared" si="395"/>
        <v>12</v>
      </c>
      <c r="U3594">
        <f t="shared" si="396"/>
        <v>2014</v>
      </c>
      <c r="V3594" s="9">
        <f t="shared" si="397"/>
        <v>2</v>
      </c>
      <c r="W3594">
        <f t="shared" si="398"/>
        <v>2015</v>
      </c>
    </row>
    <row r="3595" spans="1:23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3">
        <v>42009.851388888892</v>
      </c>
      <c r="J3595" s="13">
        <v>41974.898599537039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 s="3">
        <f>ROUND(E3595/D3595*100,0)</f>
        <v>111</v>
      </c>
      <c r="Q3595">
        <f t="shared" si="392"/>
        <v>77.19</v>
      </c>
      <c r="R3595" s="14" t="str">
        <f t="shared" si="393"/>
        <v>12/1/2014</v>
      </c>
      <c r="S3595" s="14" t="str">
        <f t="shared" si="394"/>
        <v>1/5/2015</v>
      </c>
      <c r="T3595" s="9">
        <f t="shared" si="395"/>
        <v>12</v>
      </c>
      <c r="U3595">
        <f t="shared" si="396"/>
        <v>2014</v>
      </c>
      <c r="V3595" s="9">
        <f t="shared" si="397"/>
        <v>1</v>
      </c>
      <c r="W3595">
        <f t="shared" si="398"/>
        <v>2015</v>
      </c>
    </row>
    <row r="3596" spans="1:23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3">
        <v>42617.066921296297</v>
      </c>
      <c r="J3596" s="13">
        <v>42592.066921296297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 s="3">
        <f>ROUND(E3596/D3596*100,0)</f>
        <v>126</v>
      </c>
      <c r="Q3596">
        <f t="shared" si="392"/>
        <v>55.97</v>
      </c>
      <c r="R3596" s="14" t="str">
        <f t="shared" si="393"/>
        <v>8/10/2016</v>
      </c>
      <c r="S3596" s="14" t="str">
        <f t="shared" si="394"/>
        <v>9/4/2016</v>
      </c>
      <c r="T3596" s="9">
        <f t="shared" si="395"/>
        <v>8</v>
      </c>
      <c r="U3596">
        <f t="shared" si="396"/>
        <v>2016</v>
      </c>
      <c r="V3596" s="9">
        <f t="shared" si="397"/>
        <v>9</v>
      </c>
      <c r="W3596">
        <f t="shared" si="398"/>
        <v>2016</v>
      </c>
    </row>
    <row r="3597" spans="1:23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3">
        <v>42076.290972222225</v>
      </c>
      <c r="J3597" s="13">
        <v>42050.008368055554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 s="3">
        <f>ROUND(E3597/D3597*100,0)</f>
        <v>119</v>
      </c>
      <c r="Q3597">
        <f t="shared" si="392"/>
        <v>49.69</v>
      </c>
      <c r="R3597" s="14" t="str">
        <f t="shared" si="393"/>
        <v>2/15/2015</v>
      </c>
      <c r="S3597" s="14" t="str">
        <f t="shared" si="394"/>
        <v>3/13/2015</v>
      </c>
      <c r="T3597" s="9">
        <f t="shared" si="395"/>
        <v>2</v>
      </c>
      <c r="U3597">
        <f t="shared" si="396"/>
        <v>2015</v>
      </c>
      <c r="V3597" s="9">
        <f t="shared" si="397"/>
        <v>3</v>
      </c>
      <c r="W3597">
        <f t="shared" si="398"/>
        <v>2015</v>
      </c>
    </row>
    <row r="3598" spans="1:23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3">
        <v>41877.715069444443</v>
      </c>
      <c r="J3598" s="13">
        <v>41856.715069444443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 s="3">
        <f>ROUND(E3598/D3598*100,0)</f>
        <v>108</v>
      </c>
      <c r="Q3598">
        <f t="shared" si="392"/>
        <v>79</v>
      </c>
      <c r="R3598" s="14" t="str">
        <f t="shared" si="393"/>
        <v>8/5/2014</v>
      </c>
      <c r="S3598" s="14" t="str">
        <f t="shared" si="394"/>
        <v>8/26/2014</v>
      </c>
      <c r="T3598" s="9">
        <f t="shared" si="395"/>
        <v>8</v>
      </c>
      <c r="U3598">
        <f t="shared" si="396"/>
        <v>2014</v>
      </c>
      <c r="V3598" s="9">
        <f t="shared" si="397"/>
        <v>8</v>
      </c>
      <c r="W3598">
        <f t="shared" si="398"/>
        <v>2014</v>
      </c>
    </row>
    <row r="3599" spans="1:23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3">
        <v>42432.249305555553</v>
      </c>
      <c r="J3599" s="13">
        <v>42417.585532407407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 s="3">
        <f>ROUND(E3599/D3599*100,0)</f>
        <v>103</v>
      </c>
      <c r="Q3599">
        <f t="shared" si="392"/>
        <v>77.73</v>
      </c>
      <c r="R3599" s="14" t="str">
        <f t="shared" si="393"/>
        <v>2/17/2016</v>
      </c>
      <c r="S3599" s="14" t="str">
        <f t="shared" si="394"/>
        <v>3/3/2016</v>
      </c>
      <c r="T3599" s="9">
        <f t="shared" si="395"/>
        <v>2</v>
      </c>
      <c r="U3599">
        <f t="shared" si="396"/>
        <v>2016</v>
      </c>
      <c r="V3599" s="9">
        <f t="shared" si="397"/>
        <v>3</v>
      </c>
      <c r="W3599">
        <f t="shared" si="398"/>
        <v>2016</v>
      </c>
    </row>
    <row r="3600" spans="1:23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3">
        <v>41885.207638888889</v>
      </c>
      <c r="J3600" s="13">
        <v>41866.79886574074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 s="3">
        <f>ROUND(E3600/D3600*100,0)</f>
        <v>110</v>
      </c>
      <c r="Q3600">
        <f t="shared" si="392"/>
        <v>40.78</v>
      </c>
      <c r="R3600" s="14" t="str">
        <f t="shared" si="393"/>
        <v>8/15/2014</v>
      </c>
      <c r="S3600" s="14" t="str">
        <f t="shared" si="394"/>
        <v>9/3/2014</v>
      </c>
      <c r="T3600" s="9">
        <f t="shared" si="395"/>
        <v>8</v>
      </c>
      <c r="U3600">
        <f t="shared" si="396"/>
        <v>2014</v>
      </c>
      <c r="V3600" s="9">
        <f t="shared" si="397"/>
        <v>9</v>
      </c>
      <c r="W3600">
        <f t="shared" si="398"/>
        <v>2014</v>
      </c>
    </row>
    <row r="3601" spans="1:23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3">
        <v>42246</v>
      </c>
      <c r="J3601" s="13">
        <v>42220.794872685183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 s="3">
        <f>ROUND(E3601/D3601*100,0)</f>
        <v>202</v>
      </c>
      <c r="Q3601">
        <f t="shared" si="392"/>
        <v>59.41</v>
      </c>
      <c r="R3601" s="14" t="str">
        <f t="shared" si="393"/>
        <v>8/4/2015</v>
      </c>
      <c r="S3601" s="14" t="str">
        <f t="shared" si="394"/>
        <v>8/30/2015</v>
      </c>
      <c r="T3601" s="9">
        <f t="shared" si="395"/>
        <v>8</v>
      </c>
      <c r="U3601">
        <f t="shared" si="396"/>
        <v>2015</v>
      </c>
      <c r="V3601" s="9">
        <f t="shared" si="397"/>
        <v>8</v>
      </c>
      <c r="W3601">
        <f t="shared" si="398"/>
        <v>2015</v>
      </c>
    </row>
    <row r="3602" spans="1:23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3">
        <v>42656.849120370367</v>
      </c>
      <c r="J3602" s="13">
        <v>42628.849120370367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 s="3">
        <f>ROUND(E3602/D3602*100,0)</f>
        <v>130</v>
      </c>
      <c r="Q3602">
        <f t="shared" si="392"/>
        <v>3.25</v>
      </c>
      <c r="R3602" s="14" t="str">
        <f t="shared" si="393"/>
        <v>9/15/2016</v>
      </c>
      <c r="S3602" s="14" t="str">
        <f t="shared" si="394"/>
        <v>10/13/2016</v>
      </c>
      <c r="T3602" s="9">
        <f t="shared" si="395"/>
        <v>9</v>
      </c>
      <c r="U3602">
        <f t="shared" si="396"/>
        <v>2016</v>
      </c>
      <c r="V3602" s="9">
        <f t="shared" si="397"/>
        <v>10</v>
      </c>
      <c r="W3602">
        <f t="shared" si="398"/>
        <v>2016</v>
      </c>
    </row>
    <row r="3603" spans="1:23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3">
        <v>42020.99863425926</v>
      </c>
      <c r="J3603" s="13">
        <v>41990.99863425926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 s="3">
        <f>ROUND(E3603/D3603*100,0)</f>
        <v>104</v>
      </c>
      <c r="Q3603">
        <f t="shared" si="392"/>
        <v>39.380000000000003</v>
      </c>
      <c r="R3603" s="14" t="str">
        <f t="shared" si="393"/>
        <v>12/17/2014</v>
      </c>
      <c r="S3603" s="14" t="str">
        <f t="shared" si="394"/>
        <v>1/16/2015</v>
      </c>
      <c r="T3603" s="9">
        <f t="shared" si="395"/>
        <v>12</v>
      </c>
      <c r="U3603">
        <f t="shared" si="396"/>
        <v>2014</v>
      </c>
      <c r="V3603" s="9">
        <f t="shared" si="397"/>
        <v>1</v>
      </c>
      <c r="W3603">
        <f t="shared" si="398"/>
        <v>2015</v>
      </c>
    </row>
    <row r="3604" spans="1:23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3">
        <v>42507.894432870373</v>
      </c>
      <c r="J3604" s="13">
        <v>42447.894432870373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 s="3">
        <f>ROUND(E3604/D3604*100,0)</f>
        <v>100</v>
      </c>
      <c r="Q3604">
        <f t="shared" si="392"/>
        <v>81.67</v>
      </c>
      <c r="R3604" s="14" t="str">
        <f t="shared" si="393"/>
        <v>3/18/2016</v>
      </c>
      <c r="S3604" s="14" t="str">
        <f t="shared" si="394"/>
        <v>5/17/2016</v>
      </c>
      <c r="T3604" s="9">
        <f t="shared" si="395"/>
        <v>3</v>
      </c>
      <c r="U3604">
        <f t="shared" si="396"/>
        <v>2016</v>
      </c>
      <c r="V3604" s="9">
        <f t="shared" si="397"/>
        <v>5</v>
      </c>
      <c r="W3604">
        <f t="shared" si="398"/>
        <v>2016</v>
      </c>
    </row>
    <row r="3605" spans="1:23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3">
        <v>42313.906018518515</v>
      </c>
      <c r="J3605" s="13">
        <v>42283.864351851851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 s="3">
        <f>ROUND(E3605/D3605*100,0)</f>
        <v>171</v>
      </c>
      <c r="Q3605">
        <f t="shared" si="392"/>
        <v>44.91</v>
      </c>
      <c r="R3605" s="14" t="str">
        <f t="shared" si="393"/>
        <v>10/6/2015</v>
      </c>
      <c r="S3605" s="14" t="str">
        <f t="shared" si="394"/>
        <v>11/5/2015</v>
      </c>
      <c r="T3605" s="9">
        <f t="shared" si="395"/>
        <v>10</v>
      </c>
      <c r="U3605">
        <f t="shared" si="396"/>
        <v>2015</v>
      </c>
      <c r="V3605" s="9">
        <f t="shared" si="397"/>
        <v>11</v>
      </c>
      <c r="W3605">
        <f t="shared" si="398"/>
        <v>2015</v>
      </c>
    </row>
    <row r="3606" spans="1:23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3">
        <v>42489.290972222225</v>
      </c>
      <c r="J3606" s="13">
        <v>42483.015694444446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 s="3">
        <f>ROUND(E3606/D3606*100,0)</f>
        <v>113</v>
      </c>
      <c r="Q3606">
        <f t="shared" si="392"/>
        <v>49.06</v>
      </c>
      <c r="R3606" s="14" t="str">
        <f t="shared" si="393"/>
        <v>4/23/2016</v>
      </c>
      <c r="S3606" s="14" t="str">
        <f t="shared" si="394"/>
        <v>4/29/2016</v>
      </c>
      <c r="T3606" s="9">
        <f t="shared" si="395"/>
        <v>4</v>
      </c>
      <c r="U3606">
        <f t="shared" si="396"/>
        <v>2016</v>
      </c>
      <c r="V3606" s="9">
        <f t="shared" si="397"/>
        <v>4</v>
      </c>
      <c r="W3606">
        <f t="shared" si="398"/>
        <v>2016</v>
      </c>
    </row>
    <row r="3607" spans="1:23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3">
        <v>42413.793124999997</v>
      </c>
      <c r="J3607" s="13">
        <v>42383.793124999997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 s="3">
        <f>ROUND(E3607/D3607*100,0)</f>
        <v>184</v>
      </c>
      <c r="Q3607">
        <f t="shared" si="392"/>
        <v>30.67</v>
      </c>
      <c r="R3607" s="14" t="str">
        <f t="shared" si="393"/>
        <v>1/14/2016</v>
      </c>
      <c r="S3607" s="14" t="str">
        <f t="shared" si="394"/>
        <v>2/13/2016</v>
      </c>
      <c r="T3607" s="9">
        <f t="shared" si="395"/>
        <v>1</v>
      </c>
      <c r="U3607">
        <f t="shared" si="396"/>
        <v>2016</v>
      </c>
      <c r="V3607" s="9">
        <f t="shared" si="397"/>
        <v>2</v>
      </c>
      <c r="W3607">
        <f t="shared" si="398"/>
        <v>2016</v>
      </c>
    </row>
    <row r="3608" spans="1:23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3">
        <v>42596.604826388888</v>
      </c>
      <c r="J3608" s="13">
        <v>42566.604826388888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 s="3">
        <f>ROUND(E3608/D3608*100,0)</f>
        <v>130</v>
      </c>
      <c r="Q3608">
        <f t="shared" si="392"/>
        <v>61.06</v>
      </c>
      <c r="R3608" s="14" t="str">
        <f t="shared" si="393"/>
        <v>7/15/2016</v>
      </c>
      <c r="S3608" s="14" t="str">
        <f t="shared" si="394"/>
        <v>8/14/2016</v>
      </c>
      <c r="T3608" s="9">
        <f t="shared" si="395"/>
        <v>7</v>
      </c>
      <c r="U3608">
        <f t="shared" si="396"/>
        <v>2016</v>
      </c>
      <c r="V3608" s="9">
        <f t="shared" si="397"/>
        <v>8</v>
      </c>
      <c r="W3608">
        <f t="shared" si="398"/>
        <v>2016</v>
      </c>
    </row>
    <row r="3609" spans="1:23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3">
        <v>42353</v>
      </c>
      <c r="J3609" s="13">
        <v>42338.963912037034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 s="3">
        <f>ROUND(E3609/D3609*100,0)</f>
        <v>105</v>
      </c>
      <c r="Q3609">
        <f t="shared" si="392"/>
        <v>29</v>
      </c>
      <c r="R3609" s="14" t="str">
        <f t="shared" si="393"/>
        <v>11/30/2015</v>
      </c>
      <c r="S3609" s="14" t="str">
        <f t="shared" si="394"/>
        <v>12/15/2015</v>
      </c>
      <c r="T3609" s="9">
        <f t="shared" si="395"/>
        <v>11</v>
      </c>
      <c r="U3609">
        <f t="shared" si="396"/>
        <v>2015</v>
      </c>
      <c r="V3609" s="9">
        <f t="shared" si="397"/>
        <v>12</v>
      </c>
      <c r="W3609">
        <f t="shared" si="398"/>
        <v>2015</v>
      </c>
    </row>
    <row r="3610" spans="1:23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3">
        <v>42538.583333333336</v>
      </c>
      <c r="J3610" s="13">
        <v>42506.709374999999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 s="3">
        <f>ROUND(E3610/D3610*100,0)</f>
        <v>100</v>
      </c>
      <c r="Q3610">
        <f t="shared" si="392"/>
        <v>29.63</v>
      </c>
      <c r="R3610" s="14" t="str">
        <f t="shared" si="393"/>
        <v>5/16/2016</v>
      </c>
      <c r="S3610" s="14" t="str">
        <f t="shared" si="394"/>
        <v>6/17/2016</v>
      </c>
      <c r="T3610" s="9">
        <f t="shared" si="395"/>
        <v>5</v>
      </c>
      <c r="U3610">
        <f t="shared" si="396"/>
        <v>2016</v>
      </c>
      <c r="V3610" s="9">
        <f t="shared" si="397"/>
        <v>6</v>
      </c>
      <c r="W3610">
        <f t="shared" si="398"/>
        <v>2016</v>
      </c>
    </row>
    <row r="3611" spans="1:23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3">
        <v>42459.950057870374</v>
      </c>
      <c r="J3611" s="13">
        <v>42429.991724537038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 s="3">
        <f>ROUND(E3611/D3611*100,0)</f>
        <v>153</v>
      </c>
      <c r="Q3611">
        <f t="shared" si="392"/>
        <v>143.1</v>
      </c>
      <c r="R3611" s="14" t="str">
        <f t="shared" si="393"/>
        <v>2/29/2016</v>
      </c>
      <c r="S3611" s="14" t="str">
        <f t="shared" si="394"/>
        <v>3/30/2016</v>
      </c>
      <c r="T3611" s="9">
        <f t="shared" si="395"/>
        <v>2</v>
      </c>
      <c r="U3611">
        <f t="shared" si="396"/>
        <v>2016</v>
      </c>
      <c r="V3611" s="9">
        <f t="shared" si="397"/>
        <v>3</v>
      </c>
      <c r="W3611">
        <f t="shared" si="398"/>
        <v>2016</v>
      </c>
    </row>
    <row r="3612" spans="1:23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3">
        <v>42233.432129629633</v>
      </c>
      <c r="J3612" s="13">
        <v>42203.432129629633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 s="3">
        <f>ROUND(E3612/D3612*100,0)</f>
        <v>162</v>
      </c>
      <c r="Q3612">
        <f t="shared" si="392"/>
        <v>52.35</v>
      </c>
      <c r="R3612" s="14" t="str">
        <f t="shared" si="393"/>
        <v>7/18/2015</v>
      </c>
      <c r="S3612" s="14" t="str">
        <f t="shared" si="394"/>
        <v>8/17/2015</v>
      </c>
      <c r="T3612" s="9">
        <f t="shared" si="395"/>
        <v>7</v>
      </c>
      <c r="U3612">
        <f t="shared" si="396"/>
        <v>2015</v>
      </c>
      <c r="V3612" s="9">
        <f t="shared" si="397"/>
        <v>8</v>
      </c>
      <c r="W3612">
        <f t="shared" si="398"/>
        <v>2015</v>
      </c>
    </row>
    <row r="3613" spans="1:23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3">
        <v>42102.370381944442</v>
      </c>
      <c r="J3613" s="13">
        <v>42072.370381944442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 s="3">
        <f>ROUND(E3613/D3613*100,0)</f>
        <v>136</v>
      </c>
      <c r="Q3613">
        <f t="shared" si="392"/>
        <v>66.67</v>
      </c>
      <c r="R3613" s="14" t="str">
        <f t="shared" si="393"/>
        <v>3/9/2015</v>
      </c>
      <c r="S3613" s="14" t="str">
        <f t="shared" si="394"/>
        <v>4/8/2015</v>
      </c>
      <c r="T3613" s="9">
        <f t="shared" si="395"/>
        <v>3</v>
      </c>
      <c r="U3613">
        <f t="shared" si="396"/>
        <v>2015</v>
      </c>
      <c r="V3613" s="9">
        <f t="shared" si="397"/>
        <v>4</v>
      </c>
      <c r="W3613">
        <f t="shared" si="398"/>
        <v>2015</v>
      </c>
    </row>
    <row r="3614" spans="1:23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3">
        <v>41799.726979166669</v>
      </c>
      <c r="J3614" s="13">
        <v>41789.726979166669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 s="3">
        <f>ROUND(E3614/D3614*100,0)</f>
        <v>144</v>
      </c>
      <c r="Q3614">
        <f t="shared" si="392"/>
        <v>126.67</v>
      </c>
      <c r="R3614" s="14" t="str">
        <f t="shared" si="393"/>
        <v>5/30/2014</v>
      </c>
      <c r="S3614" s="14" t="str">
        <f t="shared" si="394"/>
        <v>6/9/2014</v>
      </c>
      <c r="T3614" s="9">
        <f t="shared" si="395"/>
        <v>5</v>
      </c>
      <c r="U3614">
        <f t="shared" si="396"/>
        <v>2014</v>
      </c>
      <c r="V3614" s="9">
        <f t="shared" si="397"/>
        <v>6</v>
      </c>
      <c r="W3614">
        <f t="shared" si="398"/>
        <v>2014</v>
      </c>
    </row>
    <row r="3615" spans="1:23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3">
        <v>41818.58997685185</v>
      </c>
      <c r="J3615" s="13">
        <v>41788.58997685185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 s="3">
        <f>ROUND(E3615/D3615*100,0)</f>
        <v>100</v>
      </c>
      <c r="Q3615">
        <f t="shared" si="392"/>
        <v>62.5</v>
      </c>
      <c r="R3615" s="14" t="str">
        <f t="shared" si="393"/>
        <v>5/29/2014</v>
      </c>
      <c r="S3615" s="14" t="str">
        <f t="shared" si="394"/>
        <v>6/28/2014</v>
      </c>
      <c r="T3615" s="9">
        <f t="shared" si="395"/>
        <v>5</v>
      </c>
      <c r="U3615">
        <f t="shared" si="396"/>
        <v>2014</v>
      </c>
      <c r="V3615" s="9">
        <f t="shared" si="397"/>
        <v>6</v>
      </c>
      <c r="W3615">
        <f t="shared" si="398"/>
        <v>2014</v>
      </c>
    </row>
    <row r="3616" spans="1:23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3">
        <v>42174.041851851849</v>
      </c>
      <c r="J3616" s="13">
        <v>42144.041851851849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 s="3">
        <f>ROUND(E3616/D3616*100,0)</f>
        <v>101</v>
      </c>
      <c r="Q3616">
        <f t="shared" si="392"/>
        <v>35.49</v>
      </c>
      <c r="R3616" s="14" t="str">
        <f t="shared" si="393"/>
        <v>5/20/2015</v>
      </c>
      <c r="S3616" s="14" t="str">
        <f t="shared" si="394"/>
        <v>6/19/2015</v>
      </c>
      <c r="T3616" s="9">
        <f t="shared" si="395"/>
        <v>5</v>
      </c>
      <c r="U3616">
        <f t="shared" si="396"/>
        <v>2015</v>
      </c>
      <c r="V3616" s="9">
        <f t="shared" si="397"/>
        <v>6</v>
      </c>
      <c r="W3616">
        <f t="shared" si="398"/>
        <v>2015</v>
      </c>
    </row>
    <row r="3617" spans="1:23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3">
        <v>42348.5937037037</v>
      </c>
      <c r="J3617" s="13">
        <v>42318.5937037037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 s="3">
        <f>ROUND(E3617/D3617*100,0)</f>
        <v>107</v>
      </c>
      <c r="Q3617">
        <f t="shared" si="392"/>
        <v>37.08</v>
      </c>
      <c r="R3617" s="14" t="str">
        <f t="shared" si="393"/>
        <v>11/10/2015</v>
      </c>
      <c r="S3617" s="14" t="str">
        <f t="shared" si="394"/>
        <v>12/10/2015</v>
      </c>
      <c r="T3617" s="9">
        <f t="shared" si="395"/>
        <v>11</v>
      </c>
      <c r="U3617">
        <f t="shared" si="396"/>
        <v>2015</v>
      </c>
      <c r="V3617" s="9">
        <f t="shared" si="397"/>
        <v>12</v>
      </c>
      <c r="W3617">
        <f t="shared" si="398"/>
        <v>2015</v>
      </c>
    </row>
    <row r="3618" spans="1:23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3">
        <v>42082.908148148148</v>
      </c>
      <c r="J3618" s="13">
        <v>42052.949814814812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 s="3">
        <f>ROUND(E3618/D3618*100,0)</f>
        <v>125</v>
      </c>
      <c r="Q3618">
        <f t="shared" si="392"/>
        <v>69.33</v>
      </c>
      <c r="R3618" s="14" t="str">
        <f t="shared" si="393"/>
        <v>2/17/2015</v>
      </c>
      <c r="S3618" s="14" t="str">
        <f t="shared" si="394"/>
        <v>3/19/2015</v>
      </c>
      <c r="T3618" s="9">
        <f t="shared" si="395"/>
        <v>2</v>
      </c>
      <c r="U3618">
        <f t="shared" si="396"/>
        <v>2015</v>
      </c>
      <c r="V3618" s="9">
        <f t="shared" si="397"/>
        <v>3</v>
      </c>
      <c r="W3618">
        <f t="shared" si="398"/>
        <v>2015</v>
      </c>
    </row>
    <row r="3619" spans="1:23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3">
        <v>42794</v>
      </c>
      <c r="J3619" s="13">
        <v>42779.610289351855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 s="3">
        <f>ROUND(E3619/D3619*100,0)</f>
        <v>119</v>
      </c>
      <c r="Q3619">
        <f t="shared" si="392"/>
        <v>17.25</v>
      </c>
      <c r="R3619" s="14" t="str">
        <f t="shared" si="393"/>
        <v>2/13/2017</v>
      </c>
      <c r="S3619" s="14" t="str">
        <f t="shared" si="394"/>
        <v>2/28/2017</v>
      </c>
      <c r="T3619" s="9">
        <f t="shared" si="395"/>
        <v>2</v>
      </c>
      <c r="U3619">
        <f t="shared" si="396"/>
        <v>2017</v>
      </c>
      <c r="V3619" s="9">
        <f t="shared" si="397"/>
        <v>2</v>
      </c>
      <c r="W3619">
        <f t="shared" si="398"/>
        <v>2017</v>
      </c>
    </row>
    <row r="3620" spans="1:23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3">
        <v>42158.627893518518</v>
      </c>
      <c r="J3620" s="13">
        <v>42128.627893518518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 s="3">
        <f>ROUND(E3620/D3620*100,0)</f>
        <v>101</v>
      </c>
      <c r="Q3620">
        <f t="shared" si="392"/>
        <v>36.07</v>
      </c>
      <c r="R3620" s="14" t="str">
        <f t="shared" si="393"/>
        <v>5/4/2015</v>
      </c>
      <c r="S3620" s="14" t="str">
        <f t="shared" si="394"/>
        <v>6/3/2015</v>
      </c>
      <c r="T3620" s="9">
        <f t="shared" si="395"/>
        <v>5</v>
      </c>
      <c r="U3620">
        <f t="shared" si="396"/>
        <v>2015</v>
      </c>
      <c r="V3620" s="9">
        <f t="shared" si="397"/>
        <v>6</v>
      </c>
      <c r="W3620">
        <f t="shared" si="398"/>
        <v>2015</v>
      </c>
    </row>
    <row r="3621" spans="1:23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3">
        <v>42693.916666666664</v>
      </c>
      <c r="J3621" s="13">
        <v>42661.132245370369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 s="3">
        <f>ROUND(E3621/D3621*100,0)</f>
        <v>113</v>
      </c>
      <c r="Q3621">
        <f t="shared" si="392"/>
        <v>66.47</v>
      </c>
      <c r="R3621" s="14" t="str">
        <f t="shared" si="393"/>
        <v>10/18/2016</v>
      </c>
      <c r="S3621" s="14" t="str">
        <f t="shared" si="394"/>
        <v>11/19/2016</v>
      </c>
      <c r="T3621" s="9">
        <f t="shared" si="395"/>
        <v>10</v>
      </c>
      <c r="U3621">
        <f t="shared" si="396"/>
        <v>2016</v>
      </c>
      <c r="V3621" s="9">
        <f t="shared" si="397"/>
        <v>11</v>
      </c>
      <c r="W3621">
        <f t="shared" si="398"/>
        <v>2016</v>
      </c>
    </row>
    <row r="3622" spans="1:23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3">
        <v>42068.166666666664</v>
      </c>
      <c r="J3622" s="13">
        <v>42037.938206018516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 s="3">
        <f>ROUND(E3622/D3622*100,0)</f>
        <v>105</v>
      </c>
      <c r="Q3622">
        <f t="shared" si="392"/>
        <v>56.07</v>
      </c>
      <c r="R3622" s="14" t="str">
        <f t="shared" si="393"/>
        <v>2/2/2015</v>
      </c>
      <c r="S3622" s="14" t="str">
        <f t="shared" si="394"/>
        <v>3/5/2015</v>
      </c>
      <c r="T3622" s="9">
        <f t="shared" si="395"/>
        <v>2</v>
      </c>
      <c r="U3622">
        <f t="shared" si="396"/>
        <v>2015</v>
      </c>
      <c r="V3622" s="9">
        <f t="shared" si="397"/>
        <v>3</v>
      </c>
      <c r="W3622">
        <f t="shared" si="398"/>
        <v>2015</v>
      </c>
    </row>
    <row r="3623" spans="1:23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3">
        <v>42643.875</v>
      </c>
      <c r="J3623" s="13">
        <v>42619.935694444444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 s="3">
        <f>ROUND(E3623/D3623*100,0)</f>
        <v>110</v>
      </c>
      <c r="Q3623">
        <f t="shared" si="392"/>
        <v>47.03</v>
      </c>
      <c r="R3623" s="14" t="str">
        <f t="shared" si="393"/>
        <v>9/6/2016</v>
      </c>
      <c r="S3623" s="14" t="str">
        <f t="shared" si="394"/>
        <v>9/30/2016</v>
      </c>
      <c r="T3623" s="9">
        <f t="shared" si="395"/>
        <v>9</v>
      </c>
      <c r="U3623">
        <f t="shared" si="396"/>
        <v>2016</v>
      </c>
      <c r="V3623" s="9">
        <f t="shared" si="397"/>
        <v>9</v>
      </c>
      <c r="W3623">
        <f t="shared" si="398"/>
        <v>2016</v>
      </c>
    </row>
    <row r="3624" spans="1:23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3">
        <v>41910.140972222223</v>
      </c>
      <c r="J3624" s="13">
        <v>41877.221886574072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 s="3">
        <f>ROUND(E3624/D3624*100,0)</f>
        <v>100</v>
      </c>
      <c r="Q3624">
        <f t="shared" si="392"/>
        <v>47.67</v>
      </c>
      <c r="R3624" s="14" t="str">
        <f t="shared" si="393"/>
        <v>8/26/2014</v>
      </c>
      <c r="S3624" s="14" t="str">
        <f t="shared" si="394"/>
        <v>9/28/2014</v>
      </c>
      <c r="T3624" s="9">
        <f t="shared" si="395"/>
        <v>8</v>
      </c>
      <c r="U3624">
        <f t="shared" si="396"/>
        <v>2014</v>
      </c>
      <c r="V3624" s="9">
        <f t="shared" si="397"/>
        <v>9</v>
      </c>
      <c r="W3624">
        <f t="shared" si="398"/>
        <v>2014</v>
      </c>
    </row>
    <row r="3625" spans="1:23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3">
        <v>41846.291666666664</v>
      </c>
      <c r="J3625" s="13">
        <v>41828.736921296295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 s="3">
        <f>ROUND(E3625/D3625*100,0)</f>
        <v>120</v>
      </c>
      <c r="Q3625">
        <f t="shared" si="392"/>
        <v>88.24</v>
      </c>
      <c r="R3625" s="14" t="str">
        <f t="shared" si="393"/>
        <v>7/8/2014</v>
      </c>
      <c r="S3625" s="14" t="str">
        <f t="shared" si="394"/>
        <v>7/26/2014</v>
      </c>
      <c r="T3625" s="9">
        <f t="shared" si="395"/>
        <v>7</v>
      </c>
      <c r="U3625">
        <f t="shared" si="396"/>
        <v>2014</v>
      </c>
      <c r="V3625" s="9">
        <f t="shared" si="397"/>
        <v>7</v>
      </c>
      <c r="W3625">
        <f t="shared" si="398"/>
        <v>2014</v>
      </c>
    </row>
    <row r="3626" spans="1:23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3">
        <v>42605.774189814816</v>
      </c>
      <c r="J3626" s="13">
        <v>42545.774189814816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 s="3">
        <f>ROUND(E3626/D3626*100,0)</f>
        <v>105</v>
      </c>
      <c r="Q3626">
        <f t="shared" si="392"/>
        <v>80.72</v>
      </c>
      <c r="R3626" s="14" t="str">
        <f t="shared" si="393"/>
        <v>6/24/2016</v>
      </c>
      <c r="S3626" s="14" t="str">
        <f t="shared" si="394"/>
        <v>8/23/2016</v>
      </c>
      <c r="T3626" s="9">
        <f t="shared" si="395"/>
        <v>6</v>
      </c>
      <c r="U3626">
        <f t="shared" si="396"/>
        <v>2016</v>
      </c>
      <c r="V3626" s="9">
        <f t="shared" si="397"/>
        <v>8</v>
      </c>
      <c r="W3626">
        <f t="shared" si="398"/>
        <v>2016</v>
      </c>
    </row>
    <row r="3627" spans="1:23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3">
        <v>42187.652511574073</v>
      </c>
      <c r="J3627" s="13">
        <v>42157.652511574073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 s="3">
        <f>ROUND(E3627/D3627*100,0)</f>
        <v>103</v>
      </c>
      <c r="Q3627">
        <f t="shared" si="392"/>
        <v>39.49</v>
      </c>
      <c r="R3627" s="14" t="str">
        <f t="shared" si="393"/>
        <v>6/2/2015</v>
      </c>
      <c r="S3627" s="14" t="str">
        <f t="shared" si="394"/>
        <v>7/2/2015</v>
      </c>
      <c r="T3627" s="9">
        <f t="shared" si="395"/>
        <v>6</v>
      </c>
      <c r="U3627">
        <f t="shared" si="396"/>
        <v>2015</v>
      </c>
      <c r="V3627" s="9">
        <f t="shared" si="397"/>
        <v>7</v>
      </c>
      <c r="W3627">
        <f t="shared" si="398"/>
        <v>2015</v>
      </c>
    </row>
    <row r="3628" spans="1:23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3">
        <v>41867.667326388888</v>
      </c>
      <c r="J3628" s="13">
        <v>41846.667326388888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 s="3">
        <f>ROUND(E3628/D3628*100,0)</f>
        <v>102</v>
      </c>
      <c r="Q3628">
        <f t="shared" si="392"/>
        <v>84.85</v>
      </c>
      <c r="R3628" s="14" t="str">
        <f t="shared" si="393"/>
        <v>7/26/2014</v>
      </c>
      <c r="S3628" s="14" t="str">
        <f t="shared" si="394"/>
        <v>8/16/2014</v>
      </c>
      <c r="T3628" s="9">
        <f t="shared" si="395"/>
        <v>7</v>
      </c>
      <c r="U3628">
        <f t="shared" si="396"/>
        <v>2014</v>
      </c>
      <c r="V3628" s="9">
        <f t="shared" si="397"/>
        <v>8</v>
      </c>
      <c r="W3628">
        <f t="shared" si="398"/>
        <v>2014</v>
      </c>
    </row>
    <row r="3629" spans="1:23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3">
        <v>42511.165972222225</v>
      </c>
      <c r="J3629" s="13">
        <v>42460.741747685184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 s="3">
        <f>ROUND(E3629/D3629*100,0)</f>
        <v>100</v>
      </c>
      <c r="Q3629">
        <f t="shared" si="392"/>
        <v>68.97</v>
      </c>
      <c r="R3629" s="14" t="str">
        <f t="shared" si="393"/>
        <v>3/31/2016</v>
      </c>
      <c r="S3629" s="14" t="str">
        <f t="shared" si="394"/>
        <v>5/21/2016</v>
      </c>
      <c r="T3629" s="9">
        <f t="shared" si="395"/>
        <v>3</v>
      </c>
      <c r="U3629">
        <f t="shared" si="396"/>
        <v>2016</v>
      </c>
      <c r="V3629" s="9">
        <f t="shared" si="397"/>
        <v>5</v>
      </c>
      <c r="W3629">
        <f t="shared" si="398"/>
        <v>2016</v>
      </c>
    </row>
    <row r="3630" spans="1:23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3">
        <v>42351.8749537037</v>
      </c>
      <c r="J3630" s="13">
        <v>42291.833287037036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 s="3">
        <f>ROUND(E3630/D3630*100,0)</f>
        <v>0</v>
      </c>
      <c r="Q3630">
        <f t="shared" si="392"/>
        <v>0</v>
      </c>
      <c r="R3630" s="14" t="str">
        <f t="shared" si="393"/>
        <v>10/14/2015</v>
      </c>
      <c r="S3630" s="14" t="str">
        <f t="shared" si="394"/>
        <v>12/13/2015</v>
      </c>
      <c r="T3630" s="9">
        <f t="shared" si="395"/>
        <v>10</v>
      </c>
      <c r="U3630">
        <f t="shared" si="396"/>
        <v>2015</v>
      </c>
      <c r="V3630" s="9">
        <f t="shared" si="397"/>
        <v>12</v>
      </c>
      <c r="W3630">
        <f t="shared" si="398"/>
        <v>2015</v>
      </c>
    </row>
    <row r="3631" spans="1:23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3">
        <v>42495.708333333336</v>
      </c>
      <c r="J3631" s="13">
        <v>42437.094490740739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 s="3">
        <f>ROUND(E3631/D3631*100,0)</f>
        <v>0</v>
      </c>
      <c r="Q3631">
        <f t="shared" si="392"/>
        <v>1</v>
      </c>
      <c r="R3631" s="14" t="str">
        <f t="shared" si="393"/>
        <v>3/8/2016</v>
      </c>
      <c r="S3631" s="14" t="str">
        <f t="shared" si="394"/>
        <v>5/5/2016</v>
      </c>
      <c r="T3631" s="9">
        <f t="shared" si="395"/>
        <v>3</v>
      </c>
      <c r="U3631">
        <f t="shared" si="396"/>
        <v>2016</v>
      </c>
      <c r="V3631" s="9">
        <f t="shared" si="397"/>
        <v>5</v>
      </c>
      <c r="W3631">
        <f t="shared" si="398"/>
        <v>2016</v>
      </c>
    </row>
    <row r="3632" spans="1:23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3">
        <v>41972.888773148145</v>
      </c>
      <c r="J3632" s="13">
        <v>41942.84710648148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 s="3">
        <f>ROUND(E3632/D3632*100,0)</f>
        <v>0</v>
      </c>
      <c r="Q3632">
        <f t="shared" si="392"/>
        <v>1</v>
      </c>
      <c r="R3632" s="14" t="str">
        <f t="shared" si="393"/>
        <v>10/30/2014</v>
      </c>
      <c r="S3632" s="14" t="str">
        <f t="shared" si="394"/>
        <v>11/29/2014</v>
      </c>
      <c r="T3632" s="9">
        <f t="shared" si="395"/>
        <v>10</v>
      </c>
      <c r="U3632">
        <f t="shared" si="396"/>
        <v>2014</v>
      </c>
      <c r="V3632" s="9">
        <f t="shared" si="397"/>
        <v>11</v>
      </c>
      <c r="W3632">
        <f t="shared" si="398"/>
        <v>2014</v>
      </c>
    </row>
    <row r="3633" spans="1:23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3">
        <v>41905.165972222225</v>
      </c>
      <c r="J3633" s="13">
        <v>41880.753437500003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 s="3">
        <f>ROUND(E3633/D3633*100,0)</f>
        <v>51</v>
      </c>
      <c r="Q3633">
        <f t="shared" si="392"/>
        <v>147.88</v>
      </c>
      <c r="R3633" s="14" t="str">
        <f t="shared" si="393"/>
        <v>8/29/2014</v>
      </c>
      <c r="S3633" s="14" t="str">
        <f t="shared" si="394"/>
        <v>9/23/2014</v>
      </c>
      <c r="T3633" s="9">
        <f t="shared" si="395"/>
        <v>8</v>
      </c>
      <c r="U3633">
        <f t="shared" si="396"/>
        <v>2014</v>
      </c>
      <c r="V3633" s="9">
        <f t="shared" si="397"/>
        <v>9</v>
      </c>
      <c r="W3633">
        <f t="shared" si="398"/>
        <v>2014</v>
      </c>
    </row>
    <row r="3634" spans="1:23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3">
        <v>41966.936909722222</v>
      </c>
      <c r="J3634" s="13">
        <v>41946.936909722222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 s="3">
        <f>ROUND(E3634/D3634*100,0)</f>
        <v>20</v>
      </c>
      <c r="Q3634">
        <f t="shared" si="392"/>
        <v>100</v>
      </c>
      <c r="R3634" s="14" t="str">
        <f t="shared" si="393"/>
        <v>11/3/2014</v>
      </c>
      <c r="S3634" s="14" t="str">
        <f t="shared" si="394"/>
        <v>11/23/2014</v>
      </c>
      <c r="T3634" s="9">
        <f t="shared" si="395"/>
        <v>11</v>
      </c>
      <c r="U3634">
        <f t="shared" si="396"/>
        <v>2014</v>
      </c>
      <c r="V3634" s="9">
        <f t="shared" si="397"/>
        <v>11</v>
      </c>
      <c r="W3634">
        <f t="shared" si="398"/>
        <v>2014</v>
      </c>
    </row>
    <row r="3635" spans="1:23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3">
        <v>42693.041666666664</v>
      </c>
      <c r="J3635" s="13">
        <v>42649.623460648145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 s="3">
        <f>ROUND(E3635/D3635*100,0)</f>
        <v>35</v>
      </c>
      <c r="Q3635">
        <f t="shared" si="392"/>
        <v>56.84</v>
      </c>
      <c r="R3635" s="14" t="str">
        <f t="shared" si="393"/>
        <v>10/6/2016</v>
      </c>
      <c r="S3635" s="14" t="str">
        <f t="shared" si="394"/>
        <v>11/19/2016</v>
      </c>
      <c r="T3635" s="9">
        <f t="shared" si="395"/>
        <v>10</v>
      </c>
      <c r="U3635">
        <f t="shared" si="396"/>
        <v>2016</v>
      </c>
      <c r="V3635" s="9">
        <f t="shared" si="397"/>
        <v>11</v>
      </c>
      <c r="W3635">
        <f t="shared" si="398"/>
        <v>2016</v>
      </c>
    </row>
    <row r="3636" spans="1:23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3">
        <v>42749.165972222225</v>
      </c>
      <c r="J3636" s="13">
        <v>42701.166365740741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 s="3">
        <f>ROUND(E3636/D3636*100,0)</f>
        <v>4</v>
      </c>
      <c r="Q3636">
        <f t="shared" si="392"/>
        <v>176.94</v>
      </c>
      <c r="R3636" s="14" t="str">
        <f t="shared" si="393"/>
        <v>11/27/2016</v>
      </c>
      <c r="S3636" s="14" t="str">
        <f t="shared" si="394"/>
        <v>1/14/2017</v>
      </c>
      <c r="T3636" s="9">
        <f t="shared" si="395"/>
        <v>11</v>
      </c>
      <c r="U3636">
        <f t="shared" si="396"/>
        <v>2016</v>
      </c>
      <c r="V3636" s="9">
        <f t="shared" si="397"/>
        <v>1</v>
      </c>
      <c r="W3636">
        <f t="shared" si="398"/>
        <v>2017</v>
      </c>
    </row>
    <row r="3637" spans="1:23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3">
        <v>42480.882824074077</v>
      </c>
      <c r="J3637" s="13">
        <v>42450.882824074077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 s="3">
        <f>ROUND(E3637/D3637*100,0)</f>
        <v>36</v>
      </c>
      <c r="Q3637">
        <f t="shared" si="392"/>
        <v>127.6</v>
      </c>
      <c r="R3637" s="14" t="str">
        <f t="shared" si="393"/>
        <v>3/21/2016</v>
      </c>
      <c r="S3637" s="14" t="str">
        <f t="shared" si="394"/>
        <v>4/20/2016</v>
      </c>
      <c r="T3637" s="9">
        <f t="shared" si="395"/>
        <v>3</v>
      </c>
      <c r="U3637">
        <f t="shared" si="396"/>
        <v>2016</v>
      </c>
      <c r="V3637" s="9">
        <f t="shared" si="397"/>
        <v>4</v>
      </c>
      <c r="W3637">
        <f t="shared" si="398"/>
        <v>2016</v>
      </c>
    </row>
    <row r="3638" spans="1:23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3">
        <v>42261.694780092592</v>
      </c>
      <c r="J3638" s="13">
        <v>42226.694780092592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 s="3">
        <f>ROUND(E3638/D3638*100,0)</f>
        <v>0</v>
      </c>
      <c r="Q3638">
        <f t="shared" si="392"/>
        <v>0</v>
      </c>
      <c r="R3638" s="14" t="str">
        <f t="shared" si="393"/>
        <v>8/10/2015</v>
      </c>
      <c r="S3638" s="14" t="str">
        <f t="shared" si="394"/>
        <v>9/14/2015</v>
      </c>
      <c r="T3638" s="9">
        <f t="shared" si="395"/>
        <v>8</v>
      </c>
      <c r="U3638">
        <f t="shared" si="396"/>
        <v>2015</v>
      </c>
      <c r="V3638" s="9">
        <f t="shared" si="397"/>
        <v>9</v>
      </c>
      <c r="W3638">
        <f t="shared" si="398"/>
        <v>2015</v>
      </c>
    </row>
    <row r="3639" spans="1:23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3">
        <v>42005.700636574074</v>
      </c>
      <c r="J3639" s="13">
        <v>41975.700636574074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 s="3">
        <f>ROUND(E3639/D3639*100,0)</f>
        <v>31</v>
      </c>
      <c r="Q3639">
        <f t="shared" si="392"/>
        <v>66.14</v>
      </c>
      <c r="R3639" s="14" t="str">
        <f t="shared" si="393"/>
        <v>12/2/2014</v>
      </c>
      <c r="S3639" s="14" t="str">
        <f t="shared" si="394"/>
        <v>1/1/2015</v>
      </c>
      <c r="T3639" s="9">
        <f t="shared" si="395"/>
        <v>12</v>
      </c>
      <c r="U3639">
        <f t="shared" si="396"/>
        <v>2014</v>
      </c>
      <c r="V3639" s="9">
        <f t="shared" si="397"/>
        <v>1</v>
      </c>
      <c r="W3639">
        <f t="shared" si="398"/>
        <v>2015</v>
      </c>
    </row>
    <row r="3640" spans="1:23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3">
        <v>42113.631157407406</v>
      </c>
      <c r="J3640" s="13">
        <v>42053.672824074078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 s="3">
        <f>ROUND(E3640/D3640*100,0)</f>
        <v>7</v>
      </c>
      <c r="Q3640">
        <f t="shared" si="392"/>
        <v>108</v>
      </c>
      <c r="R3640" s="14" t="str">
        <f t="shared" si="393"/>
        <v>2/18/2015</v>
      </c>
      <c r="S3640" s="14" t="str">
        <f t="shared" si="394"/>
        <v>4/19/2015</v>
      </c>
      <c r="T3640" s="9">
        <f t="shared" si="395"/>
        <v>2</v>
      </c>
      <c r="U3640">
        <f t="shared" si="396"/>
        <v>2015</v>
      </c>
      <c r="V3640" s="9">
        <f t="shared" si="397"/>
        <v>4</v>
      </c>
      <c r="W3640">
        <f t="shared" si="398"/>
        <v>2015</v>
      </c>
    </row>
    <row r="3641" spans="1:23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3">
        <v>42650.632638888892</v>
      </c>
      <c r="J3641" s="13">
        <v>42590.677152777775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 s="3">
        <f>ROUND(E3641/D3641*100,0)</f>
        <v>0</v>
      </c>
      <c r="Q3641">
        <f t="shared" si="392"/>
        <v>1</v>
      </c>
      <c r="R3641" s="14" t="str">
        <f t="shared" si="393"/>
        <v>8/8/2016</v>
      </c>
      <c r="S3641" s="14" t="str">
        <f t="shared" si="394"/>
        <v>10/7/2016</v>
      </c>
      <c r="T3641" s="9">
        <f t="shared" si="395"/>
        <v>8</v>
      </c>
      <c r="U3641">
        <f t="shared" si="396"/>
        <v>2016</v>
      </c>
      <c r="V3641" s="9">
        <f t="shared" si="397"/>
        <v>10</v>
      </c>
      <c r="W3641">
        <f t="shared" si="398"/>
        <v>2016</v>
      </c>
    </row>
    <row r="3642" spans="1:23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3">
        <v>42134.781597222223</v>
      </c>
      <c r="J3642" s="13">
        <v>42104.781597222223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 s="3">
        <f>ROUND(E3642/D3642*100,0)</f>
        <v>6</v>
      </c>
      <c r="Q3642">
        <f t="shared" si="392"/>
        <v>18.329999999999998</v>
      </c>
      <c r="R3642" s="14" t="str">
        <f t="shared" si="393"/>
        <v>4/10/2015</v>
      </c>
      <c r="S3642" s="14" t="str">
        <f t="shared" si="394"/>
        <v>5/10/2015</v>
      </c>
      <c r="T3642" s="9">
        <f t="shared" si="395"/>
        <v>4</v>
      </c>
      <c r="U3642">
        <f t="shared" si="396"/>
        <v>2015</v>
      </c>
      <c r="V3642" s="9">
        <f t="shared" si="397"/>
        <v>5</v>
      </c>
      <c r="W3642">
        <f t="shared" si="398"/>
        <v>2015</v>
      </c>
    </row>
    <row r="3643" spans="1:23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3">
        <v>41917.208333333336</v>
      </c>
      <c r="J3643" s="13">
        <v>41899.627071759256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 s="3">
        <f>ROUND(E3643/D3643*100,0)</f>
        <v>0</v>
      </c>
      <c r="Q3643">
        <f t="shared" si="392"/>
        <v>0</v>
      </c>
      <c r="R3643" s="14" t="str">
        <f t="shared" si="393"/>
        <v>9/17/2014</v>
      </c>
      <c r="S3643" s="14" t="str">
        <f t="shared" si="394"/>
        <v>10/5/2014</v>
      </c>
      <c r="T3643" s="9">
        <f t="shared" si="395"/>
        <v>9</v>
      </c>
      <c r="U3643">
        <f t="shared" si="396"/>
        <v>2014</v>
      </c>
      <c r="V3643" s="9">
        <f t="shared" si="397"/>
        <v>10</v>
      </c>
      <c r="W3643">
        <f t="shared" si="398"/>
        <v>2014</v>
      </c>
    </row>
    <row r="3644" spans="1:23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3">
        <v>42338.708333333336</v>
      </c>
      <c r="J3644" s="13">
        <v>42297.816284722219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 s="3">
        <f>ROUND(E3644/D3644*100,0)</f>
        <v>2</v>
      </c>
      <c r="Q3644">
        <f t="shared" si="392"/>
        <v>7.5</v>
      </c>
      <c r="R3644" s="14" t="str">
        <f t="shared" si="393"/>
        <v>10/20/2015</v>
      </c>
      <c r="S3644" s="14" t="str">
        <f t="shared" si="394"/>
        <v>11/30/2015</v>
      </c>
      <c r="T3644" s="9">
        <f t="shared" si="395"/>
        <v>10</v>
      </c>
      <c r="U3644">
        <f t="shared" si="396"/>
        <v>2015</v>
      </c>
      <c r="V3644" s="9">
        <f t="shared" si="397"/>
        <v>11</v>
      </c>
      <c r="W3644">
        <f t="shared" si="398"/>
        <v>2015</v>
      </c>
    </row>
    <row r="3645" spans="1:23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3">
        <v>42325.185636574075</v>
      </c>
      <c r="J3645" s="13">
        <v>42285.143969907411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 s="3">
        <f>ROUND(E3645/D3645*100,0)</f>
        <v>0</v>
      </c>
      <c r="Q3645">
        <f t="shared" si="392"/>
        <v>0</v>
      </c>
      <c r="R3645" s="14" t="str">
        <f t="shared" si="393"/>
        <v>10/8/2015</v>
      </c>
      <c r="S3645" s="14" t="str">
        <f t="shared" si="394"/>
        <v>11/17/2015</v>
      </c>
      <c r="T3645" s="9">
        <f t="shared" si="395"/>
        <v>10</v>
      </c>
      <c r="U3645">
        <f t="shared" si="396"/>
        <v>2015</v>
      </c>
      <c r="V3645" s="9">
        <f t="shared" si="397"/>
        <v>11</v>
      </c>
      <c r="W3645">
        <f t="shared" si="398"/>
        <v>2015</v>
      </c>
    </row>
    <row r="3646" spans="1:23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3">
        <v>42437.207638888889</v>
      </c>
      <c r="J3646" s="13">
        <v>42409.241747685184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 s="3">
        <f>ROUND(E3646/D3646*100,0)</f>
        <v>16</v>
      </c>
      <c r="Q3646">
        <f t="shared" si="392"/>
        <v>68.42</v>
      </c>
      <c r="R3646" s="14" t="str">
        <f t="shared" si="393"/>
        <v>2/9/2016</v>
      </c>
      <c r="S3646" s="14" t="str">
        <f t="shared" si="394"/>
        <v>3/8/2016</v>
      </c>
      <c r="T3646" s="9">
        <f t="shared" si="395"/>
        <v>2</v>
      </c>
      <c r="U3646">
        <f t="shared" si="396"/>
        <v>2016</v>
      </c>
      <c r="V3646" s="9">
        <f t="shared" si="397"/>
        <v>3</v>
      </c>
      <c r="W3646">
        <f t="shared" si="398"/>
        <v>2016</v>
      </c>
    </row>
    <row r="3647" spans="1:23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3">
        <v>42696.012013888889</v>
      </c>
      <c r="J3647" s="13">
        <v>42665.970347222225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 s="3">
        <f>ROUND(E3647/D3647*100,0)</f>
        <v>0</v>
      </c>
      <c r="Q3647">
        <f t="shared" si="392"/>
        <v>1</v>
      </c>
      <c r="R3647" s="14" t="str">
        <f t="shared" si="393"/>
        <v>10/22/2016</v>
      </c>
      <c r="S3647" s="14" t="str">
        <f t="shared" si="394"/>
        <v>11/22/2016</v>
      </c>
      <c r="T3647" s="9">
        <f t="shared" si="395"/>
        <v>10</v>
      </c>
      <c r="U3647">
        <f t="shared" si="396"/>
        <v>2016</v>
      </c>
      <c r="V3647" s="9">
        <f t="shared" si="397"/>
        <v>11</v>
      </c>
      <c r="W3647">
        <f t="shared" si="398"/>
        <v>2016</v>
      </c>
    </row>
    <row r="3648" spans="1:23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3">
        <v>42171.979166666664</v>
      </c>
      <c r="J3648" s="13">
        <v>42140.421319444446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 s="3">
        <f>ROUND(E3648/D3648*100,0)</f>
        <v>5</v>
      </c>
      <c r="Q3648">
        <f t="shared" si="392"/>
        <v>60.13</v>
      </c>
      <c r="R3648" s="14" t="str">
        <f t="shared" si="393"/>
        <v>5/16/2015</v>
      </c>
      <c r="S3648" s="14" t="str">
        <f t="shared" si="394"/>
        <v>6/16/2015</v>
      </c>
      <c r="T3648" s="9">
        <f t="shared" si="395"/>
        <v>5</v>
      </c>
      <c r="U3648">
        <f t="shared" si="396"/>
        <v>2015</v>
      </c>
      <c r="V3648" s="9">
        <f t="shared" si="397"/>
        <v>6</v>
      </c>
      <c r="W3648">
        <f t="shared" si="398"/>
        <v>2015</v>
      </c>
    </row>
    <row r="3649" spans="1:23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3">
        <v>42643.749155092592</v>
      </c>
      <c r="J3649" s="13">
        <v>42598.749155092592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 s="3">
        <f>ROUND(E3649/D3649*100,0)</f>
        <v>6</v>
      </c>
      <c r="Q3649">
        <f t="shared" si="392"/>
        <v>15</v>
      </c>
      <c r="R3649" s="14" t="str">
        <f t="shared" si="393"/>
        <v>8/16/2016</v>
      </c>
      <c r="S3649" s="14" t="str">
        <f t="shared" si="394"/>
        <v>9/30/2016</v>
      </c>
      <c r="T3649" s="9">
        <f t="shared" si="395"/>
        <v>8</v>
      </c>
      <c r="U3649">
        <f t="shared" si="396"/>
        <v>2016</v>
      </c>
      <c r="V3649" s="9">
        <f t="shared" si="397"/>
        <v>9</v>
      </c>
      <c r="W3649">
        <f t="shared" si="398"/>
        <v>2016</v>
      </c>
    </row>
    <row r="3650" spans="1:23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3">
        <v>41917.292187500003</v>
      </c>
      <c r="J3650" s="13">
        <v>41887.292187500003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 s="3">
        <f>ROUND(E3650/D3650*100,0)</f>
        <v>100</v>
      </c>
      <c r="Q3650">
        <f t="shared" si="392"/>
        <v>550.04</v>
      </c>
      <c r="R3650" s="14" t="str">
        <f t="shared" si="393"/>
        <v>9/5/2014</v>
      </c>
      <c r="S3650" s="14" t="str">
        <f t="shared" si="394"/>
        <v>10/5/2014</v>
      </c>
      <c r="T3650" s="9">
        <f t="shared" si="395"/>
        <v>9</v>
      </c>
      <c r="U3650">
        <f t="shared" si="396"/>
        <v>2014</v>
      </c>
      <c r="V3650" s="9">
        <f t="shared" si="397"/>
        <v>10</v>
      </c>
      <c r="W3650">
        <f t="shared" si="398"/>
        <v>2014</v>
      </c>
    </row>
    <row r="3651" spans="1:23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3">
        <v>41806.712893518517</v>
      </c>
      <c r="J3651" s="13">
        <v>41780.712893518517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 s="3">
        <f>ROUND(E3651/D3651*100,0)</f>
        <v>104</v>
      </c>
      <c r="Q3651">
        <f t="shared" ref="Q3651:Q3714" si="399">IFERROR(ROUND(E3651/L3651,2),0)</f>
        <v>97.5</v>
      </c>
      <c r="R3651" s="14" t="str">
        <f t="shared" ref="R3651:R3714" si="400">_xlfn.CONCAT(MONTH(J3651),"/",DAY(J3651),"/",YEAR(J3651))</f>
        <v>5/21/2014</v>
      </c>
      <c r="S3651" s="14" t="str">
        <f t="shared" ref="S3651:S3714" si="401">_xlfn.CONCAT(MONTH(I3651),"/",DAY(I3651),"/",YEAR(I3651))</f>
        <v>6/16/2014</v>
      </c>
      <c r="T3651" s="9">
        <f t="shared" ref="T3651:T3714" si="402">MONTH(R3651)</f>
        <v>5</v>
      </c>
      <c r="U3651">
        <f t="shared" ref="U3651:U3714" si="403">YEAR(R3651)</f>
        <v>2014</v>
      </c>
      <c r="V3651" s="9">
        <f t="shared" ref="V3651:V3714" si="404">MONTH(S3651)</f>
        <v>6</v>
      </c>
      <c r="W3651">
        <f t="shared" ref="W3651:W3714" si="405">YEAR(S3651)</f>
        <v>2014</v>
      </c>
    </row>
    <row r="3652" spans="1:23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3">
        <v>42402.478981481479</v>
      </c>
      <c r="J3652" s="13">
        <v>42381.478981481479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 s="3">
        <f>ROUND(E3652/D3652*100,0)</f>
        <v>100</v>
      </c>
      <c r="Q3652">
        <f t="shared" si="399"/>
        <v>29.41</v>
      </c>
      <c r="R3652" s="14" t="str">
        <f t="shared" si="400"/>
        <v>1/12/2016</v>
      </c>
      <c r="S3652" s="14" t="str">
        <f t="shared" si="401"/>
        <v>2/2/2016</v>
      </c>
      <c r="T3652" s="9">
        <f t="shared" si="402"/>
        <v>1</v>
      </c>
      <c r="U3652">
        <f t="shared" si="403"/>
        <v>2016</v>
      </c>
      <c r="V3652" s="9">
        <f t="shared" si="404"/>
        <v>2</v>
      </c>
      <c r="W3652">
        <f t="shared" si="405"/>
        <v>2016</v>
      </c>
    </row>
    <row r="3653" spans="1:23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3">
        <v>41861.665972222225</v>
      </c>
      <c r="J3653" s="13">
        <v>41828.646319444444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 s="3">
        <f>ROUND(E3653/D3653*100,0)</f>
        <v>104</v>
      </c>
      <c r="Q3653">
        <f t="shared" si="399"/>
        <v>57.78</v>
      </c>
      <c r="R3653" s="14" t="str">
        <f t="shared" si="400"/>
        <v>7/8/2014</v>
      </c>
      <c r="S3653" s="14" t="str">
        <f t="shared" si="401"/>
        <v>8/10/2014</v>
      </c>
      <c r="T3653" s="9">
        <f t="shared" si="402"/>
        <v>7</v>
      </c>
      <c r="U3653">
        <f t="shared" si="403"/>
        <v>2014</v>
      </c>
      <c r="V3653" s="9">
        <f t="shared" si="404"/>
        <v>8</v>
      </c>
      <c r="W3653">
        <f t="shared" si="405"/>
        <v>2014</v>
      </c>
    </row>
    <row r="3654" spans="1:23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3">
        <v>42607.165972222225</v>
      </c>
      <c r="J3654" s="13">
        <v>42596.644699074073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 s="3">
        <f>ROUND(E3654/D3654*100,0)</f>
        <v>251</v>
      </c>
      <c r="Q3654">
        <f t="shared" si="399"/>
        <v>44.24</v>
      </c>
      <c r="R3654" s="14" t="str">
        <f t="shared" si="400"/>
        <v>8/14/2016</v>
      </c>
      <c r="S3654" s="14" t="str">
        <f t="shared" si="401"/>
        <v>8/25/2016</v>
      </c>
      <c r="T3654" s="9">
        <f t="shared" si="402"/>
        <v>8</v>
      </c>
      <c r="U3654">
        <f t="shared" si="403"/>
        <v>2016</v>
      </c>
      <c r="V3654" s="9">
        <f t="shared" si="404"/>
        <v>8</v>
      </c>
      <c r="W3654">
        <f t="shared" si="405"/>
        <v>2016</v>
      </c>
    </row>
    <row r="3655" spans="1:23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3">
        <v>42221.363506944443</v>
      </c>
      <c r="J3655" s="13">
        <v>42191.363506944443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 s="3">
        <f>ROUND(E3655/D3655*100,0)</f>
        <v>101</v>
      </c>
      <c r="Q3655">
        <f t="shared" si="399"/>
        <v>60.91</v>
      </c>
      <c r="R3655" s="14" t="str">
        <f t="shared" si="400"/>
        <v>7/6/2015</v>
      </c>
      <c r="S3655" s="14" t="str">
        <f t="shared" si="401"/>
        <v>8/5/2015</v>
      </c>
      <c r="T3655" s="9">
        <f t="shared" si="402"/>
        <v>7</v>
      </c>
      <c r="U3655">
        <f t="shared" si="403"/>
        <v>2015</v>
      </c>
      <c r="V3655" s="9">
        <f t="shared" si="404"/>
        <v>8</v>
      </c>
      <c r="W3655">
        <f t="shared" si="405"/>
        <v>2015</v>
      </c>
    </row>
    <row r="3656" spans="1:23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3">
        <v>42463.708333333336</v>
      </c>
      <c r="J3656" s="13">
        <v>42440.416504629633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 s="3">
        <f>ROUND(E3656/D3656*100,0)</f>
        <v>174</v>
      </c>
      <c r="Q3656">
        <f t="shared" si="399"/>
        <v>68.84</v>
      </c>
      <c r="R3656" s="14" t="str">
        <f t="shared" si="400"/>
        <v>3/11/2016</v>
      </c>
      <c r="S3656" s="14" t="str">
        <f t="shared" si="401"/>
        <v>4/3/2016</v>
      </c>
      <c r="T3656" s="9">
        <f t="shared" si="402"/>
        <v>3</v>
      </c>
      <c r="U3656">
        <f t="shared" si="403"/>
        <v>2016</v>
      </c>
      <c r="V3656" s="9">
        <f t="shared" si="404"/>
        <v>4</v>
      </c>
      <c r="W3656">
        <f t="shared" si="405"/>
        <v>2016</v>
      </c>
    </row>
    <row r="3657" spans="1:23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3">
        <v>42203.290972222225</v>
      </c>
      <c r="J3657" s="13">
        <v>42173.803217592591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 s="3">
        <f>ROUND(E3657/D3657*100,0)</f>
        <v>116</v>
      </c>
      <c r="Q3657">
        <f t="shared" si="399"/>
        <v>73.58</v>
      </c>
      <c r="R3657" s="14" t="str">
        <f t="shared" si="400"/>
        <v>6/18/2015</v>
      </c>
      <c r="S3657" s="14" t="str">
        <f t="shared" si="401"/>
        <v>7/18/2015</v>
      </c>
      <c r="T3657" s="9">
        <f t="shared" si="402"/>
        <v>6</v>
      </c>
      <c r="U3657">
        <f t="shared" si="403"/>
        <v>2015</v>
      </c>
      <c r="V3657" s="9">
        <f t="shared" si="404"/>
        <v>7</v>
      </c>
      <c r="W3657">
        <f t="shared" si="405"/>
        <v>2015</v>
      </c>
    </row>
    <row r="3658" spans="1:23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3">
        <v>42767.957638888889</v>
      </c>
      <c r="J3658" s="13">
        <v>42737.910138888888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 s="3">
        <f>ROUND(E3658/D3658*100,0)</f>
        <v>106</v>
      </c>
      <c r="Q3658">
        <f t="shared" si="399"/>
        <v>115.02</v>
      </c>
      <c r="R3658" s="14" t="str">
        <f t="shared" si="400"/>
        <v>1/2/2017</v>
      </c>
      <c r="S3658" s="14" t="str">
        <f t="shared" si="401"/>
        <v>2/1/2017</v>
      </c>
      <c r="T3658" s="9">
        <f t="shared" si="402"/>
        <v>1</v>
      </c>
      <c r="U3658">
        <f t="shared" si="403"/>
        <v>2017</v>
      </c>
      <c r="V3658" s="9">
        <f t="shared" si="404"/>
        <v>2</v>
      </c>
      <c r="W3658">
        <f t="shared" si="405"/>
        <v>2017</v>
      </c>
    </row>
    <row r="3659" spans="1:23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3">
        <v>42522.904166666667</v>
      </c>
      <c r="J3659" s="13">
        <v>42499.629849537036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 s="3">
        <f>ROUND(E3659/D3659*100,0)</f>
        <v>111</v>
      </c>
      <c r="Q3659">
        <f t="shared" si="399"/>
        <v>110.75</v>
      </c>
      <c r="R3659" s="14" t="str">
        <f t="shared" si="400"/>
        <v>5/9/2016</v>
      </c>
      <c r="S3659" s="14" t="str">
        <f t="shared" si="401"/>
        <v>6/1/2016</v>
      </c>
      <c r="T3659" s="9">
        <f t="shared" si="402"/>
        <v>5</v>
      </c>
      <c r="U3659">
        <f t="shared" si="403"/>
        <v>2016</v>
      </c>
      <c r="V3659" s="9">
        <f t="shared" si="404"/>
        <v>6</v>
      </c>
      <c r="W3659">
        <f t="shared" si="405"/>
        <v>2016</v>
      </c>
    </row>
    <row r="3660" spans="1:23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3">
        <v>41822.165972222225</v>
      </c>
      <c r="J3660" s="13">
        <v>41775.858564814815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 s="3">
        <f>ROUND(E3660/D3660*100,0)</f>
        <v>101</v>
      </c>
      <c r="Q3660">
        <f t="shared" si="399"/>
        <v>75.5</v>
      </c>
      <c r="R3660" s="14" t="str">
        <f t="shared" si="400"/>
        <v>5/16/2014</v>
      </c>
      <c r="S3660" s="14" t="str">
        <f t="shared" si="401"/>
        <v>7/2/2014</v>
      </c>
      <c r="T3660" s="9">
        <f t="shared" si="402"/>
        <v>5</v>
      </c>
      <c r="U3660">
        <f t="shared" si="403"/>
        <v>2014</v>
      </c>
      <c r="V3660" s="9">
        <f t="shared" si="404"/>
        <v>7</v>
      </c>
      <c r="W3660">
        <f t="shared" si="405"/>
        <v>2014</v>
      </c>
    </row>
    <row r="3661" spans="1:23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3">
        <v>42082.61041666667</v>
      </c>
      <c r="J3661" s="13">
        <v>42055.277199074073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 s="3">
        <f>ROUND(E3661/D3661*100,0)</f>
        <v>102</v>
      </c>
      <c r="Q3661">
        <f t="shared" si="399"/>
        <v>235.46</v>
      </c>
      <c r="R3661" s="14" t="str">
        <f t="shared" si="400"/>
        <v>2/20/2015</v>
      </c>
      <c r="S3661" s="14" t="str">
        <f t="shared" si="401"/>
        <v>3/19/2015</v>
      </c>
      <c r="T3661" s="9">
        <f t="shared" si="402"/>
        <v>2</v>
      </c>
      <c r="U3661">
        <f t="shared" si="403"/>
        <v>2015</v>
      </c>
      <c r="V3661" s="9">
        <f t="shared" si="404"/>
        <v>3</v>
      </c>
      <c r="W3661">
        <f t="shared" si="405"/>
        <v>2015</v>
      </c>
    </row>
    <row r="3662" spans="1:23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3">
        <v>41996.881076388891</v>
      </c>
      <c r="J3662" s="13">
        <v>41971.881076388891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 s="3">
        <f>ROUND(E3662/D3662*100,0)</f>
        <v>100</v>
      </c>
      <c r="Q3662">
        <f t="shared" si="399"/>
        <v>11.36</v>
      </c>
      <c r="R3662" s="14" t="str">
        <f t="shared" si="400"/>
        <v>11/28/2014</v>
      </c>
      <c r="S3662" s="14" t="str">
        <f t="shared" si="401"/>
        <v>12/23/2014</v>
      </c>
      <c r="T3662" s="9">
        <f t="shared" si="402"/>
        <v>11</v>
      </c>
      <c r="U3662">
        <f t="shared" si="403"/>
        <v>2014</v>
      </c>
      <c r="V3662" s="9">
        <f t="shared" si="404"/>
        <v>12</v>
      </c>
      <c r="W3662">
        <f t="shared" si="405"/>
        <v>2014</v>
      </c>
    </row>
    <row r="3663" spans="1:23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3">
        <v>42470.166666666664</v>
      </c>
      <c r="J3663" s="13">
        <v>42447.896666666667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 s="3">
        <f>ROUND(E3663/D3663*100,0)</f>
        <v>111</v>
      </c>
      <c r="Q3663">
        <f t="shared" si="399"/>
        <v>92.5</v>
      </c>
      <c r="R3663" s="14" t="str">
        <f t="shared" si="400"/>
        <v>3/18/2016</v>
      </c>
      <c r="S3663" s="14" t="str">
        <f t="shared" si="401"/>
        <v>4/10/2016</v>
      </c>
      <c r="T3663" s="9">
        <f t="shared" si="402"/>
        <v>3</v>
      </c>
      <c r="U3663">
        <f t="shared" si="403"/>
        <v>2016</v>
      </c>
      <c r="V3663" s="9">
        <f t="shared" si="404"/>
        <v>4</v>
      </c>
      <c r="W3663">
        <f t="shared" si="405"/>
        <v>2016</v>
      </c>
    </row>
    <row r="3664" spans="1:23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3">
        <v>42094.178402777776</v>
      </c>
      <c r="J3664" s="13">
        <v>42064.220069444447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 s="3">
        <f>ROUND(E3664/D3664*100,0)</f>
        <v>101</v>
      </c>
      <c r="Q3664">
        <f t="shared" si="399"/>
        <v>202.85</v>
      </c>
      <c r="R3664" s="14" t="str">
        <f t="shared" si="400"/>
        <v>3/1/2015</v>
      </c>
      <c r="S3664" s="14" t="str">
        <f t="shared" si="401"/>
        <v>3/31/2015</v>
      </c>
      <c r="T3664" s="9">
        <f t="shared" si="402"/>
        <v>3</v>
      </c>
      <c r="U3664">
        <f t="shared" si="403"/>
        <v>2015</v>
      </c>
      <c r="V3664" s="9">
        <f t="shared" si="404"/>
        <v>3</v>
      </c>
      <c r="W3664">
        <f t="shared" si="405"/>
        <v>2015</v>
      </c>
    </row>
    <row r="3665" spans="1:23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3">
        <v>42725.493402777778</v>
      </c>
      <c r="J3665" s="13">
        <v>42665.451736111114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 s="3">
        <f>ROUND(E3665/D3665*100,0)</f>
        <v>104</v>
      </c>
      <c r="Q3665">
        <f t="shared" si="399"/>
        <v>26</v>
      </c>
      <c r="R3665" s="14" t="str">
        <f t="shared" si="400"/>
        <v>10/22/2016</v>
      </c>
      <c r="S3665" s="14" t="str">
        <f t="shared" si="401"/>
        <v>12/21/2016</v>
      </c>
      <c r="T3665" s="9">
        <f t="shared" si="402"/>
        <v>10</v>
      </c>
      <c r="U3665">
        <f t="shared" si="403"/>
        <v>2016</v>
      </c>
      <c r="V3665" s="9">
        <f t="shared" si="404"/>
        <v>12</v>
      </c>
      <c r="W3665">
        <f t="shared" si="405"/>
        <v>2016</v>
      </c>
    </row>
    <row r="3666" spans="1:23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3">
        <v>42537.248715277776</v>
      </c>
      <c r="J3666" s="13">
        <v>42523.248715277776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 s="3">
        <f>ROUND(E3666/D3666*100,0)</f>
        <v>109</v>
      </c>
      <c r="Q3666">
        <f t="shared" si="399"/>
        <v>46.05</v>
      </c>
      <c r="R3666" s="14" t="str">
        <f t="shared" si="400"/>
        <v>6/2/2016</v>
      </c>
      <c r="S3666" s="14" t="str">
        <f t="shared" si="401"/>
        <v>6/16/2016</v>
      </c>
      <c r="T3666" s="9">
        <f t="shared" si="402"/>
        <v>6</v>
      </c>
      <c r="U3666">
        <f t="shared" si="403"/>
        <v>2016</v>
      </c>
      <c r="V3666" s="9">
        <f t="shared" si="404"/>
        <v>6</v>
      </c>
      <c r="W3666">
        <f t="shared" si="405"/>
        <v>2016</v>
      </c>
    </row>
    <row r="3667" spans="1:23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3">
        <v>42305.82916666667</v>
      </c>
      <c r="J3667" s="13">
        <v>42294.808125000003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 s="3">
        <f>ROUND(E3667/D3667*100,0)</f>
        <v>115</v>
      </c>
      <c r="Q3667">
        <f t="shared" si="399"/>
        <v>51</v>
      </c>
      <c r="R3667" s="14" t="str">
        <f t="shared" si="400"/>
        <v>10/17/2015</v>
      </c>
      <c r="S3667" s="14" t="str">
        <f t="shared" si="401"/>
        <v>10/28/2015</v>
      </c>
      <c r="T3667" s="9">
        <f t="shared" si="402"/>
        <v>10</v>
      </c>
      <c r="U3667">
        <f t="shared" si="403"/>
        <v>2015</v>
      </c>
      <c r="V3667" s="9">
        <f t="shared" si="404"/>
        <v>10</v>
      </c>
      <c r="W3667">
        <f t="shared" si="405"/>
        <v>2015</v>
      </c>
    </row>
    <row r="3668" spans="1:23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3">
        <v>41844.291666666664</v>
      </c>
      <c r="J3668" s="13">
        <v>41822.90488425926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 s="3">
        <f>ROUND(E3668/D3668*100,0)</f>
        <v>100</v>
      </c>
      <c r="Q3668">
        <f t="shared" si="399"/>
        <v>31.58</v>
      </c>
      <c r="R3668" s="14" t="str">
        <f t="shared" si="400"/>
        <v>7/2/2014</v>
      </c>
      <c r="S3668" s="14" t="str">
        <f t="shared" si="401"/>
        <v>7/24/2014</v>
      </c>
      <c r="T3668" s="9">
        <f t="shared" si="402"/>
        <v>7</v>
      </c>
      <c r="U3668">
        <f t="shared" si="403"/>
        <v>2014</v>
      </c>
      <c r="V3668" s="9">
        <f t="shared" si="404"/>
        <v>7</v>
      </c>
      <c r="W3668">
        <f t="shared" si="405"/>
        <v>2014</v>
      </c>
    </row>
    <row r="3669" spans="1:23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3">
        <v>42203.970127314817</v>
      </c>
      <c r="J3669" s="13">
        <v>42173.970127314817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 s="3">
        <f>ROUND(E3669/D3669*100,0)</f>
        <v>103</v>
      </c>
      <c r="Q3669">
        <f t="shared" si="399"/>
        <v>53.36</v>
      </c>
      <c r="R3669" s="14" t="str">
        <f t="shared" si="400"/>
        <v>6/18/2015</v>
      </c>
      <c r="S3669" s="14" t="str">
        <f t="shared" si="401"/>
        <v>7/18/2015</v>
      </c>
      <c r="T3669" s="9">
        <f t="shared" si="402"/>
        <v>6</v>
      </c>
      <c r="U3669">
        <f t="shared" si="403"/>
        <v>2015</v>
      </c>
      <c r="V3669" s="9">
        <f t="shared" si="404"/>
        <v>7</v>
      </c>
      <c r="W3669">
        <f t="shared" si="405"/>
        <v>2015</v>
      </c>
    </row>
    <row r="3670" spans="1:23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3">
        <v>42208.772916666669</v>
      </c>
      <c r="J3670" s="13">
        <v>42185.556157407409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 s="3">
        <f>ROUND(E3670/D3670*100,0)</f>
        <v>104</v>
      </c>
      <c r="Q3670">
        <f t="shared" si="399"/>
        <v>36.96</v>
      </c>
      <c r="R3670" s="14" t="str">
        <f t="shared" si="400"/>
        <v>6/30/2015</v>
      </c>
      <c r="S3670" s="14" t="str">
        <f t="shared" si="401"/>
        <v>7/23/2015</v>
      </c>
      <c r="T3670" s="9">
        <f t="shared" si="402"/>
        <v>6</v>
      </c>
      <c r="U3670">
        <f t="shared" si="403"/>
        <v>2015</v>
      </c>
      <c r="V3670" s="9">
        <f t="shared" si="404"/>
        <v>7</v>
      </c>
      <c r="W3670">
        <f t="shared" si="405"/>
        <v>2015</v>
      </c>
    </row>
    <row r="3671" spans="1:23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3">
        <v>42166.675196759257</v>
      </c>
      <c r="J3671" s="13">
        <v>42136.675196759257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 s="3">
        <f>ROUND(E3671/D3671*100,0)</f>
        <v>138</v>
      </c>
      <c r="Q3671">
        <f t="shared" si="399"/>
        <v>81.290000000000006</v>
      </c>
      <c r="R3671" s="14" t="str">
        <f t="shared" si="400"/>
        <v>5/12/2015</v>
      </c>
      <c r="S3671" s="14" t="str">
        <f t="shared" si="401"/>
        <v>6/11/2015</v>
      </c>
      <c r="T3671" s="9">
        <f t="shared" si="402"/>
        <v>5</v>
      </c>
      <c r="U3671">
        <f t="shared" si="403"/>
        <v>2015</v>
      </c>
      <c r="V3671" s="9">
        <f t="shared" si="404"/>
        <v>6</v>
      </c>
      <c r="W3671">
        <f t="shared" si="405"/>
        <v>2015</v>
      </c>
    </row>
    <row r="3672" spans="1:23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3">
        <v>42155.958333333336</v>
      </c>
      <c r="J3672" s="13">
        <v>42142.514016203706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 s="3">
        <f>ROUND(E3672/D3672*100,0)</f>
        <v>110</v>
      </c>
      <c r="Q3672">
        <f t="shared" si="399"/>
        <v>20.079999999999998</v>
      </c>
      <c r="R3672" s="14" t="str">
        <f t="shared" si="400"/>
        <v>5/18/2015</v>
      </c>
      <c r="S3672" s="14" t="str">
        <f t="shared" si="401"/>
        <v>5/31/2015</v>
      </c>
      <c r="T3672" s="9">
        <f t="shared" si="402"/>
        <v>5</v>
      </c>
      <c r="U3672">
        <f t="shared" si="403"/>
        <v>2015</v>
      </c>
      <c r="V3672" s="9">
        <f t="shared" si="404"/>
        <v>5</v>
      </c>
      <c r="W3672">
        <f t="shared" si="405"/>
        <v>2015</v>
      </c>
    </row>
    <row r="3673" spans="1:23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3">
        <v>41841.165972222225</v>
      </c>
      <c r="J3673" s="13">
        <v>41820.62809027778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 s="3">
        <f>ROUND(E3673/D3673*100,0)</f>
        <v>101</v>
      </c>
      <c r="Q3673">
        <f t="shared" si="399"/>
        <v>88.25</v>
      </c>
      <c r="R3673" s="14" t="str">
        <f t="shared" si="400"/>
        <v>6/30/2014</v>
      </c>
      <c r="S3673" s="14" t="str">
        <f t="shared" si="401"/>
        <v>7/21/2014</v>
      </c>
      <c r="T3673" s="9">
        <f t="shared" si="402"/>
        <v>6</v>
      </c>
      <c r="U3673">
        <f t="shared" si="403"/>
        <v>2014</v>
      </c>
      <c r="V3673" s="9">
        <f t="shared" si="404"/>
        <v>7</v>
      </c>
      <c r="W3673">
        <f t="shared" si="405"/>
        <v>2014</v>
      </c>
    </row>
    <row r="3674" spans="1:23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3">
        <v>41908.946574074071</v>
      </c>
      <c r="J3674" s="13">
        <v>41878.946574074071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 s="3">
        <f>ROUND(E3674/D3674*100,0)</f>
        <v>102</v>
      </c>
      <c r="Q3674">
        <f t="shared" si="399"/>
        <v>53.44</v>
      </c>
      <c r="R3674" s="14" t="str">
        <f t="shared" si="400"/>
        <v>8/27/2014</v>
      </c>
      <c r="S3674" s="14" t="str">
        <f t="shared" si="401"/>
        <v>9/26/2014</v>
      </c>
      <c r="T3674" s="9">
        <f t="shared" si="402"/>
        <v>8</v>
      </c>
      <c r="U3674">
        <f t="shared" si="403"/>
        <v>2014</v>
      </c>
      <c r="V3674" s="9">
        <f t="shared" si="404"/>
        <v>9</v>
      </c>
      <c r="W3674">
        <f t="shared" si="405"/>
        <v>2014</v>
      </c>
    </row>
    <row r="3675" spans="1:23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3">
        <v>41948.536111111112</v>
      </c>
      <c r="J3675" s="13">
        <v>41914.295104166667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 s="3">
        <f>ROUND(E3675/D3675*100,0)</f>
        <v>114</v>
      </c>
      <c r="Q3675">
        <f t="shared" si="399"/>
        <v>39.869999999999997</v>
      </c>
      <c r="R3675" s="14" t="str">
        <f t="shared" si="400"/>
        <v>10/2/2014</v>
      </c>
      <c r="S3675" s="14" t="str">
        <f t="shared" si="401"/>
        <v>11/5/2014</v>
      </c>
      <c r="T3675" s="9">
        <f t="shared" si="402"/>
        <v>10</v>
      </c>
      <c r="U3675">
        <f t="shared" si="403"/>
        <v>2014</v>
      </c>
      <c r="V3675" s="9">
        <f t="shared" si="404"/>
        <v>11</v>
      </c>
      <c r="W3675">
        <f t="shared" si="405"/>
        <v>2014</v>
      </c>
    </row>
    <row r="3676" spans="1:23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3">
        <v>42616.873020833336</v>
      </c>
      <c r="J3676" s="13">
        <v>42556.873020833336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 s="3">
        <f>ROUND(E3676/D3676*100,0)</f>
        <v>100</v>
      </c>
      <c r="Q3676">
        <f t="shared" si="399"/>
        <v>145.16</v>
      </c>
      <c r="R3676" s="14" t="str">
        <f t="shared" si="400"/>
        <v>7/5/2016</v>
      </c>
      <c r="S3676" s="14" t="str">
        <f t="shared" si="401"/>
        <v>9/3/2016</v>
      </c>
      <c r="T3676" s="9">
        <f t="shared" si="402"/>
        <v>7</v>
      </c>
      <c r="U3676">
        <f t="shared" si="403"/>
        <v>2016</v>
      </c>
      <c r="V3676" s="9">
        <f t="shared" si="404"/>
        <v>9</v>
      </c>
      <c r="W3676">
        <f t="shared" si="405"/>
        <v>2016</v>
      </c>
    </row>
    <row r="3677" spans="1:23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3">
        <v>42505.958333333336</v>
      </c>
      <c r="J3677" s="13">
        <v>42493.597013888888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 s="3">
        <f>ROUND(E3677/D3677*100,0)</f>
        <v>140</v>
      </c>
      <c r="Q3677">
        <f t="shared" si="399"/>
        <v>23.33</v>
      </c>
      <c r="R3677" s="14" t="str">
        <f t="shared" si="400"/>
        <v>5/3/2016</v>
      </c>
      <c r="S3677" s="14" t="str">
        <f t="shared" si="401"/>
        <v>5/15/2016</v>
      </c>
      <c r="T3677" s="9">
        <f t="shared" si="402"/>
        <v>5</v>
      </c>
      <c r="U3677">
        <f t="shared" si="403"/>
        <v>2016</v>
      </c>
      <c r="V3677" s="9">
        <f t="shared" si="404"/>
        <v>5</v>
      </c>
      <c r="W3677">
        <f t="shared" si="405"/>
        <v>2016</v>
      </c>
    </row>
    <row r="3678" spans="1:23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3">
        <v>41894.815787037034</v>
      </c>
      <c r="J3678" s="13">
        <v>41876.815787037034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 s="3">
        <f>ROUND(E3678/D3678*100,0)</f>
        <v>129</v>
      </c>
      <c r="Q3678">
        <f t="shared" si="399"/>
        <v>64.38</v>
      </c>
      <c r="R3678" s="14" t="str">
        <f t="shared" si="400"/>
        <v>8/25/2014</v>
      </c>
      <c r="S3678" s="14" t="str">
        <f t="shared" si="401"/>
        <v>9/12/2014</v>
      </c>
      <c r="T3678" s="9">
        <f t="shared" si="402"/>
        <v>8</v>
      </c>
      <c r="U3678">
        <f t="shared" si="403"/>
        <v>2014</v>
      </c>
      <c r="V3678" s="9">
        <f t="shared" si="404"/>
        <v>9</v>
      </c>
      <c r="W3678">
        <f t="shared" si="405"/>
        <v>2014</v>
      </c>
    </row>
    <row r="3679" spans="1:23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3">
        <v>41823.165972222225</v>
      </c>
      <c r="J3679" s="13">
        <v>41802.574282407404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 s="3">
        <f>ROUND(E3679/D3679*100,0)</f>
        <v>103</v>
      </c>
      <c r="Q3679">
        <f t="shared" si="399"/>
        <v>62.05</v>
      </c>
      <c r="R3679" s="14" t="str">
        <f t="shared" si="400"/>
        <v>6/12/2014</v>
      </c>
      <c r="S3679" s="14" t="str">
        <f t="shared" si="401"/>
        <v>7/3/2014</v>
      </c>
      <c r="T3679" s="9">
        <f t="shared" si="402"/>
        <v>6</v>
      </c>
      <c r="U3679">
        <f t="shared" si="403"/>
        <v>2014</v>
      </c>
      <c r="V3679" s="9">
        <f t="shared" si="404"/>
        <v>7</v>
      </c>
      <c r="W3679">
        <f t="shared" si="405"/>
        <v>2014</v>
      </c>
    </row>
    <row r="3680" spans="1:23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3">
        <v>42155.531226851854</v>
      </c>
      <c r="J3680" s="13">
        <v>42120.531226851854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 s="3">
        <f>ROUND(E3680/D3680*100,0)</f>
        <v>103</v>
      </c>
      <c r="Q3680">
        <f t="shared" si="399"/>
        <v>66.13</v>
      </c>
      <c r="R3680" s="14" t="str">
        <f t="shared" si="400"/>
        <v>4/26/2015</v>
      </c>
      <c r="S3680" s="14" t="str">
        <f t="shared" si="401"/>
        <v>5/31/2015</v>
      </c>
      <c r="T3680" s="9">
        <f t="shared" si="402"/>
        <v>4</v>
      </c>
      <c r="U3680">
        <f t="shared" si="403"/>
        <v>2015</v>
      </c>
      <c r="V3680" s="9">
        <f t="shared" si="404"/>
        <v>5</v>
      </c>
      <c r="W3680">
        <f t="shared" si="405"/>
        <v>2015</v>
      </c>
    </row>
    <row r="3681" spans="1:23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3">
        <v>41821.207638888889</v>
      </c>
      <c r="J3681" s="13">
        <v>41786.761354166665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 s="3">
        <f>ROUND(E3681/D3681*100,0)</f>
        <v>110</v>
      </c>
      <c r="Q3681">
        <f t="shared" si="399"/>
        <v>73.400000000000006</v>
      </c>
      <c r="R3681" s="14" t="str">
        <f t="shared" si="400"/>
        <v>5/27/2014</v>
      </c>
      <c r="S3681" s="14" t="str">
        <f t="shared" si="401"/>
        <v>7/1/2014</v>
      </c>
      <c r="T3681" s="9">
        <f t="shared" si="402"/>
        <v>5</v>
      </c>
      <c r="U3681">
        <f t="shared" si="403"/>
        <v>2014</v>
      </c>
      <c r="V3681" s="9">
        <f t="shared" si="404"/>
        <v>7</v>
      </c>
      <c r="W3681">
        <f t="shared" si="405"/>
        <v>2014</v>
      </c>
    </row>
    <row r="3682" spans="1:23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3">
        <v>42648.454097222224</v>
      </c>
      <c r="J3682" s="13">
        <v>42627.454097222224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 s="3">
        <f>ROUND(E3682/D3682*100,0)</f>
        <v>113</v>
      </c>
      <c r="Q3682">
        <f t="shared" si="399"/>
        <v>99.5</v>
      </c>
      <c r="R3682" s="14" t="str">
        <f t="shared" si="400"/>
        <v>9/14/2016</v>
      </c>
      <c r="S3682" s="14" t="str">
        <f t="shared" si="401"/>
        <v>10/5/2016</v>
      </c>
      <c r="T3682" s="9">
        <f t="shared" si="402"/>
        <v>9</v>
      </c>
      <c r="U3682">
        <f t="shared" si="403"/>
        <v>2016</v>
      </c>
      <c r="V3682" s="9">
        <f t="shared" si="404"/>
        <v>10</v>
      </c>
      <c r="W3682">
        <f t="shared" si="405"/>
        <v>2016</v>
      </c>
    </row>
    <row r="3683" spans="1:23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3">
        <v>42384.651504629626</v>
      </c>
      <c r="J3683" s="13">
        <v>42374.651504629626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 s="3">
        <f>ROUND(E3683/D3683*100,0)</f>
        <v>112</v>
      </c>
      <c r="Q3683">
        <f t="shared" si="399"/>
        <v>62.17</v>
      </c>
      <c r="R3683" s="14" t="str">
        <f t="shared" si="400"/>
        <v>1/5/2016</v>
      </c>
      <c r="S3683" s="14" t="str">
        <f t="shared" si="401"/>
        <v>1/15/2016</v>
      </c>
      <c r="T3683" s="9">
        <f t="shared" si="402"/>
        <v>1</v>
      </c>
      <c r="U3683">
        <f t="shared" si="403"/>
        <v>2016</v>
      </c>
      <c r="V3683" s="9">
        <f t="shared" si="404"/>
        <v>1</v>
      </c>
      <c r="W3683">
        <f t="shared" si="405"/>
        <v>2016</v>
      </c>
    </row>
    <row r="3684" spans="1:23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3">
        <v>41806.290972222225</v>
      </c>
      <c r="J3684" s="13">
        <v>41772.685393518521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 s="3">
        <f>ROUND(E3684/D3684*100,0)</f>
        <v>139</v>
      </c>
      <c r="Q3684">
        <f t="shared" si="399"/>
        <v>62.33</v>
      </c>
      <c r="R3684" s="14" t="str">
        <f t="shared" si="400"/>
        <v>5/13/2014</v>
      </c>
      <c r="S3684" s="14" t="str">
        <f t="shared" si="401"/>
        <v>6/16/2014</v>
      </c>
      <c r="T3684" s="9">
        <f t="shared" si="402"/>
        <v>5</v>
      </c>
      <c r="U3684">
        <f t="shared" si="403"/>
        <v>2014</v>
      </c>
      <c r="V3684" s="9">
        <f t="shared" si="404"/>
        <v>6</v>
      </c>
      <c r="W3684">
        <f t="shared" si="405"/>
        <v>2014</v>
      </c>
    </row>
    <row r="3685" spans="1:23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3">
        <v>42663.116851851853</v>
      </c>
      <c r="J3685" s="13">
        <v>42633.116851851853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 s="3">
        <f>ROUND(E3685/D3685*100,0)</f>
        <v>111</v>
      </c>
      <c r="Q3685">
        <f t="shared" si="399"/>
        <v>58.79</v>
      </c>
      <c r="R3685" s="14" t="str">
        <f t="shared" si="400"/>
        <v>9/20/2016</v>
      </c>
      <c r="S3685" s="14" t="str">
        <f t="shared" si="401"/>
        <v>10/20/2016</v>
      </c>
      <c r="T3685" s="9">
        <f t="shared" si="402"/>
        <v>9</v>
      </c>
      <c r="U3685">
        <f t="shared" si="403"/>
        <v>2016</v>
      </c>
      <c r="V3685" s="9">
        <f t="shared" si="404"/>
        <v>10</v>
      </c>
      <c r="W3685">
        <f t="shared" si="405"/>
        <v>2016</v>
      </c>
    </row>
    <row r="3686" spans="1:23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3">
        <v>42249.180393518516</v>
      </c>
      <c r="J3686" s="13">
        <v>42219.180393518516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 s="3">
        <f>ROUND(E3686/D3686*100,0)</f>
        <v>139</v>
      </c>
      <c r="Q3686">
        <f t="shared" si="399"/>
        <v>45.35</v>
      </c>
      <c r="R3686" s="14" t="str">
        <f t="shared" si="400"/>
        <v>8/3/2015</v>
      </c>
      <c r="S3686" s="14" t="str">
        <f t="shared" si="401"/>
        <v>9/2/2015</v>
      </c>
      <c r="T3686" s="9">
        <f t="shared" si="402"/>
        <v>8</v>
      </c>
      <c r="U3686">
        <f t="shared" si="403"/>
        <v>2015</v>
      </c>
      <c r="V3686" s="9">
        <f t="shared" si="404"/>
        <v>9</v>
      </c>
      <c r="W3686">
        <f t="shared" si="405"/>
        <v>2015</v>
      </c>
    </row>
    <row r="3687" spans="1:23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3">
        <v>41778.875</v>
      </c>
      <c r="J3687" s="13">
        <v>41753.593275462961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 s="3">
        <f>ROUND(E3687/D3687*100,0)</f>
        <v>106</v>
      </c>
      <c r="Q3687">
        <f t="shared" si="399"/>
        <v>41.94</v>
      </c>
      <c r="R3687" s="14" t="str">
        <f t="shared" si="400"/>
        <v>4/24/2014</v>
      </c>
      <c r="S3687" s="14" t="str">
        <f t="shared" si="401"/>
        <v>5/19/2014</v>
      </c>
      <c r="T3687" s="9">
        <f t="shared" si="402"/>
        <v>4</v>
      </c>
      <c r="U3687">
        <f t="shared" si="403"/>
        <v>2014</v>
      </c>
      <c r="V3687" s="9">
        <f t="shared" si="404"/>
        <v>5</v>
      </c>
      <c r="W3687">
        <f t="shared" si="405"/>
        <v>2014</v>
      </c>
    </row>
    <row r="3688" spans="1:23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3">
        <v>42245.165972222225</v>
      </c>
      <c r="J3688" s="13">
        <v>42230.662731481483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 s="3">
        <f>ROUND(E3688/D3688*100,0)</f>
        <v>101</v>
      </c>
      <c r="Q3688">
        <f t="shared" si="399"/>
        <v>59.17</v>
      </c>
      <c r="R3688" s="14" t="str">
        <f t="shared" si="400"/>
        <v>8/14/2015</v>
      </c>
      <c r="S3688" s="14" t="str">
        <f t="shared" si="401"/>
        <v>8/29/2015</v>
      </c>
      <c r="T3688" s="9">
        <f t="shared" si="402"/>
        <v>8</v>
      </c>
      <c r="U3688">
        <f t="shared" si="403"/>
        <v>2015</v>
      </c>
      <c r="V3688" s="9">
        <f t="shared" si="404"/>
        <v>8</v>
      </c>
      <c r="W3688">
        <f t="shared" si="405"/>
        <v>2015</v>
      </c>
    </row>
    <row r="3689" spans="1:23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3">
        <v>41817.218229166669</v>
      </c>
      <c r="J3689" s="13">
        <v>41787.218229166669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 s="3">
        <f>ROUND(E3689/D3689*100,0)</f>
        <v>100</v>
      </c>
      <c r="Q3689">
        <f t="shared" si="399"/>
        <v>200.49</v>
      </c>
      <c r="R3689" s="14" t="str">
        <f t="shared" si="400"/>
        <v>5/28/2014</v>
      </c>
      <c r="S3689" s="14" t="str">
        <f t="shared" si="401"/>
        <v>6/27/2014</v>
      </c>
      <c r="T3689" s="9">
        <f t="shared" si="402"/>
        <v>5</v>
      </c>
      <c r="U3689">
        <f t="shared" si="403"/>
        <v>2014</v>
      </c>
      <c r="V3689" s="9">
        <f t="shared" si="404"/>
        <v>6</v>
      </c>
      <c r="W3689">
        <f t="shared" si="405"/>
        <v>2014</v>
      </c>
    </row>
    <row r="3690" spans="1:23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3">
        <v>41859.787083333336</v>
      </c>
      <c r="J3690" s="13">
        <v>41829.787083333336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 s="3">
        <f>ROUND(E3690/D3690*100,0)</f>
        <v>109</v>
      </c>
      <c r="Q3690">
        <f t="shared" si="399"/>
        <v>83.97</v>
      </c>
      <c r="R3690" s="14" t="str">
        <f t="shared" si="400"/>
        <v>7/9/2014</v>
      </c>
      <c r="S3690" s="14" t="str">
        <f t="shared" si="401"/>
        <v>8/8/2014</v>
      </c>
      <c r="T3690" s="9">
        <f t="shared" si="402"/>
        <v>7</v>
      </c>
      <c r="U3690">
        <f t="shared" si="403"/>
        <v>2014</v>
      </c>
      <c r="V3690" s="9">
        <f t="shared" si="404"/>
        <v>8</v>
      </c>
      <c r="W3690">
        <f t="shared" si="405"/>
        <v>2014</v>
      </c>
    </row>
    <row r="3691" spans="1:23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3">
        <v>42176.934027777781</v>
      </c>
      <c r="J3691" s="13">
        <v>42147.826840277776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 s="3">
        <f>ROUND(E3691/D3691*100,0)</f>
        <v>118</v>
      </c>
      <c r="Q3691">
        <f t="shared" si="399"/>
        <v>57.26</v>
      </c>
      <c r="R3691" s="14" t="str">
        <f t="shared" si="400"/>
        <v>5/23/2015</v>
      </c>
      <c r="S3691" s="14" t="str">
        <f t="shared" si="401"/>
        <v>6/21/2015</v>
      </c>
      <c r="T3691" s="9">
        <f t="shared" si="402"/>
        <v>5</v>
      </c>
      <c r="U3691">
        <f t="shared" si="403"/>
        <v>2015</v>
      </c>
      <c r="V3691" s="9">
        <f t="shared" si="404"/>
        <v>6</v>
      </c>
      <c r="W3691">
        <f t="shared" si="405"/>
        <v>2015</v>
      </c>
    </row>
    <row r="3692" spans="1:23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3">
        <v>41970.639849537038</v>
      </c>
      <c r="J3692" s="13">
        <v>41940.598182870373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 s="3">
        <f>ROUND(E3692/D3692*100,0)</f>
        <v>120</v>
      </c>
      <c r="Q3692">
        <f t="shared" si="399"/>
        <v>58.06</v>
      </c>
      <c r="R3692" s="14" t="str">
        <f t="shared" si="400"/>
        <v>10/28/2014</v>
      </c>
      <c r="S3692" s="14" t="str">
        <f t="shared" si="401"/>
        <v>11/27/2014</v>
      </c>
      <c r="T3692" s="9">
        <f t="shared" si="402"/>
        <v>10</v>
      </c>
      <c r="U3692">
        <f t="shared" si="403"/>
        <v>2014</v>
      </c>
      <c r="V3692" s="9">
        <f t="shared" si="404"/>
        <v>11</v>
      </c>
      <c r="W3692">
        <f t="shared" si="405"/>
        <v>2014</v>
      </c>
    </row>
    <row r="3693" spans="1:23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3">
        <v>42065.207638888889</v>
      </c>
      <c r="J3693" s="13">
        <v>42020.700567129628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 s="3">
        <f>ROUND(E3693/D3693*100,0)</f>
        <v>128</v>
      </c>
      <c r="Q3693">
        <f t="shared" si="399"/>
        <v>186.8</v>
      </c>
      <c r="R3693" s="14" t="str">
        <f t="shared" si="400"/>
        <v>1/16/2015</v>
      </c>
      <c r="S3693" s="14" t="str">
        <f t="shared" si="401"/>
        <v>3/2/2015</v>
      </c>
      <c r="T3693" s="9">
        <f t="shared" si="402"/>
        <v>1</v>
      </c>
      <c r="U3693">
        <f t="shared" si="403"/>
        <v>2015</v>
      </c>
      <c r="V3693" s="9">
        <f t="shared" si="404"/>
        <v>3</v>
      </c>
      <c r="W3693">
        <f t="shared" si="405"/>
        <v>2015</v>
      </c>
    </row>
    <row r="3694" spans="1:23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3">
        <v>41901</v>
      </c>
      <c r="J3694" s="13">
        <v>41891.96503472222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 s="3">
        <f>ROUND(E3694/D3694*100,0)</f>
        <v>126</v>
      </c>
      <c r="Q3694">
        <f t="shared" si="399"/>
        <v>74.12</v>
      </c>
      <c r="R3694" s="14" t="str">
        <f t="shared" si="400"/>
        <v>9/9/2014</v>
      </c>
      <c r="S3694" s="14" t="str">
        <f t="shared" si="401"/>
        <v>9/19/2014</v>
      </c>
      <c r="T3694" s="9">
        <f t="shared" si="402"/>
        <v>9</v>
      </c>
      <c r="U3694">
        <f t="shared" si="403"/>
        <v>2014</v>
      </c>
      <c r="V3694" s="9">
        <f t="shared" si="404"/>
        <v>9</v>
      </c>
      <c r="W3694">
        <f t="shared" si="405"/>
        <v>2014</v>
      </c>
    </row>
    <row r="3695" spans="1:23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3">
        <v>42338.9375</v>
      </c>
      <c r="J3695" s="13">
        <v>42309.191307870373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 s="3">
        <f>ROUND(E3695/D3695*100,0)</f>
        <v>129</v>
      </c>
      <c r="Q3695">
        <f t="shared" si="399"/>
        <v>30.71</v>
      </c>
      <c r="R3695" s="14" t="str">
        <f t="shared" si="400"/>
        <v>11/1/2015</v>
      </c>
      <c r="S3695" s="14" t="str">
        <f t="shared" si="401"/>
        <v>11/30/2015</v>
      </c>
      <c r="T3695" s="9">
        <f t="shared" si="402"/>
        <v>11</v>
      </c>
      <c r="U3695">
        <f t="shared" si="403"/>
        <v>2015</v>
      </c>
      <c r="V3695" s="9">
        <f t="shared" si="404"/>
        <v>11</v>
      </c>
      <c r="W3695">
        <f t="shared" si="405"/>
        <v>2015</v>
      </c>
    </row>
    <row r="3696" spans="1:23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3">
        <v>42527.083333333336</v>
      </c>
      <c r="J3696" s="13">
        <v>42490.133877314816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 s="3">
        <f>ROUND(E3696/D3696*100,0)</f>
        <v>107</v>
      </c>
      <c r="Q3696">
        <f t="shared" si="399"/>
        <v>62.67</v>
      </c>
      <c r="R3696" s="14" t="str">
        <f t="shared" si="400"/>
        <v>4/30/2016</v>
      </c>
      <c r="S3696" s="14" t="str">
        <f t="shared" si="401"/>
        <v>6/6/2016</v>
      </c>
      <c r="T3696" s="9">
        <f t="shared" si="402"/>
        <v>4</v>
      </c>
      <c r="U3696">
        <f t="shared" si="403"/>
        <v>2016</v>
      </c>
      <c r="V3696" s="9">
        <f t="shared" si="404"/>
        <v>6</v>
      </c>
      <c r="W3696">
        <f t="shared" si="405"/>
        <v>2016</v>
      </c>
    </row>
    <row r="3697" spans="1:23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3">
        <v>42015.870486111111</v>
      </c>
      <c r="J3697" s="13">
        <v>41995.870486111111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 s="3">
        <f>ROUND(E3697/D3697*100,0)</f>
        <v>100</v>
      </c>
      <c r="Q3697">
        <f t="shared" si="399"/>
        <v>121.36</v>
      </c>
      <c r="R3697" s="14" t="str">
        <f t="shared" si="400"/>
        <v>12/22/2014</v>
      </c>
      <c r="S3697" s="14" t="str">
        <f t="shared" si="401"/>
        <v>1/11/2015</v>
      </c>
      <c r="T3697" s="9">
        <f t="shared" si="402"/>
        <v>12</v>
      </c>
      <c r="U3697">
        <f t="shared" si="403"/>
        <v>2014</v>
      </c>
      <c r="V3697" s="9">
        <f t="shared" si="404"/>
        <v>1</v>
      </c>
      <c r="W3697">
        <f t="shared" si="405"/>
        <v>2015</v>
      </c>
    </row>
    <row r="3698" spans="1:23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3">
        <v>42048.617083333331</v>
      </c>
      <c r="J3698" s="13">
        <v>41988.617083333331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 s="3">
        <f>ROUND(E3698/D3698*100,0)</f>
        <v>155</v>
      </c>
      <c r="Q3698">
        <f t="shared" si="399"/>
        <v>39.74</v>
      </c>
      <c r="R3698" s="14" t="str">
        <f t="shared" si="400"/>
        <v>12/15/2014</v>
      </c>
      <c r="S3698" s="14" t="str">
        <f t="shared" si="401"/>
        <v>2/13/2015</v>
      </c>
      <c r="T3698" s="9">
        <f t="shared" si="402"/>
        <v>12</v>
      </c>
      <c r="U3698">
        <f t="shared" si="403"/>
        <v>2014</v>
      </c>
      <c r="V3698" s="9">
        <f t="shared" si="404"/>
        <v>2</v>
      </c>
      <c r="W3698">
        <f t="shared" si="405"/>
        <v>2015</v>
      </c>
    </row>
    <row r="3699" spans="1:23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3">
        <v>42500.465833333335</v>
      </c>
      <c r="J3699" s="13">
        <v>42479.465833333335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 s="3">
        <f>ROUND(E3699/D3699*100,0)</f>
        <v>108</v>
      </c>
      <c r="Q3699">
        <f t="shared" si="399"/>
        <v>72</v>
      </c>
      <c r="R3699" s="14" t="str">
        <f t="shared" si="400"/>
        <v>4/19/2016</v>
      </c>
      <c r="S3699" s="14" t="str">
        <f t="shared" si="401"/>
        <v>5/10/2016</v>
      </c>
      <c r="T3699" s="9">
        <f t="shared" si="402"/>
        <v>4</v>
      </c>
      <c r="U3699">
        <f t="shared" si="403"/>
        <v>2016</v>
      </c>
      <c r="V3699" s="9">
        <f t="shared" si="404"/>
        <v>5</v>
      </c>
      <c r="W3699">
        <f t="shared" si="405"/>
        <v>2016</v>
      </c>
    </row>
    <row r="3700" spans="1:23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3">
        <v>42431.806562500002</v>
      </c>
      <c r="J3700" s="13">
        <v>42401.806562500002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 s="3">
        <f>ROUND(E3700/D3700*100,0)</f>
        <v>111</v>
      </c>
      <c r="Q3700">
        <f t="shared" si="399"/>
        <v>40.630000000000003</v>
      </c>
      <c r="R3700" s="14" t="str">
        <f t="shared" si="400"/>
        <v>2/1/2016</v>
      </c>
      <c r="S3700" s="14" t="str">
        <f t="shared" si="401"/>
        <v>3/2/2016</v>
      </c>
      <c r="T3700" s="9">
        <f t="shared" si="402"/>
        <v>2</v>
      </c>
      <c r="U3700">
        <f t="shared" si="403"/>
        <v>2016</v>
      </c>
      <c r="V3700" s="9">
        <f t="shared" si="404"/>
        <v>3</v>
      </c>
      <c r="W3700">
        <f t="shared" si="405"/>
        <v>2016</v>
      </c>
    </row>
    <row r="3701" spans="1:23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3">
        <v>41927.602037037039</v>
      </c>
      <c r="J3701" s="13">
        <v>41897.602037037039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 s="3">
        <f>ROUND(E3701/D3701*100,0)</f>
        <v>101</v>
      </c>
      <c r="Q3701">
        <f t="shared" si="399"/>
        <v>63</v>
      </c>
      <c r="R3701" s="14" t="str">
        <f t="shared" si="400"/>
        <v>9/15/2014</v>
      </c>
      <c r="S3701" s="14" t="str">
        <f t="shared" si="401"/>
        <v>10/15/2014</v>
      </c>
      <c r="T3701" s="9">
        <f t="shared" si="402"/>
        <v>9</v>
      </c>
      <c r="U3701">
        <f t="shared" si="403"/>
        <v>2014</v>
      </c>
      <c r="V3701" s="9">
        <f t="shared" si="404"/>
        <v>10</v>
      </c>
      <c r="W3701">
        <f t="shared" si="405"/>
        <v>2014</v>
      </c>
    </row>
    <row r="3702" spans="1:23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3">
        <v>41912.666666666664</v>
      </c>
      <c r="J3702" s="13">
        <v>41882.585648148146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 s="3">
        <f>ROUND(E3702/D3702*100,0)</f>
        <v>121</v>
      </c>
      <c r="Q3702">
        <f t="shared" si="399"/>
        <v>33.67</v>
      </c>
      <c r="R3702" s="14" t="str">
        <f t="shared" si="400"/>
        <v>8/31/2014</v>
      </c>
      <c r="S3702" s="14" t="str">
        <f t="shared" si="401"/>
        <v>9/30/2014</v>
      </c>
      <c r="T3702" s="9">
        <f t="shared" si="402"/>
        <v>8</v>
      </c>
      <c r="U3702">
        <f t="shared" si="403"/>
        <v>2014</v>
      </c>
      <c r="V3702" s="9">
        <f t="shared" si="404"/>
        <v>9</v>
      </c>
      <c r="W3702">
        <f t="shared" si="405"/>
        <v>2014</v>
      </c>
    </row>
    <row r="3703" spans="1:23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3">
        <v>42159.541585648149</v>
      </c>
      <c r="J3703" s="13">
        <v>42129.541585648149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 s="3">
        <f>ROUND(E3703/D3703*100,0)</f>
        <v>100</v>
      </c>
      <c r="Q3703">
        <f t="shared" si="399"/>
        <v>38.590000000000003</v>
      </c>
      <c r="R3703" s="14" t="str">
        <f t="shared" si="400"/>
        <v>5/5/2015</v>
      </c>
      <c r="S3703" s="14" t="str">
        <f t="shared" si="401"/>
        <v>6/4/2015</v>
      </c>
      <c r="T3703" s="9">
        <f t="shared" si="402"/>
        <v>5</v>
      </c>
      <c r="U3703">
        <f t="shared" si="403"/>
        <v>2015</v>
      </c>
      <c r="V3703" s="9">
        <f t="shared" si="404"/>
        <v>6</v>
      </c>
      <c r="W3703">
        <f t="shared" si="405"/>
        <v>2015</v>
      </c>
    </row>
    <row r="3704" spans="1:23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3">
        <v>42561.957638888889</v>
      </c>
      <c r="J3704" s="13">
        <v>42524.53800925926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 s="3">
        <f>ROUND(E3704/D3704*100,0)</f>
        <v>109</v>
      </c>
      <c r="Q3704">
        <f t="shared" si="399"/>
        <v>155.94999999999999</v>
      </c>
      <c r="R3704" s="14" t="str">
        <f t="shared" si="400"/>
        <v>6/3/2016</v>
      </c>
      <c r="S3704" s="14" t="str">
        <f t="shared" si="401"/>
        <v>7/10/2016</v>
      </c>
      <c r="T3704" s="9">
        <f t="shared" si="402"/>
        <v>6</v>
      </c>
      <c r="U3704">
        <f t="shared" si="403"/>
        <v>2016</v>
      </c>
      <c r="V3704" s="9">
        <f t="shared" si="404"/>
        <v>7</v>
      </c>
      <c r="W3704">
        <f t="shared" si="405"/>
        <v>2016</v>
      </c>
    </row>
    <row r="3705" spans="1:23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3">
        <v>42595.290972222225</v>
      </c>
      <c r="J3705" s="13">
        <v>42556.504490740743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 s="3">
        <f>ROUND(E3705/D3705*100,0)</f>
        <v>123</v>
      </c>
      <c r="Q3705">
        <f t="shared" si="399"/>
        <v>43.2</v>
      </c>
      <c r="R3705" s="14" t="str">
        <f t="shared" si="400"/>
        <v>7/5/2016</v>
      </c>
      <c r="S3705" s="14" t="str">
        <f t="shared" si="401"/>
        <v>8/13/2016</v>
      </c>
      <c r="T3705" s="9">
        <f t="shared" si="402"/>
        <v>7</v>
      </c>
      <c r="U3705">
        <f t="shared" si="403"/>
        <v>2016</v>
      </c>
      <c r="V3705" s="9">
        <f t="shared" si="404"/>
        <v>8</v>
      </c>
      <c r="W3705">
        <f t="shared" si="405"/>
        <v>2016</v>
      </c>
    </row>
    <row r="3706" spans="1:23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3">
        <v>42521.689745370371</v>
      </c>
      <c r="J3706" s="13">
        <v>42461.689745370371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 s="3">
        <f>ROUND(E3706/D3706*100,0)</f>
        <v>136</v>
      </c>
      <c r="Q3706">
        <f t="shared" si="399"/>
        <v>15.15</v>
      </c>
      <c r="R3706" s="14" t="str">
        <f t="shared" si="400"/>
        <v>4/1/2016</v>
      </c>
      <c r="S3706" s="14" t="str">
        <f t="shared" si="401"/>
        <v>5/31/2016</v>
      </c>
      <c r="T3706" s="9">
        <f t="shared" si="402"/>
        <v>4</v>
      </c>
      <c r="U3706">
        <f t="shared" si="403"/>
        <v>2016</v>
      </c>
      <c r="V3706" s="9">
        <f t="shared" si="404"/>
        <v>5</v>
      </c>
      <c r="W3706">
        <f t="shared" si="405"/>
        <v>2016</v>
      </c>
    </row>
    <row r="3707" spans="1:23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3">
        <v>41813.75</v>
      </c>
      <c r="J3707" s="13">
        <v>41792.542986111112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 s="3">
        <f>ROUND(E3707/D3707*100,0)</f>
        <v>103</v>
      </c>
      <c r="Q3707">
        <f t="shared" si="399"/>
        <v>83.57</v>
      </c>
      <c r="R3707" s="14" t="str">
        <f t="shared" si="400"/>
        <v>6/2/2014</v>
      </c>
      <c r="S3707" s="14" t="str">
        <f t="shared" si="401"/>
        <v>6/23/2014</v>
      </c>
      <c r="T3707" s="9">
        <f t="shared" si="402"/>
        <v>6</v>
      </c>
      <c r="U3707">
        <f t="shared" si="403"/>
        <v>2014</v>
      </c>
      <c r="V3707" s="9">
        <f t="shared" si="404"/>
        <v>6</v>
      </c>
      <c r="W3707">
        <f t="shared" si="405"/>
        <v>2014</v>
      </c>
    </row>
    <row r="3708" spans="1:23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3">
        <v>41894.913761574076</v>
      </c>
      <c r="J3708" s="13">
        <v>41879.913761574076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 s="3">
        <f>ROUND(E3708/D3708*100,0)</f>
        <v>121</v>
      </c>
      <c r="Q3708">
        <f t="shared" si="399"/>
        <v>140</v>
      </c>
      <c r="R3708" s="14" t="str">
        <f t="shared" si="400"/>
        <v>8/28/2014</v>
      </c>
      <c r="S3708" s="14" t="str">
        <f t="shared" si="401"/>
        <v>9/12/2014</v>
      </c>
      <c r="T3708" s="9">
        <f t="shared" si="402"/>
        <v>8</v>
      </c>
      <c r="U3708">
        <f t="shared" si="403"/>
        <v>2014</v>
      </c>
      <c r="V3708" s="9">
        <f t="shared" si="404"/>
        <v>9</v>
      </c>
      <c r="W3708">
        <f t="shared" si="405"/>
        <v>2014</v>
      </c>
    </row>
    <row r="3709" spans="1:23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3">
        <v>42573.226388888892</v>
      </c>
      <c r="J3709" s="13">
        <v>42552.048356481479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 s="3">
        <f>ROUND(E3709/D3709*100,0)</f>
        <v>186</v>
      </c>
      <c r="Q3709">
        <f t="shared" si="399"/>
        <v>80.87</v>
      </c>
      <c r="R3709" s="14" t="str">
        <f t="shared" si="400"/>
        <v>7/1/2016</v>
      </c>
      <c r="S3709" s="14" t="str">
        <f t="shared" si="401"/>
        <v>7/22/2016</v>
      </c>
      <c r="T3709" s="9">
        <f t="shared" si="402"/>
        <v>7</v>
      </c>
      <c r="U3709">
        <f t="shared" si="403"/>
        <v>2016</v>
      </c>
      <c r="V3709" s="9">
        <f t="shared" si="404"/>
        <v>7</v>
      </c>
      <c r="W3709">
        <f t="shared" si="405"/>
        <v>2016</v>
      </c>
    </row>
    <row r="3710" spans="1:23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3">
        <v>41824.142199074071</v>
      </c>
      <c r="J3710" s="13">
        <v>41810.142199074071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 s="3">
        <f>ROUND(E3710/D3710*100,0)</f>
        <v>300</v>
      </c>
      <c r="Q3710">
        <f t="shared" si="399"/>
        <v>53.85</v>
      </c>
      <c r="R3710" s="14" t="str">
        <f t="shared" si="400"/>
        <v>6/20/2014</v>
      </c>
      <c r="S3710" s="14" t="str">
        <f t="shared" si="401"/>
        <v>7/4/2014</v>
      </c>
      <c r="T3710" s="9">
        <f t="shared" si="402"/>
        <v>6</v>
      </c>
      <c r="U3710">
        <f t="shared" si="403"/>
        <v>2014</v>
      </c>
      <c r="V3710" s="9">
        <f t="shared" si="404"/>
        <v>7</v>
      </c>
      <c r="W3710">
        <f t="shared" si="405"/>
        <v>2014</v>
      </c>
    </row>
    <row r="3711" spans="1:23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3">
        <v>41815.707708333335</v>
      </c>
      <c r="J3711" s="13">
        <v>41785.707708333335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 s="3">
        <f>ROUND(E3711/D3711*100,0)</f>
        <v>108</v>
      </c>
      <c r="Q3711">
        <f t="shared" si="399"/>
        <v>30.93</v>
      </c>
      <c r="R3711" s="14" t="str">
        <f t="shared" si="400"/>
        <v>5/26/2014</v>
      </c>
      <c r="S3711" s="14" t="str">
        <f t="shared" si="401"/>
        <v>6/25/2014</v>
      </c>
      <c r="T3711" s="9">
        <f t="shared" si="402"/>
        <v>5</v>
      </c>
      <c r="U3711">
        <f t="shared" si="403"/>
        <v>2014</v>
      </c>
      <c r="V3711" s="9">
        <f t="shared" si="404"/>
        <v>6</v>
      </c>
      <c r="W3711">
        <f t="shared" si="405"/>
        <v>2014</v>
      </c>
    </row>
    <row r="3712" spans="1:23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3">
        <v>42097.576249999998</v>
      </c>
      <c r="J3712" s="13">
        <v>42072.576249999998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 s="3">
        <f>ROUND(E3712/D3712*100,0)</f>
        <v>141</v>
      </c>
      <c r="Q3712">
        <f t="shared" si="399"/>
        <v>67.959999999999994</v>
      </c>
      <c r="R3712" s="14" t="str">
        <f t="shared" si="400"/>
        <v>3/9/2015</v>
      </c>
      <c r="S3712" s="14" t="str">
        <f t="shared" si="401"/>
        <v>4/3/2015</v>
      </c>
      <c r="T3712" s="9">
        <f t="shared" si="402"/>
        <v>3</v>
      </c>
      <c r="U3712">
        <f t="shared" si="403"/>
        <v>2015</v>
      </c>
      <c r="V3712" s="9">
        <f t="shared" si="404"/>
        <v>4</v>
      </c>
      <c r="W3712">
        <f t="shared" si="405"/>
        <v>2015</v>
      </c>
    </row>
    <row r="3713" spans="1:23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3">
        <v>41805.666666666664</v>
      </c>
      <c r="J3713" s="13">
        <v>41779.724224537036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 s="3">
        <f>ROUND(E3713/D3713*100,0)</f>
        <v>114</v>
      </c>
      <c r="Q3713">
        <f t="shared" si="399"/>
        <v>27.14</v>
      </c>
      <c r="R3713" s="14" t="str">
        <f t="shared" si="400"/>
        <v>5/20/2014</v>
      </c>
      <c r="S3713" s="14" t="str">
        <f t="shared" si="401"/>
        <v>6/15/2014</v>
      </c>
      <c r="T3713" s="9">
        <f t="shared" si="402"/>
        <v>5</v>
      </c>
      <c r="U3713">
        <f t="shared" si="403"/>
        <v>2014</v>
      </c>
      <c r="V3713" s="9">
        <f t="shared" si="404"/>
        <v>6</v>
      </c>
      <c r="W3713">
        <f t="shared" si="405"/>
        <v>2014</v>
      </c>
    </row>
    <row r="3714" spans="1:23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3">
        <v>42155.290972222225</v>
      </c>
      <c r="J3714" s="13">
        <v>42134.172071759262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 s="3">
        <f>ROUND(E3714/D3714*100,0)</f>
        <v>154</v>
      </c>
      <c r="Q3714">
        <f t="shared" si="399"/>
        <v>110.87</v>
      </c>
      <c r="R3714" s="14" t="str">
        <f t="shared" si="400"/>
        <v>5/10/2015</v>
      </c>
      <c r="S3714" s="14" t="str">
        <f t="shared" si="401"/>
        <v>5/31/2015</v>
      </c>
      <c r="T3714" s="9">
        <f t="shared" si="402"/>
        <v>5</v>
      </c>
      <c r="U3714">
        <f t="shared" si="403"/>
        <v>2015</v>
      </c>
      <c r="V3714" s="9">
        <f t="shared" si="404"/>
        <v>5</v>
      </c>
      <c r="W3714">
        <f t="shared" si="405"/>
        <v>2015</v>
      </c>
    </row>
    <row r="3715" spans="1:23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3">
        <v>42525.738032407404</v>
      </c>
      <c r="J3715" s="13">
        <v>42505.738032407404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 s="3">
        <f>ROUND(E3715/D3715*100,0)</f>
        <v>102</v>
      </c>
      <c r="Q3715">
        <f t="shared" ref="Q3715:Q3778" si="406">IFERROR(ROUND(E3715/L3715,2),0)</f>
        <v>106.84</v>
      </c>
      <c r="R3715" s="14" t="str">
        <f t="shared" ref="R3715:R3778" si="407">_xlfn.CONCAT(MONTH(J3715),"/",DAY(J3715),"/",YEAR(J3715))</f>
        <v>5/15/2016</v>
      </c>
      <c r="S3715" s="14" t="str">
        <f t="shared" ref="S3715:S3778" si="408">_xlfn.CONCAT(MONTH(I3715),"/",DAY(I3715),"/",YEAR(I3715))</f>
        <v>6/4/2016</v>
      </c>
      <c r="T3715" s="9">
        <f t="shared" ref="T3715:T3778" si="409">MONTH(R3715)</f>
        <v>5</v>
      </c>
      <c r="U3715">
        <f t="shared" ref="U3715:U3778" si="410">YEAR(R3715)</f>
        <v>2016</v>
      </c>
      <c r="V3715" s="9">
        <f t="shared" ref="V3715:V3778" si="411">MONTH(S3715)</f>
        <v>6</v>
      </c>
      <c r="W3715">
        <f t="shared" ref="W3715:W3778" si="412">YEAR(S3715)</f>
        <v>2016</v>
      </c>
    </row>
    <row r="3716" spans="1:23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3">
        <v>42150.165972222225</v>
      </c>
      <c r="J3716" s="13">
        <v>42118.556331018517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 s="3">
        <f>ROUND(E3716/D3716*100,0)</f>
        <v>102</v>
      </c>
      <c r="Q3716">
        <f t="shared" si="406"/>
        <v>105.52</v>
      </c>
      <c r="R3716" s="14" t="str">
        <f t="shared" si="407"/>
        <v>4/24/2015</v>
      </c>
      <c r="S3716" s="14" t="str">
        <f t="shared" si="408"/>
        <v>5/26/2015</v>
      </c>
      <c r="T3716" s="9">
        <f t="shared" si="409"/>
        <v>4</v>
      </c>
      <c r="U3716">
        <f t="shared" si="410"/>
        <v>2015</v>
      </c>
      <c r="V3716" s="9">
        <f t="shared" si="411"/>
        <v>5</v>
      </c>
      <c r="W3716">
        <f t="shared" si="412"/>
        <v>2015</v>
      </c>
    </row>
    <row r="3717" spans="1:23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3">
        <v>42094.536111111112</v>
      </c>
      <c r="J3717" s="13">
        <v>42036.99559027778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 s="3">
        <f>ROUND(E3717/D3717*100,0)</f>
        <v>103</v>
      </c>
      <c r="Q3717">
        <f t="shared" si="406"/>
        <v>132.96</v>
      </c>
      <c r="R3717" s="14" t="str">
        <f t="shared" si="407"/>
        <v>2/1/2015</v>
      </c>
      <c r="S3717" s="14" t="str">
        <f t="shared" si="408"/>
        <v>3/31/2015</v>
      </c>
      <c r="T3717" s="9">
        <f t="shared" si="409"/>
        <v>2</v>
      </c>
      <c r="U3717">
        <f t="shared" si="410"/>
        <v>2015</v>
      </c>
      <c r="V3717" s="9">
        <f t="shared" si="411"/>
        <v>3</v>
      </c>
      <c r="W3717">
        <f t="shared" si="412"/>
        <v>2015</v>
      </c>
    </row>
    <row r="3718" spans="1:23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3">
        <v>42390.887835648151</v>
      </c>
      <c r="J3718" s="13">
        <v>42360.887835648151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 s="3">
        <f>ROUND(E3718/D3718*100,0)</f>
        <v>156</v>
      </c>
      <c r="Q3718">
        <f t="shared" si="406"/>
        <v>51.92</v>
      </c>
      <c r="R3718" s="14" t="str">
        <f t="shared" si="407"/>
        <v>12/22/2015</v>
      </c>
      <c r="S3718" s="14" t="str">
        <f t="shared" si="408"/>
        <v>1/21/2016</v>
      </c>
      <c r="T3718" s="9">
        <f t="shared" si="409"/>
        <v>12</v>
      </c>
      <c r="U3718">
        <f t="shared" si="410"/>
        <v>2015</v>
      </c>
      <c r="V3718" s="9">
        <f t="shared" si="411"/>
        <v>1</v>
      </c>
      <c r="W3718">
        <f t="shared" si="412"/>
        <v>2016</v>
      </c>
    </row>
    <row r="3719" spans="1:23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3">
        <v>42133.866307870368</v>
      </c>
      <c r="J3719" s="13">
        <v>42102.866307870368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 s="3">
        <f>ROUND(E3719/D3719*100,0)</f>
        <v>101</v>
      </c>
      <c r="Q3719">
        <f t="shared" si="406"/>
        <v>310</v>
      </c>
      <c r="R3719" s="14" t="str">
        <f t="shared" si="407"/>
        <v>4/8/2015</v>
      </c>
      <c r="S3719" s="14" t="str">
        <f t="shared" si="408"/>
        <v>5/9/2015</v>
      </c>
      <c r="T3719" s="9">
        <f t="shared" si="409"/>
        <v>4</v>
      </c>
      <c r="U3719">
        <f t="shared" si="410"/>
        <v>2015</v>
      </c>
      <c r="V3719" s="9">
        <f t="shared" si="411"/>
        <v>5</v>
      </c>
      <c r="W3719">
        <f t="shared" si="412"/>
        <v>2015</v>
      </c>
    </row>
    <row r="3720" spans="1:23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3">
        <v>42062.716145833336</v>
      </c>
      <c r="J3720" s="13">
        <v>42032.716145833336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 s="3">
        <f>ROUND(E3720/D3720*100,0)</f>
        <v>239</v>
      </c>
      <c r="Q3720">
        <f t="shared" si="406"/>
        <v>26.02</v>
      </c>
      <c r="R3720" s="14" t="str">
        <f t="shared" si="407"/>
        <v>1/28/2015</v>
      </c>
      <c r="S3720" s="14" t="str">
        <f t="shared" si="408"/>
        <v>2/27/2015</v>
      </c>
      <c r="T3720" s="9">
        <f t="shared" si="409"/>
        <v>1</v>
      </c>
      <c r="U3720">
        <f t="shared" si="410"/>
        <v>2015</v>
      </c>
      <c r="V3720" s="9">
        <f t="shared" si="411"/>
        <v>2</v>
      </c>
      <c r="W3720">
        <f t="shared" si="412"/>
        <v>2015</v>
      </c>
    </row>
    <row r="3721" spans="1:23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3">
        <v>42177.729930555557</v>
      </c>
      <c r="J3721" s="13">
        <v>42147.729930555557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 s="3">
        <f>ROUND(E3721/D3721*100,0)</f>
        <v>210</v>
      </c>
      <c r="Q3721">
        <f t="shared" si="406"/>
        <v>105</v>
      </c>
      <c r="R3721" s="14" t="str">
        <f t="shared" si="407"/>
        <v>5/23/2015</v>
      </c>
      <c r="S3721" s="14" t="str">
        <f t="shared" si="408"/>
        <v>6/22/2015</v>
      </c>
      <c r="T3721" s="9">
        <f t="shared" si="409"/>
        <v>5</v>
      </c>
      <c r="U3721">
        <f t="shared" si="410"/>
        <v>2015</v>
      </c>
      <c r="V3721" s="9">
        <f t="shared" si="411"/>
        <v>6</v>
      </c>
      <c r="W3721">
        <f t="shared" si="412"/>
        <v>2015</v>
      </c>
    </row>
    <row r="3722" spans="1:23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3">
        <v>42187.993125000001</v>
      </c>
      <c r="J3722" s="13">
        <v>42165.993125000001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 s="3">
        <f>ROUND(E3722/D3722*100,0)</f>
        <v>105</v>
      </c>
      <c r="Q3722">
        <f t="shared" si="406"/>
        <v>86.23</v>
      </c>
      <c r="R3722" s="14" t="str">
        <f t="shared" si="407"/>
        <v>6/10/2015</v>
      </c>
      <c r="S3722" s="14" t="str">
        <f t="shared" si="408"/>
        <v>7/2/2015</v>
      </c>
      <c r="T3722" s="9">
        <f t="shared" si="409"/>
        <v>6</v>
      </c>
      <c r="U3722">
        <f t="shared" si="410"/>
        <v>2015</v>
      </c>
      <c r="V3722" s="9">
        <f t="shared" si="411"/>
        <v>7</v>
      </c>
      <c r="W3722">
        <f t="shared" si="412"/>
        <v>2015</v>
      </c>
    </row>
    <row r="3723" spans="1:23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3">
        <v>41948.977824074071</v>
      </c>
      <c r="J3723" s="13">
        <v>41927.936157407406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 s="3">
        <f>ROUND(E3723/D3723*100,0)</f>
        <v>101</v>
      </c>
      <c r="Q3723">
        <f t="shared" si="406"/>
        <v>114.55</v>
      </c>
      <c r="R3723" s="14" t="str">
        <f t="shared" si="407"/>
        <v>10/15/2014</v>
      </c>
      <c r="S3723" s="14" t="str">
        <f t="shared" si="408"/>
        <v>11/5/2014</v>
      </c>
      <c r="T3723" s="9">
        <f t="shared" si="409"/>
        <v>10</v>
      </c>
      <c r="U3723">
        <f t="shared" si="410"/>
        <v>2014</v>
      </c>
      <c r="V3723" s="9">
        <f t="shared" si="411"/>
        <v>11</v>
      </c>
      <c r="W3723">
        <f t="shared" si="412"/>
        <v>2014</v>
      </c>
    </row>
    <row r="3724" spans="1:23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3">
        <v>42411.957638888889</v>
      </c>
      <c r="J3724" s="13">
        <v>42381.671840277777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 s="3">
        <f>ROUND(E3724/D3724*100,0)</f>
        <v>111</v>
      </c>
      <c r="Q3724">
        <f t="shared" si="406"/>
        <v>47.66</v>
      </c>
      <c r="R3724" s="14" t="str">
        <f t="shared" si="407"/>
        <v>1/12/2016</v>
      </c>
      <c r="S3724" s="14" t="str">
        <f t="shared" si="408"/>
        <v>2/11/2016</v>
      </c>
      <c r="T3724" s="9">
        <f t="shared" si="409"/>
        <v>1</v>
      </c>
      <c r="U3724">
        <f t="shared" si="410"/>
        <v>2016</v>
      </c>
      <c r="V3724" s="9">
        <f t="shared" si="411"/>
        <v>2</v>
      </c>
      <c r="W3724">
        <f t="shared" si="412"/>
        <v>2016</v>
      </c>
    </row>
    <row r="3725" spans="1:23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3">
        <v>41973.794699074075</v>
      </c>
      <c r="J3725" s="13">
        <v>41943.753032407411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 s="3">
        <f>ROUND(E3725/D3725*100,0)</f>
        <v>102</v>
      </c>
      <c r="Q3725">
        <f t="shared" si="406"/>
        <v>72.89</v>
      </c>
      <c r="R3725" s="14" t="str">
        <f t="shared" si="407"/>
        <v>10/31/2014</v>
      </c>
      <c r="S3725" s="14" t="str">
        <f t="shared" si="408"/>
        <v>11/30/2014</v>
      </c>
      <c r="T3725" s="9">
        <f t="shared" si="409"/>
        <v>10</v>
      </c>
      <c r="U3725">
        <f t="shared" si="410"/>
        <v>2014</v>
      </c>
      <c r="V3725" s="9">
        <f t="shared" si="411"/>
        <v>11</v>
      </c>
      <c r="W3725">
        <f t="shared" si="412"/>
        <v>2014</v>
      </c>
    </row>
    <row r="3726" spans="1:23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3">
        <v>42494.958333333336</v>
      </c>
      <c r="J3726" s="13">
        <v>42465.491435185184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 s="3">
        <f>ROUND(E3726/D3726*100,0)</f>
        <v>103</v>
      </c>
      <c r="Q3726">
        <f t="shared" si="406"/>
        <v>49.55</v>
      </c>
      <c r="R3726" s="14" t="str">
        <f t="shared" si="407"/>
        <v>4/5/2016</v>
      </c>
      <c r="S3726" s="14" t="str">
        <f t="shared" si="408"/>
        <v>5/4/2016</v>
      </c>
      <c r="T3726" s="9">
        <f t="shared" si="409"/>
        <v>4</v>
      </c>
      <c r="U3726">
        <f t="shared" si="410"/>
        <v>2016</v>
      </c>
      <c r="V3726" s="9">
        <f t="shared" si="411"/>
        <v>5</v>
      </c>
      <c r="W3726">
        <f t="shared" si="412"/>
        <v>2016</v>
      </c>
    </row>
    <row r="3727" spans="1:23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3">
        <v>42418.895833333336</v>
      </c>
      <c r="J3727" s="13">
        <v>42401.945219907408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 s="3">
        <f>ROUND(E3727/D3727*100,0)</f>
        <v>127</v>
      </c>
      <c r="Q3727">
        <f t="shared" si="406"/>
        <v>25.4</v>
      </c>
      <c r="R3727" s="14" t="str">
        <f t="shared" si="407"/>
        <v>2/1/2016</v>
      </c>
      <c r="S3727" s="14" t="str">
        <f t="shared" si="408"/>
        <v>2/18/2016</v>
      </c>
      <c r="T3727" s="9">
        <f t="shared" si="409"/>
        <v>2</v>
      </c>
      <c r="U3727">
        <f t="shared" si="410"/>
        <v>2016</v>
      </c>
      <c r="V3727" s="9">
        <f t="shared" si="411"/>
        <v>2</v>
      </c>
      <c r="W3727">
        <f t="shared" si="412"/>
        <v>2016</v>
      </c>
    </row>
    <row r="3728" spans="1:23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3">
        <v>42489.875</v>
      </c>
      <c r="J3728" s="13">
        <v>42462.140868055554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 s="3">
        <f>ROUND(E3728/D3728*100,0)</f>
        <v>339</v>
      </c>
      <c r="Q3728">
        <f t="shared" si="406"/>
        <v>62.59</v>
      </c>
      <c r="R3728" s="14" t="str">
        <f t="shared" si="407"/>
        <v>4/2/2016</v>
      </c>
      <c r="S3728" s="14" t="str">
        <f t="shared" si="408"/>
        <v>4/29/2016</v>
      </c>
      <c r="T3728" s="9">
        <f t="shared" si="409"/>
        <v>4</v>
      </c>
      <c r="U3728">
        <f t="shared" si="410"/>
        <v>2016</v>
      </c>
      <c r="V3728" s="9">
        <f t="shared" si="411"/>
        <v>4</v>
      </c>
      <c r="W3728">
        <f t="shared" si="412"/>
        <v>2016</v>
      </c>
    </row>
    <row r="3729" spans="1:23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3">
        <v>42663.204861111109</v>
      </c>
      <c r="J3729" s="13">
        <v>42632.348310185182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 s="3">
        <f>ROUND(E3729/D3729*100,0)</f>
        <v>101</v>
      </c>
      <c r="Q3729">
        <f t="shared" si="406"/>
        <v>61.06</v>
      </c>
      <c r="R3729" s="14" t="str">
        <f t="shared" si="407"/>
        <v>9/19/2016</v>
      </c>
      <c r="S3729" s="14" t="str">
        <f t="shared" si="408"/>
        <v>10/20/2016</v>
      </c>
      <c r="T3729" s="9">
        <f t="shared" si="409"/>
        <v>9</v>
      </c>
      <c r="U3729">
        <f t="shared" si="410"/>
        <v>2016</v>
      </c>
      <c r="V3729" s="9">
        <f t="shared" si="411"/>
        <v>10</v>
      </c>
      <c r="W3729">
        <f t="shared" si="412"/>
        <v>2016</v>
      </c>
    </row>
    <row r="3730" spans="1:23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3">
        <v>42235.171018518522</v>
      </c>
      <c r="J3730" s="13">
        <v>42205.171018518522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 s="3">
        <f>ROUND(E3730/D3730*100,0)</f>
        <v>9</v>
      </c>
      <c r="Q3730">
        <f t="shared" si="406"/>
        <v>60.06</v>
      </c>
      <c r="R3730" s="14" t="str">
        <f t="shared" si="407"/>
        <v>7/20/2015</v>
      </c>
      <c r="S3730" s="14" t="str">
        <f t="shared" si="408"/>
        <v>8/19/2015</v>
      </c>
      <c r="T3730" s="9">
        <f t="shared" si="409"/>
        <v>7</v>
      </c>
      <c r="U3730">
        <f t="shared" si="410"/>
        <v>2015</v>
      </c>
      <c r="V3730" s="9">
        <f t="shared" si="411"/>
        <v>8</v>
      </c>
      <c r="W3730">
        <f t="shared" si="412"/>
        <v>2015</v>
      </c>
    </row>
    <row r="3731" spans="1:23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3">
        <v>42086.16333333333</v>
      </c>
      <c r="J3731" s="13">
        <v>42041.205000000002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 s="3">
        <f>ROUND(E3731/D3731*100,0)</f>
        <v>7</v>
      </c>
      <c r="Q3731">
        <f t="shared" si="406"/>
        <v>72.400000000000006</v>
      </c>
      <c r="R3731" s="14" t="str">
        <f t="shared" si="407"/>
        <v>2/6/2015</v>
      </c>
      <c r="S3731" s="14" t="str">
        <f t="shared" si="408"/>
        <v>3/23/2015</v>
      </c>
      <c r="T3731" s="9">
        <f t="shared" si="409"/>
        <v>2</v>
      </c>
      <c r="U3731">
        <f t="shared" si="410"/>
        <v>2015</v>
      </c>
      <c r="V3731" s="9">
        <f t="shared" si="411"/>
        <v>3</v>
      </c>
      <c r="W3731">
        <f t="shared" si="412"/>
        <v>2015</v>
      </c>
    </row>
    <row r="3732" spans="1:23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3">
        <v>42233.677766203706</v>
      </c>
      <c r="J3732" s="13">
        <v>42203.677766203706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 s="3">
        <f>ROUND(E3732/D3732*100,0)</f>
        <v>10</v>
      </c>
      <c r="Q3732">
        <f t="shared" si="406"/>
        <v>100</v>
      </c>
      <c r="R3732" s="14" t="str">
        <f t="shared" si="407"/>
        <v>7/18/2015</v>
      </c>
      <c r="S3732" s="14" t="str">
        <f t="shared" si="408"/>
        <v>8/17/2015</v>
      </c>
      <c r="T3732" s="9">
        <f t="shared" si="409"/>
        <v>7</v>
      </c>
      <c r="U3732">
        <f t="shared" si="410"/>
        <v>2015</v>
      </c>
      <c r="V3732" s="9">
        <f t="shared" si="411"/>
        <v>8</v>
      </c>
      <c r="W3732">
        <f t="shared" si="412"/>
        <v>2015</v>
      </c>
    </row>
    <row r="3733" spans="1:23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3">
        <v>42014.140972222223</v>
      </c>
      <c r="J3733" s="13">
        <v>41983.752847222226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 s="3">
        <f>ROUND(E3733/D3733*100,0)</f>
        <v>11</v>
      </c>
      <c r="Q3733">
        <f t="shared" si="406"/>
        <v>51.67</v>
      </c>
      <c r="R3733" s="14" t="str">
        <f t="shared" si="407"/>
        <v>12/10/2014</v>
      </c>
      <c r="S3733" s="14" t="str">
        <f t="shared" si="408"/>
        <v>1/10/2015</v>
      </c>
      <c r="T3733" s="9">
        <f t="shared" si="409"/>
        <v>12</v>
      </c>
      <c r="U3733">
        <f t="shared" si="410"/>
        <v>2014</v>
      </c>
      <c r="V3733" s="9">
        <f t="shared" si="411"/>
        <v>1</v>
      </c>
      <c r="W3733">
        <f t="shared" si="412"/>
        <v>2015</v>
      </c>
    </row>
    <row r="3734" spans="1:23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3">
        <v>42028.5</v>
      </c>
      <c r="J3734" s="13">
        <v>41968.677465277775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 s="3">
        <f>ROUND(E3734/D3734*100,0)</f>
        <v>15</v>
      </c>
      <c r="Q3734">
        <f t="shared" si="406"/>
        <v>32.75</v>
      </c>
      <c r="R3734" s="14" t="str">
        <f t="shared" si="407"/>
        <v>11/25/2014</v>
      </c>
      <c r="S3734" s="14" t="str">
        <f t="shared" si="408"/>
        <v>1/24/2015</v>
      </c>
      <c r="T3734" s="9">
        <f t="shared" si="409"/>
        <v>11</v>
      </c>
      <c r="U3734">
        <f t="shared" si="410"/>
        <v>2014</v>
      </c>
      <c r="V3734" s="9">
        <f t="shared" si="411"/>
        <v>1</v>
      </c>
      <c r="W3734">
        <f t="shared" si="412"/>
        <v>2015</v>
      </c>
    </row>
    <row r="3735" spans="1:23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3">
        <v>42112.9375</v>
      </c>
      <c r="J3735" s="13">
        <v>42103.024398148147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 s="3">
        <f>ROUND(E3735/D3735*100,0)</f>
        <v>0</v>
      </c>
      <c r="Q3735">
        <f t="shared" si="406"/>
        <v>0</v>
      </c>
      <c r="R3735" s="14" t="str">
        <f t="shared" si="407"/>
        <v>4/9/2015</v>
      </c>
      <c r="S3735" s="14" t="str">
        <f t="shared" si="408"/>
        <v>4/18/2015</v>
      </c>
      <c r="T3735" s="9">
        <f t="shared" si="409"/>
        <v>4</v>
      </c>
      <c r="U3735">
        <f t="shared" si="410"/>
        <v>2015</v>
      </c>
      <c r="V3735" s="9">
        <f t="shared" si="411"/>
        <v>4</v>
      </c>
      <c r="W3735">
        <f t="shared" si="412"/>
        <v>2015</v>
      </c>
    </row>
    <row r="3736" spans="1:23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3">
        <v>42149.901574074072</v>
      </c>
      <c r="J3736" s="13">
        <v>42089.901574074072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 s="3">
        <f>ROUND(E3736/D3736*100,0)</f>
        <v>28</v>
      </c>
      <c r="Q3736">
        <f t="shared" si="406"/>
        <v>61</v>
      </c>
      <c r="R3736" s="14" t="str">
        <f t="shared" si="407"/>
        <v>3/26/2015</v>
      </c>
      <c r="S3736" s="14" t="str">
        <f t="shared" si="408"/>
        <v>5/25/2015</v>
      </c>
      <c r="T3736" s="9">
        <f t="shared" si="409"/>
        <v>3</v>
      </c>
      <c r="U3736">
        <f t="shared" si="410"/>
        <v>2015</v>
      </c>
      <c r="V3736" s="9">
        <f t="shared" si="411"/>
        <v>5</v>
      </c>
      <c r="W3736">
        <f t="shared" si="412"/>
        <v>2015</v>
      </c>
    </row>
    <row r="3737" spans="1:23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3">
        <v>42152.693159722221</v>
      </c>
      <c r="J3737" s="13">
        <v>42122.693159722221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 s="3">
        <f>ROUND(E3737/D3737*100,0)</f>
        <v>13</v>
      </c>
      <c r="Q3737">
        <f t="shared" si="406"/>
        <v>10</v>
      </c>
      <c r="R3737" s="14" t="str">
        <f t="shared" si="407"/>
        <v>4/28/2015</v>
      </c>
      <c r="S3737" s="14" t="str">
        <f t="shared" si="408"/>
        <v>5/28/2015</v>
      </c>
      <c r="T3737" s="9">
        <f t="shared" si="409"/>
        <v>4</v>
      </c>
      <c r="U3737">
        <f t="shared" si="410"/>
        <v>2015</v>
      </c>
      <c r="V3737" s="9">
        <f t="shared" si="411"/>
        <v>5</v>
      </c>
      <c r="W3737">
        <f t="shared" si="412"/>
        <v>2015</v>
      </c>
    </row>
    <row r="3738" spans="1:23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3">
        <v>42086.75</v>
      </c>
      <c r="J3738" s="13">
        <v>42048.711724537039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 s="3">
        <f>ROUND(E3738/D3738*100,0)</f>
        <v>1</v>
      </c>
      <c r="Q3738">
        <f t="shared" si="406"/>
        <v>10</v>
      </c>
      <c r="R3738" s="14" t="str">
        <f t="shared" si="407"/>
        <v>2/13/2015</v>
      </c>
      <c r="S3738" s="14" t="str">
        <f t="shared" si="408"/>
        <v>3/23/2015</v>
      </c>
      <c r="T3738" s="9">
        <f t="shared" si="409"/>
        <v>2</v>
      </c>
      <c r="U3738">
        <f t="shared" si="410"/>
        <v>2015</v>
      </c>
      <c r="V3738" s="9">
        <f t="shared" si="411"/>
        <v>3</v>
      </c>
      <c r="W3738">
        <f t="shared" si="412"/>
        <v>2015</v>
      </c>
    </row>
    <row r="3739" spans="1:23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3">
        <v>42320.290972222225</v>
      </c>
      <c r="J3739" s="13">
        <v>42297.691006944442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 s="3">
        <f>ROUND(E3739/D3739*100,0)</f>
        <v>21</v>
      </c>
      <c r="Q3739">
        <f t="shared" si="406"/>
        <v>37.5</v>
      </c>
      <c r="R3739" s="14" t="str">
        <f t="shared" si="407"/>
        <v>10/20/2015</v>
      </c>
      <c r="S3739" s="14" t="str">
        <f t="shared" si="408"/>
        <v>11/12/2015</v>
      </c>
      <c r="T3739" s="9">
        <f t="shared" si="409"/>
        <v>10</v>
      </c>
      <c r="U3739">
        <f t="shared" si="410"/>
        <v>2015</v>
      </c>
      <c r="V3739" s="9">
        <f t="shared" si="411"/>
        <v>11</v>
      </c>
      <c r="W3739">
        <f t="shared" si="412"/>
        <v>2015</v>
      </c>
    </row>
    <row r="3740" spans="1:23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3">
        <v>41835.916666666664</v>
      </c>
      <c r="J3740" s="13">
        <v>41813.938715277778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 s="3">
        <f>ROUND(E3740/D3740*100,0)</f>
        <v>18</v>
      </c>
      <c r="Q3740">
        <f t="shared" si="406"/>
        <v>45</v>
      </c>
      <c r="R3740" s="14" t="str">
        <f t="shared" si="407"/>
        <v>6/23/2014</v>
      </c>
      <c r="S3740" s="14" t="str">
        <f t="shared" si="408"/>
        <v>7/15/2014</v>
      </c>
      <c r="T3740" s="9">
        <f t="shared" si="409"/>
        <v>6</v>
      </c>
      <c r="U3740">
        <f t="shared" si="410"/>
        <v>2014</v>
      </c>
      <c r="V3740" s="9">
        <f t="shared" si="411"/>
        <v>7</v>
      </c>
      <c r="W3740">
        <f t="shared" si="412"/>
        <v>2014</v>
      </c>
    </row>
    <row r="3741" spans="1:23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3">
        <v>42568.449861111112</v>
      </c>
      <c r="J3741" s="13">
        <v>42548.449861111112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 s="3">
        <f>ROUND(E3741/D3741*100,0)</f>
        <v>20</v>
      </c>
      <c r="Q3741">
        <f t="shared" si="406"/>
        <v>100.63</v>
      </c>
      <c r="R3741" s="14" t="str">
        <f t="shared" si="407"/>
        <v>6/27/2016</v>
      </c>
      <c r="S3741" s="14" t="str">
        <f t="shared" si="408"/>
        <v>7/17/2016</v>
      </c>
      <c r="T3741" s="9">
        <f t="shared" si="409"/>
        <v>6</v>
      </c>
      <c r="U3741">
        <f t="shared" si="410"/>
        <v>2016</v>
      </c>
      <c r="V3741" s="9">
        <f t="shared" si="411"/>
        <v>7</v>
      </c>
      <c r="W3741">
        <f t="shared" si="412"/>
        <v>2016</v>
      </c>
    </row>
    <row r="3742" spans="1:23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3">
        <v>41863.079143518517</v>
      </c>
      <c r="J3742" s="13">
        <v>41833.089756944442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 s="3">
        <f>ROUND(E3742/D3742*100,0)</f>
        <v>18</v>
      </c>
      <c r="Q3742">
        <f t="shared" si="406"/>
        <v>25.57</v>
      </c>
      <c r="R3742" s="14" t="str">
        <f t="shared" si="407"/>
        <v>7/13/2014</v>
      </c>
      <c r="S3742" s="14" t="str">
        <f t="shared" si="408"/>
        <v>8/12/2014</v>
      </c>
      <c r="T3742" s="9">
        <f t="shared" si="409"/>
        <v>7</v>
      </c>
      <c r="U3742">
        <f t="shared" si="410"/>
        <v>2014</v>
      </c>
      <c r="V3742" s="9">
        <f t="shared" si="411"/>
        <v>8</v>
      </c>
      <c r="W3742">
        <f t="shared" si="412"/>
        <v>2014</v>
      </c>
    </row>
    <row r="3743" spans="1:23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3">
        <v>42355.920717592591</v>
      </c>
      <c r="J3743" s="13">
        <v>42325.920717592591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 s="3">
        <f>ROUND(E3743/D3743*100,0)</f>
        <v>0</v>
      </c>
      <c r="Q3743">
        <f t="shared" si="406"/>
        <v>0</v>
      </c>
      <c r="R3743" s="14" t="str">
        <f t="shared" si="407"/>
        <v>11/17/2015</v>
      </c>
      <c r="S3743" s="14" t="str">
        <f t="shared" si="408"/>
        <v>12/17/2015</v>
      </c>
      <c r="T3743" s="9">
        <f t="shared" si="409"/>
        <v>11</v>
      </c>
      <c r="U3743">
        <f t="shared" si="410"/>
        <v>2015</v>
      </c>
      <c r="V3743" s="9">
        <f t="shared" si="411"/>
        <v>12</v>
      </c>
      <c r="W3743">
        <f t="shared" si="412"/>
        <v>2015</v>
      </c>
    </row>
    <row r="3744" spans="1:23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3">
        <v>41888.214629629627</v>
      </c>
      <c r="J3744" s="13">
        <v>41858.214629629627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 s="3">
        <f>ROUND(E3744/D3744*100,0)</f>
        <v>2</v>
      </c>
      <c r="Q3744">
        <f t="shared" si="406"/>
        <v>25</v>
      </c>
      <c r="R3744" s="14" t="str">
        <f t="shared" si="407"/>
        <v>8/7/2014</v>
      </c>
      <c r="S3744" s="14" t="str">
        <f t="shared" si="408"/>
        <v>9/6/2014</v>
      </c>
      <c r="T3744" s="9">
        <f t="shared" si="409"/>
        <v>8</v>
      </c>
      <c r="U3744">
        <f t="shared" si="410"/>
        <v>2014</v>
      </c>
      <c r="V3744" s="9">
        <f t="shared" si="411"/>
        <v>9</v>
      </c>
      <c r="W3744">
        <f t="shared" si="412"/>
        <v>2014</v>
      </c>
    </row>
    <row r="3745" spans="1:23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3">
        <v>41823.710231481484</v>
      </c>
      <c r="J3745" s="13">
        <v>41793.710231481484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 s="3">
        <f>ROUND(E3745/D3745*100,0)</f>
        <v>0</v>
      </c>
      <c r="Q3745">
        <f t="shared" si="406"/>
        <v>0</v>
      </c>
      <c r="R3745" s="14" t="str">
        <f t="shared" si="407"/>
        <v>6/3/2014</v>
      </c>
      <c r="S3745" s="14" t="str">
        <f t="shared" si="408"/>
        <v>7/3/2014</v>
      </c>
      <c r="T3745" s="9">
        <f t="shared" si="409"/>
        <v>6</v>
      </c>
      <c r="U3745">
        <f t="shared" si="410"/>
        <v>2014</v>
      </c>
      <c r="V3745" s="9">
        <f t="shared" si="411"/>
        <v>7</v>
      </c>
      <c r="W3745">
        <f t="shared" si="412"/>
        <v>2014</v>
      </c>
    </row>
    <row r="3746" spans="1:23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3">
        <v>41825.165972222225</v>
      </c>
      <c r="J3746" s="13">
        <v>41793.814259259256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 s="3">
        <f>ROUND(E3746/D3746*100,0)</f>
        <v>0</v>
      </c>
      <c r="Q3746">
        <f t="shared" si="406"/>
        <v>0</v>
      </c>
      <c r="R3746" s="14" t="str">
        <f t="shared" si="407"/>
        <v>6/3/2014</v>
      </c>
      <c r="S3746" s="14" t="str">
        <f t="shared" si="408"/>
        <v>7/5/2014</v>
      </c>
      <c r="T3746" s="9">
        <f t="shared" si="409"/>
        <v>6</v>
      </c>
      <c r="U3746">
        <f t="shared" si="410"/>
        <v>2014</v>
      </c>
      <c r="V3746" s="9">
        <f t="shared" si="411"/>
        <v>7</v>
      </c>
      <c r="W3746">
        <f t="shared" si="412"/>
        <v>2014</v>
      </c>
    </row>
    <row r="3747" spans="1:23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3">
        <v>41861.697939814818</v>
      </c>
      <c r="J3747" s="13">
        <v>41831.697939814818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 s="3">
        <f>ROUND(E3747/D3747*100,0)</f>
        <v>10</v>
      </c>
      <c r="Q3747">
        <f t="shared" si="406"/>
        <v>10</v>
      </c>
      <c r="R3747" s="14" t="str">
        <f t="shared" si="407"/>
        <v>7/11/2014</v>
      </c>
      <c r="S3747" s="14" t="str">
        <f t="shared" si="408"/>
        <v>8/10/2014</v>
      </c>
      <c r="T3747" s="9">
        <f t="shared" si="409"/>
        <v>7</v>
      </c>
      <c r="U3747">
        <f t="shared" si="410"/>
        <v>2014</v>
      </c>
      <c r="V3747" s="9">
        <f t="shared" si="411"/>
        <v>8</v>
      </c>
      <c r="W3747">
        <f t="shared" si="412"/>
        <v>2014</v>
      </c>
    </row>
    <row r="3748" spans="1:23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3">
        <v>42651.389340277776</v>
      </c>
      <c r="J3748" s="13">
        <v>42621.389340277776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 s="3">
        <f>ROUND(E3748/D3748*100,0)</f>
        <v>2</v>
      </c>
      <c r="Q3748">
        <f t="shared" si="406"/>
        <v>202</v>
      </c>
      <c r="R3748" s="14" t="str">
        <f t="shared" si="407"/>
        <v>9/8/2016</v>
      </c>
      <c r="S3748" s="14" t="str">
        <f t="shared" si="408"/>
        <v>10/8/2016</v>
      </c>
      <c r="T3748" s="9">
        <f t="shared" si="409"/>
        <v>9</v>
      </c>
      <c r="U3748">
        <f t="shared" si="410"/>
        <v>2016</v>
      </c>
      <c r="V3748" s="9">
        <f t="shared" si="411"/>
        <v>10</v>
      </c>
      <c r="W3748">
        <f t="shared" si="412"/>
        <v>2016</v>
      </c>
    </row>
    <row r="3749" spans="1:23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3">
        <v>42190.957638888889</v>
      </c>
      <c r="J3749" s="13">
        <v>42164.299722222226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 s="3">
        <f>ROUND(E3749/D3749*100,0)</f>
        <v>1</v>
      </c>
      <c r="Q3749">
        <f t="shared" si="406"/>
        <v>25</v>
      </c>
      <c r="R3749" s="14" t="str">
        <f t="shared" si="407"/>
        <v>6/9/2015</v>
      </c>
      <c r="S3749" s="14" t="str">
        <f t="shared" si="408"/>
        <v>7/5/2015</v>
      </c>
      <c r="T3749" s="9">
        <f t="shared" si="409"/>
        <v>6</v>
      </c>
      <c r="U3749">
        <f t="shared" si="410"/>
        <v>2015</v>
      </c>
      <c r="V3749" s="9">
        <f t="shared" si="411"/>
        <v>7</v>
      </c>
      <c r="W3749">
        <f t="shared" si="412"/>
        <v>2015</v>
      </c>
    </row>
    <row r="3750" spans="1:23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3">
        <v>42416.249305555553</v>
      </c>
      <c r="J3750" s="13">
        <v>42395.706435185188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 s="3">
        <f>ROUND(E3750/D3750*100,0)</f>
        <v>104</v>
      </c>
      <c r="Q3750">
        <f t="shared" si="406"/>
        <v>99.54</v>
      </c>
      <c r="R3750" s="14" t="str">
        <f t="shared" si="407"/>
        <v>1/26/2016</v>
      </c>
      <c r="S3750" s="14" t="str">
        <f t="shared" si="408"/>
        <v>2/16/2016</v>
      </c>
      <c r="T3750" s="9">
        <f t="shared" si="409"/>
        <v>1</v>
      </c>
      <c r="U3750">
        <f t="shared" si="410"/>
        <v>2016</v>
      </c>
      <c r="V3750" s="9">
        <f t="shared" si="411"/>
        <v>2</v>
      </c>
      <c r="W3750">
        <f t="shared" si="412"/>
        <v>2016</v>
      </c>
    </row>
    <row r="3751" spans="1:23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3">
        <v>42489.165972222225</v>
      </c>
      <c r="J3751" s="13">
        <v>42458.127175925925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 s="3">
        <f>ROUND(E3751/D3751*100,0)</f>
        <v>105</v>
      </c>
      <c r="Q3751">
        <f t="shared" si="406"/>
        <v>75</v>
      </c>
      <c r="R3751" s="14" t="str">
        <f t="shared" si="407"/>
        <v>3/29/2016</v>
      </c>
      <c r="S3751" s="14" t="str">
        <f t="shared" si="408"/>
        <v>4/29/2016</v>
      </c>
      <c r="T3751" s="9">
        <f t="shared" si="409"/>
        <v>3</v>
      </c>
      <c r="U3751">
        <f t="shared" si="410"/>
        <v>2016</v>
      </c>
      <c r="V3751" s="9">
        <f t="shared" si="411"/>
        <v>4</v>
      </c>
      <c r="W3751">
        <f t="shared" si="412"/>
        <v>2016</v>
      </c>
    </row>
    <row r="3752" spans="1:23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3">
        <v>42045.332638888889</v>
      </c>
      <c r="J3752" s="13">
        <v>42016.981574074074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 s="3">
        <f>ROUND(E3752/D3752*100,0)</f>
        <v>100</v>
      </c>
      <c r="Q3752">
        <f t="shared" si="406"/>
        <v>215.25</v>
      </c>
      <c r="R3752" s="14" t="str">
        <f t="shared" si="407"/>
        <v>1/12/2015</v>
      </c>
      <c r="S3752" s="14" t="str">
        <f t="shared" si="408"/>
        <v>2/10/2015</v>
      </c>
      <c r="T3752" s="9">
        <f t="shared" si="409"/>
        <v>1</v>
      </c>
      <c r="U3752">
        <f t="shared" si="410"/>
        <v>2015</v>
      </c>
      <c r="V3752" s="9">
        <f t="shared" si="411"/>
        <v>2</v>
      </c>
      <c r="W3752">
        <f t="shared" si="412"/>
        <v>2015</v>
      </c>
    </row>
    <row r="3753" spans="1:23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3">
        <v>42462.993900462963</v>
      </c>
      <c r="J3753" s="13">
        <v>42403.035567129627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 s="3">
        <f>ROUND(E3753/D3753*100,0)</f>
        <v>133</v>
      </c>
      <c r="Q3753">
        <f t="shared" si="406"/>
        <v>120.55</v>
      </c>
      <c r="R3753" s="14" t="str">
        <f t="shared" si="407"/>
        <v>2/3/2016</v>
      </c>
      <c r="S3753" s="14" t="str">
        <f t="shared" si="408"/>
        <v>4/2/2016</v>
      </c>
      <c r="T3753" s="9">
        <f t="shared" si="409"/>
        <v>2</v>
      </c>
      <c r="U3753">
        <f t="shared" si="410"/>
        <v>2016</v>
      </c>
      <c r="V3753" s="9">
        <f t="shared" si="411"/>
        <v>4</v>
      </c>
      <c r="W3753">
        <f t="shared" si="412"/>
        <v>2016</v>
      </c>
    </row>
    <row r="3754" spans="1:23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3">
        <v>42659.875</v>
      </c>
      <c r="J3754" s="13">
        <v>42619.802488425928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 s="3">
        <f>ROUND(E3754/D3754*100,0)</f>
        <v>113</v>
      </c>
      <c r="Q3754">
        <f t="shared" si="406"/>
        <v>37.67</v>
      </c>
      <c r="R3754" s="14" t="str">
        <f t="shared" si="407"/>
        <v>9/6/2016</v>
      </c>
      <c r="S3754" s="14" t="str">
        <f t="shared" si="408"/>
        <v>10/16/2016</v>
      </c>
      <c r="T3754" s="9">
        <f t="shared" si="409"/>
        <v>9</v>
      </c>
      <c r="U3754">
        <f t="shared" si="410"/>
        <v>2016</v>
      </c>
      <c r="V3754" s="9">
        <f t="shared" si="411"/>
        <v>10</v>
      </c>
      <c r="W3754">
        <f t="shared" si="412"/>
        <v>2016</v>
      </c>
    </row>
    <row r="3755" spans="1:23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3">
        <v>42158</v>
      </c>
      <c r="J3755" s="13">
        <v>42128.824074074073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 s="3">
        <f>ROUND(E3755/D3755*100,0)</f>
        <v>103</v>
      </c>
      <c r="Q3755">
        <f t="shared" si="406"/>
        <v>172.23</v>
      </c>
      <c r="R3755" s="14" t="str">
        <f t="shared" si="407"/>
        <v>5/4/2015</v>
      </c>
      <c r="S3755" s="14" t="str">
        <f t="shared" si="408"/>
        <v>6/3/2015</v>
      </c>
      <c r="T3755" s="9">
        <f t="shared" si="409"/>
        <v>5</v>
      </c>
      <c r="U3755">
        <f t="shared" si="410"/>
        <v>2015</v>
      </c>
      <c r="V3755" s="9">
        <f t="shared" si="411"/>
        <v>6</v>
      </c>
      <c r="W3755">
        <f t="shared" si="412"/>
        <v>2015</v>
      </c>
    </row>
    <row r="3756" spans="1:23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3">
        <v>41846.207638888889</v>
      </c>
      <c r="J3756" s="13">
        <v>41808.881215277775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 s="3">
        <f>ROUND(E3756/D3756*100,0)</f>
        <v>120</v>
      </c>
      <c r="Q3756">
        <f t="shared" si="406"/>
        <v>111.11</v>
      </c>
      <c r="R3756" s="14" t="str">
        <f t="shared" si="407"/>
        <v>6/18/2014</v>
      </c>
      <c r="S3756" s="14" t="str">
        <f t="shared" si="408"/>
        <v>7/26/2014</v>
      </c>
      <c r="T3756" s="9">
        <f t="shared" si="409"/>
        <v>6</v>
      </c>
      <c r="U3756">
        <f t="shared" si="410"/>
        <v>2014</v>
      </c>
      <c r="V3756" s="9">
        <f t="shared" si="411"/>
        <v>7</v>
      </c>
      <c r="W3756">
        <f t="shared" si="412"/>
        <v>2014</v>
      </c>
    </row>
    <row r="3757" spans="1:23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3">
        <v>42475.866979166669</v>
      </c>
      <c r="J3757" s="13">
        <v>42445.866979166669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 s="3">
        <f>ROUND(E3757/D3757*100,0)</f>
        <v>130</v>
      </c>
      <c r="Q3757">
        <f t="shared" si="406"/>
        <v>25.46</v>
      </c>
      <c r="R3757" s="14" t="str">
        <f t="shared" si="407"/>
        <v>3/16/2016</v>
      </c>
      <c r="S3757" s="14" t="str">
        <f t="shared" si="408"/>
        <v>4/15/2016</v>
      </c>
      <c r="T3757" s="9">
        <f t="shared" si="409"/>
        <v>3</v>
      </c>
      <c r="U3757">
        <f t="shared" si="410"/>
        <v>2016</v>
      </c>
      <c r="V3757" s="9">
        <f t="shared" si="411"/>
        <v>4</v>
      </c>
      <c r="W3757">
        <f t="shared" si="412"/>
        <v>2016</v>
      </c>
    </row>
    <row r="3758" spans="1:23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3">
        <v>41801.814791666664</v>
      </c>
      <c r="J3758" s="13">
        <v>41771.814791666664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 s="3">
        <f>ROUND(E3758/D3758*100,0)</f>
        <v>101</v>
      </c>
      <c r="Q3758">
        <f t="shared" si="406"/>
        <v>267.64999999999998</v>
      </c>
      <c r="R3758" s="14" t="str">
        <f t="shared" si="407"/>
        <v>5/12/2014</v>
      </c>
      <c r="S3758" s="14" t="str">
        <f t="shared" si="408"/>
        <v>6/11/2014</v>
      </c>
      <c r="T3758" s="9">
        <f t="shared" si="409"/>
        <v>5</v>
      </c>
      <c r="U3758">
        <f t="shared" si="410"/>
        <v>2014</v>
      </c>
      <c r="V3758" s="9">
        <f t="shared" si="411"/>
        <v>6</v>
      </c>
      <c r="W3758">
        <f t="shared" si="412"/>
        <v>2014</v>
      </c>
    </row>
    <row r="3759" spans="1:23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3">
        <v>41974.850868055553</v>
      </c>
      <c r="J3759" s="13">
        <v>41954.850868055553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 s="3">
        <f>ROUND(E3759/D3759*100,0)</f>
        <v>109</v>
      </c>
      <c r="Q3759">
        <f t="shared" si="406"/>
        <v>75.959999999999994</v>
      </c>
      <c r="R3759" s="14" t="str">
        <f t="shared" si="407"/>
        <v>11/11/2014</v>
      </c>
      <c r="S3759" s="14" t="str">
        <f t="shared" si="408"/>
        <v>12/1/2014</v>
      </c>
      <c r="T3759" s="9">
        <f t="shared" si="409"/>
        <v>11</v>
      </c>
      <c r="U3759">
        <f t="shared" si="410"/>
        <v>2014</v>
      </c>
      <c r="V3759" s="9">
        <f t="shared" si="411"/>
        <v>12</v>
      </c>
      <c r="W3759">
        <f t="shared" si="412"/>
        <v>2014</v>
      </c>
    </row>
    <row r="3760" spans="1:23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3">
        <v>41778.208333333336</v>
      </c>
      <c r="J3760" s="13">
        <v>41747.471504629626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 s="3">
        <f>ROUND(E3760/D3760*100,0)</f>
        <v>102</v>
      </c>
      <c r="Q3760">
        <f t="shared" si="406"/>
        <v>59.04</v>
      </c>
      <c r="R3760" s="14" t="str">
        <f t="shared" si="407"/>
        <v>4/18/2014</v>
      </c>
      <c r="S3760" s="14" t="str">
        <f t="shared" si="408"/>
        <v>5/19/2014</v>
      </c>
      <c r="T3760" s="9">
        <f t="shared" si="409"/>
        <v>4</v>
      </c>
      <c r="U3760">
        <f t="shared" si="410"/>
        <v>2014</v>
      </c>
      <c r="V3760" s="9">
        <f t="shared" si="411"/>
        <v>5</v>
      </c>
      <c r="W3760">
        <f t="shared" si="412"/>
        <v>2014</v>
      </c>
    </row>
    <row r="3761" spans="1:23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3">
        <v>42242.108252314814</v>
      </c>
      <c r="J3761" s="13">
        <v>42182.108252314814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 s="3">
        <f>ROUND(E3761/D3761*100,0)</f>
        <v>110</v>
      </c>
      <c r="Q3761">
        <f t="shared" si="406"/>
        <v>50.11</v>
      </c>
      <c r="R3761" s="14" t="str">
        <f t="shared" si="407"/>
        <v>6/27/2015</v>
      </c>
      <c r="S3761" s="14" t="str">
        <f t="shared" si="408"/>
        <v>8/26/2015</v>
      </c>
      <c r="T3761" s="9">
        <f t="shared" si="409"/>
        <v>6</v>
      </c>
      <c r="U3761">
        <f t="shared" si="410"/>
        <v>2015</v>
      </c>
      <c r="V3761" s="9">
        <f t="shared" si="411"/>
        <v>8</v>
      </c>
      <c r="W3761">
        <f t="shared" si="412"/>
        <v>2015</v>
      </c>
    </row>
    <row r="3762" spans="1:23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3">
        <v>41764.525300925925</v>
      </c>
      <c r="J3762" s="13">
        <v>41739.525300925925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 s="3">
        <f>ROUND(E3762/D3762*100,0)</f>
        <v>101</v>
      </c>
      <c r="Q3762">
        <f t="shared" si="406"/>
        <v>55.5</v>
      </c>
      <c r="R3762" s="14" t="str">
        <f t="shared" si="407"/>
        <v>4/10/2014</v>
      </c>
      <c r="S3762" s="14" t="str">
        <f t="shared" si="408"/>
        <v>5/5/2014</v>
      </c>
      <c r="T3762" s="9">
        <f t="shared" si="409"/>
        <v>4</v>
      </c>
      <c r="U3762">
        <f t="shared" si="410"/>
        <v>2014</v>
      </c>
      <c r="V3762" s="9">
        <f t="shared" si="411"/>
        <v>5</v>
      </c>
      <c r="W3762">
        <f t="shared" si="412"/>
        <v>2014</v>
      </c>
    </row>
    <row r="3763" spans="1:23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3">
        <v>42226.958333333336</v>
      </c>
      <c r="J3763" s="13">
        <v>42173.466863425929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 s="3">
        <f>ROUND(E3763/D3763*100,0)</f>
        <v>100</v>
      </c>
      <c r="Q3763">
        <f t="shared" si="406"/>
        <v>166.67</v>
      </c>
      <c r="R3763" s="14" t="str">
        <f t="shared" si="407"/>
        <v>6/18/2015</v>
      </c>
      <c r="S3763" s="14" t="str">
        <f t="shared" si="408"/>
        <v>8/10/2015</v>
      </c>
      <c r="T3763" s="9">
        <f t="shared" si="409"/>
        <v>6</v>
      </c>
      <c r="U3763">
        <f t="shared" si="410"/>
        <v>2015</v>
      </c>
      <c r="V3763" s="9">
        <f t="shared" si="411"/>
        <v>8</v>
      </c>
      <c r="W3763">
        <f t="shared" si="412"/>
        <v>2015</v>
      </c>
    </row>
    <row r="3764" spans="1:23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3">
        <v>42218.813530092593</v>
      </c>
      <c r="J3764" s="13">
        <v>42193.813530092593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 s="3">
        <f>ROUND(E3764/D3764*100,0)</f>
        <v>106</v>
      </c>
      <c r="Q3764">
        <f t="shared" si="406"/>
        <v>47.43</v>
      </c>
      <c r="R3764" s="14" t="str">
        <f t="shared" si="407"/>
        <v>7/8/2015</v>
      </c>
      <c r="S3764" s="14" t="str">
        <f t="shared" si="408"/>
        <v>8/2/2015</v>
      </c>
      <c r="T3764" s="9">
        <f t="shared" si="409"/>
        <v>7</v>
      </c>
      <c r="U3764">
        <f t="shared" si="410"/>
        <v>2015</v>
      </c>
      <c r="V3764" s="9">
        <f t="shared" si="411"/>
        <v>8</v>
      </c>
      <c r="W3764">
        <f t="shared" si="412"/>
        <v>2015</v>
      </c>
    </row>
    <row r="3765" spans="1:23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3">
        <v>42095.708634259259</v>
      </c>
      <c r="J3765" s="13">
        <v>42065.750300925924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 s="3">
        <f>ROUND(E3765/D3765*100,0)</f>
        <v>100</v>
      </c>
      <c r="Q3765">
        <f t="shared" si="406"/>
        <v>64.94</v>
      </c>
      <c r="R3765" s="14" t="str">
        <f t="shared" si="407"/>
        <v>3/2/2015</v>
      </c>
      <c r="S3765" s="14" t="str">
        <f t="shared" si="408"/>
        <v>4/1/2015</v>
      </c>
      <c r="T3765" s="9">
        <f t="shared" si="409"/>
        <v>3</v>
      </c>
      <c r="U3765">
        <f t="shared" si="410"/>
        <v>2015</v>
      </c>
      <c r="V3765" s="9">
        <f t="shared" si="411"/>
        <v>4</v>
      </c>
      <c r="W3765">
        <f t="shared" si="412"/>
        <v>2015</v>
      </c>
    </row>
    <row r="3766" spans="1:23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3">
        <v>42519.025000000001</v>
      </c>
      <c r="J3766" s="13">
        <v>42499.842962962961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 s="3">
        <f>ROUND(E3766/D3766*100,0)</f>
        <v>100</v>
      </c>
      <c r="Q3766">
        <f t="shared" si="406"/>
        <v>55.56</v>
      </c>
      <c r="R3766" s="14" t="str">
        <f t="shared" si="407"/>
        <v>5/9/2016</v>
      </c>
      <c r="S3766" s="14" t="str">
        <f t="shared" si="408"/>
        <v>5/29/2016</v>
      </c>
      <c r="T3766" s="9">
        <f t="shared" si="409"/>
        <v>5</v>
      </c>
      <c r="U3766">
        <f t="shared" si="410"/>
        <v>2016</v>
      </c>
      <c r="V3766" s="9">
        <f t="shared" si="411"/>
        <v>5</v>
      </c>
      <c r="W3766">
        <f t="shared" si="412"/>
        <v>2016</v>
      </c>
    </row>
    <row r="3767" spans="1:23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3">
        <v>41850.776412037034</v>
      </c>
      <c r="J3767" s="13">
        <v>41820.776412037034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 s="3">
        <f>ROUND(E3767/D3767*100,0)</f>
        <v>113</v>
      </c>
      <c r="Q3767">
        <f t="shared" si="406"/>
        <v>74.22</v>
      </c>
      <c r="R3767" s="14" t="str">
        <f t="shared" si="407"/>
        <v>6/30/2014</v>
      </c>
      <c r="S3767" s="14" t="str">
        <f t="shared" si="408"/>
        <v>7/30/2014</v>
      </c>
      <c r="T3767" s="9">
        <f t="shared" si="409"/>
        <v>6</v>
      </c>
      <c r="U3767">
        <f t="shared" si="410"/>
        <v>2014</v>
      </c>
      <c r="V3767" s="9">
        <f t="shared" si="411"/>
        <v>7</v>
      </c>
      <c r="W3767">
        <f t="shared" si="412"/>
        <v>2014</v>
      </c>
    </row>
    <row r="3768" spans="1:23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3">
        <v>41823.167187500003</v>
      </c>
      <c r="J3768" s="13">
        <v>41788.167187500003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 s="3">
        <f>ROUND(E3768/D3768*100,0)</f>
        <v>103</v>
      </c>
      <c r="Q3768">
        <f t="shared" si="406"/>
        <v>106.93</v>
      </c>
      <c r="R3768" s="14" t="str">
        <f t="shared" si="407"/>
        <v>5/29/2014</v>
      </c>
      <c r="S3768" s="14" t="str">
        <f t="shared" si="408"/>
        <v>7/3/2014</v>
      </c>
      <c r="T3768" s="9">
        <f t="shared" si="409"/>
        <v>5</v>
      </c>
      <c r="U3768">
        <f t="shared" si="410"/>
        <v>2014</v>
      </c>
      <c r="V3768" s="9">
        <f t="shared" si="411"/>
        <v>7</v>
      </c>
      <c r="W3768">
        <f t="shared" si="412"/>
        <v>2014</v>
      </c>
    </row>
    <row r="3769" spans="1:23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3">
        <v>42064.207638888889</v>
      </c>
      <c r="J3769" s="13">
        <v>42050.019641203704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 s="3">
        <f>ROUND(E3769/D3769*100,0)</f>
        <v>117</v>
      </c>
      <c r="Q3769">
        <f t="shared" si="406"/>
        <v>41.7</v>
      </c>
      <c r="R3769" s="14" t="str">
        <f t="shared" si="407"/>
        <v>2/15/2015</v>
      </c>
      <c r="S3769" s="14" t="str">
        <f t="shared" si="408"/>
        <v>3/1/2015</v>
      </c>
      <c r="T3769" s="9">
        <f t="shared" si="409"/>
        <v>2</v>
      </c>
      <c r="U3769">
        <f t="shared" si="410"/>
        <v>2015</v>
      </c>
      <c r="V3769" s="9">
        <f t="shared" si="411"/>
        <v>3</v>
      </c>
      <c r="W3769">
        <f t="shared" si="412"/>
        <v>2015</v>
      </c>
    </row>
    <row r="3770" spans="1:23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3">
        <v>41802.727893518517</v>
      </c>
      <c r="J3770" s="13">
        <v>41772.727893518517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 s="3">
        <f>ROUND(E3770/D3770*100,0)</f>
        <v>108</v>
      </c>
      <c r="Q3770">
        <f t="shared" si="406"/>
        <v>74.239999999999995</v>
      </c>
      <c r="R3770" s="14" t="str">
        <f t="shared" si="407"/>
        <v>5/13/2014</v>
      </c>
      <c r="S3770" s="14" t="str">
        <f t="shared" si="408"/>
        <v>6/12/2014</v>
      </c>
      <c r="T3770" s="9">
        <f t="shared" si="409"/>
        <v>5</v>
      </c>
      <c r="U3770">
        <f t="shared" si="410"/>
        <v>2014</v>
      </c>
      <c r="V3770" s="9">
        <f t="shared" si="411"/>
        <v>6</v>
      </c>
      <c r="W3770">
        <f t="shared" si="412"/>
        <v>2014</v>
      </c>
    </row>
    <row r="3771" spans="1:23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3">
        <v>42475.598136574074</v>
      </c>
      <c r="J3771" s="13">
        <v>42445.598136574074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 s="3">
        <f>ROUND(E3771/D3771*100,0)</f>
        <v>100</v>
      </c>
      <c r="Q3771">
        <f t="shared" si="406"/>
        <v>73.33</v>
      </c>
      <c r="R3771" s="14" t="str">
        <f t="shared" si="407"/>
        <v>3/16/2016</v>
      </c>
      <c r="S3771" s="14" t="str">
        <f t="shared" si="408"/>
        <v>4/15/2016</v>
      </c>
      <c r="T3771" s="9">
        <f t="shared" si="409"/>
        <v>3</v>
      </c>
      <c r="U3771">
        <f t="shared" si="410"/>
        <v>2016</v>
      </c>
      <c r="V3771" s="9">
        <f t="shared" si="411"/>
        <v>4</v>
      </c>
      <c r="W3771">
        <f t="shared" si="412"/>
        <v>2016</v>
      </c>
    </row>
    <row r="3772" spans="1:23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3">
        <v>42168.930671296293</v>
      </c>
      <c r="J3772" s="13">
        <v>42138.930671296293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 s="3">
        <f>ROUND(E3772/D3772*100,0)</f>
        <v>100</v>
      </c>
      <c r="Q3772">
        <f t="shared" si="406"/>
        <v>100</v>
      </c>
      <c r="R3772" s="14" t="str">
        <f t="shared" si="407"/>
        <v>5/14/2015</v>
      </c>
      <c r="S3772" s="14" t="str">
        <f t="shared" si="408"/>
        <v>6/13/2015</v>
      </c>
      <c r="T3772" s="9">
        <f t="shared" si="409"/>
        <v>5</v>
      </c>
      <c r="U3772">
        <f t="shared" si="410"/>
        <v>2015</v>
      </c>
      <c r="V3772" s="9">
        <f t="shared" si="411"/>
        <v>6</v>
      </c>
      <c r="W3772">
        <f t="shared" si="412"/>
        <v>2015</v>
      </c>
    </row>
    <row r="3773" spans="1:23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3">
        <v>42508</v>
      </c>
      <c r="J3773" s="13">
        <v>42493.857083333336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 s="3">
        <f>ROUND(E3773/D3773*100,0)</f>
        <v>146</v>
      </c>
      <c r="Q3773">
        <f t="shared" si="406"/>
        <v>38.42</v>
      </c>
      <c r="R3773" s="14" t="str">
        <f t="shared" si="407"/>
        <v>5/3/2016</v>
      </c>
      <c r="S3773" s="14" t="str">
        <f t="shared" si="408"/>
        <v>5/18/2016</v>
      </c>
      <c r="T3773" s="9">
        <f t="shared" si="409"/>
        <v>5</v>
      </c>
      <c r="U3773">
        <f t="shared" si="410"/>
        <v>2016</v>
      </c>
      <c r="V3773" s="9">
        <f t="shared" si="411"/>
        <v>5</v>
      </c>
      <c r="W3773">
        <f t="shared" si="412"/>
        <v>2016</v>
      </c>
    </row>
    <row r="3774" spans="1:23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3">
        <v>42703.25</v>
      </c>
      <c r="J3774" s="13">
        <v>42682.616967592592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 s="3">
        <f>ROUND(E3774/D3774*100,0)</f>
        <v>110</v>
      </c>
      <c r="Q3774">
        <f t="shared" si="406"/>
        <v>166.97</v>
      </c>
      <c r="R3774" s="14" t="str">
        <f t="shared" si="407"/>
        <v>11/8/2016</v>
      </c>
      <c r="S3774" s="14" t="str">
        <f t="shared" si="408"/>
        <v>11/29/2016</v>
      </c>
      <c r="T3774" s="9">
        <f t="shared" si="409"/>
        <v>11</v>
      </c>
      <c r="U3774">
        <f t="shared" si="410"/>
        <v>2016</v>
      </c>
      <c r="V3774" s="9">
        <f t="shared" si="411"/>
        <v>11</v>
      </c>
      <c r="W3774">
        <f t="shared" si="412"/>
        <v>2016</v>
      </c>
    </row>
    <row r="3775" spans="1:23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3">
        <v>42689.088888888888</v>
      </c>
      <c r="J3775" s="13">
        <v>42656.005173611113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 s="3">
        <f>ROUND(E3775/D3775*100,0)</f>
        <v>108</v>
      </c>
      <c r="Q3775">
        <f t="shared" si="406"/>
        <v>94.91</v>
      </c>
      <c r="R3775" s="14" t="str">
        <f t="shared" si="407"/>
        <v>10/13/2016</v>
      </c>
      <c r="S3775" s="14" t="str">
        <f t="shared" si="408"/>
        <v>11/15/2016</v>
      </c>
      <c r="T3775" s="9">
        <f t="shared" si="409"/>
        <v>10</v>
      </c>
      <c r="U3775">
        <f t="shared" si="410"/>
        <v>2016</v>
      </c>
      <c r="V3775" s="9">
        <f t="shared" si="411"/>
        <v>11</v>
      </c>
      <c r="W3775">
        <f t="shared" si="412"/>
        <v>2016</v>
      </c>
    </row>
    <row r="3776" spans="1:23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3">
        <v>42103.792303240742</v>
      </c>
      <c r="J3776" s="13">
        <v>42087.792303240742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 s="3">
        <f>ROUND(E3776/D3776*100,0)</f>
        <v>100</v>
      </c>
      <c r="Q3776">
        <f t="shared" si="406"/>
        <v>100</v>
      </c>
      <c r="R3776" s="14" t="str">
        <f t="shared" si="407"/>
        <v>3/24/2015</v>
      </c>
      <c r="S3776" s="14" t="str">
        <f t="shared" si="408"/>
        <v>4/9/2015</v>
      </c>
      <c r="T3776" s="9">
        <f t="shared" si="409"/>
        <v>3</v>
      </c>
      <c r="U3776">
        <f t="shared" si="410"/>
        <v>2015</v>
      </c>
      <c r="V3776" s="9">
        <f t="shared" si="411"/>
        <v>4</v>
      </c>
      <c r="W3776">
        <f t="shared" si="412"/>
        <v>2015</v>
      </c>
    </row>
    <row r="3777" spans="1:23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3">
        <v>42103.166666666664</v>
      </c>
      <c r="J3777" s="13">
        <v>42075.942627314813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 s="3">
        <f>ROUND(E3777/D3777*100,0)</f>
        <v>100</v>
      </c>
      <c r="Q3777">
        <f t="shared" si="406"/>
        <v>143.21</v>
      </c>
      <c r="R3777" s="14" t="str">
        <f t="shared" si="407"/>
        <v>3/12/2015</v>
      </c>
      <c r="S3777" s="14" t="str">
        <f t="shared" si="408"/>
        <v>4/9/2015</v>
      </c>
      <c r="T3777" s="9">
        <f t="shared" si="409"/>
        <v>3</v>
      </c>
      <c r="U3777">
        <f t="shared" si="410"/>
        <v>2015</v>
      </c>
      <c r="V3777" s="9">
        <f t="shared" si="411"/>
        <v>4</v>
      </c>
      <c r="W3777">
        <f t="shared" si="412"/>
        <v>2015</v>
      </c>
    </row>
    <row r="3778" spans="1:23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3">
        <v>41852.041666666664</v>
      </c>
      <c r="J3778" s="13">
        <v>41814.367800925924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 s="3">
        <f>ROUND(E3778/D3778*100,0)</f>
        <v>107</v>
      </c>
      <c r="Q3778">
        <f t="shared" si="406"/>
        <v>90.82</v>
      </c>
      <c r="R3778" s="14" t="str">
        <f t="shared" si="407"/>
        <v>6/24/2014</v>
      </c>
      <c r="S3778" s="14" t="str">
        <f t="shared" si="408"/>
        <v>8/1/2014</v>
      </c>
      <c r="T3778" s="9">
        <f t="shared" si="409"/>
        <v>6</v>
      </c>
      <c r="U3778">
        <f t="shared" si="410"/>
        <v>2014</v>
      </c>
      <c r="V3778" s="9">
        <f t="shared" si="411"/>
        <v>8</v>
      </c>
      <c r="W3778">
        <f t="shared" si="412"/>
        <v>2014</v>
      </c>
    </row>
    <row r="3779" spans="1:23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3">
        <v>41909.166666666664</v>
      </c>
      <c r="J3779" s="13">
        <v>41887.111354166664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 s="3">
        <f>ROUND(E3779/D3779*100,0)</f>
        <v>143</v>
      </c>
      <c r="Q3779">
        <f t="shared" ref="Q3779:Q3842" si="413">IFERROR(ROUND(E3779/L3779,2),0)</f>
        <v>48.54</v>
      </c>
      <c r="R3779" s="14" t="str">
        <f t="shared" ref="R3779:R3842" si="414">_xlfn.CONCAT(MONTH(J3779),"/",DAY(J3779),"/",YEAR(J3779))</f>
        <v>9/5/2014</v>
      </c>
      <c r="S3779" s="14" t="str">
        <f t="shared" ref="S3779:S3842" si="415">_xlfn.CONCAT(MONTH(I3779),"/",DAY(I3779),"/",YEAR(I3779))</f>
        <v>9/27/2014</v>
      </c>
      <c r="T3779" s="9">
        <f t="shared" ref="T3779:T3842" si="416">MONTH(R3779)</f>
        <v>9</v>
      </c>
      <c r="U3779">
        <f t="shared" ref="U3779:U3842" si="417">YEAR(R3779)</f>
        <v>2014</v>
      </c>
      <c r="V3779" s="9">
        <f t="shared" ref="V3779:V3842" si="418">MONTH(S3779)</f>
        <v>9</v>
      </c>
      <c r="W3779">
        <f t="shared" ref="W3779:W3842" si="419">YEAR(S3779)</f>
        <v>2014</v>
      </c>
    </row>
    <row r="3780" spans="1:23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3">
        <v>42049.819212962961</v>
      </c>
      <c r="J3780" s="13">
        <v>41989.819212962961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 s="3">
        <f>ROUND(E3780/D3780*100,0)</f>
        <v>105</v>
      </c>
      <c r="Q3780">
        <f t="shared" si="413"/>
        <v>70.03</v>
      </c>
      <c r="R3780" s="14" t="str">
        <f t="shared" si="414"/>
        <v>12/16/2014</v>
      </c>
      <c r="S3780" s="14" t="str">
        <f t="shared" si="415"/>
        <v>2/14/2015</v>
      </c>
      <c r="T3780" s="9">
        <f t="shared" si="416"/>
        <v>12</v>
      </c>
      <c r="U3780">
        <f t="shared" si="417"/>
        <v>2014</v>
      </c>
      <c r="V3780" s="9">
        <f t="shared" si="418"/>
        <v>2</v>
      </c>
      <c r="W3780">
        <f t="shared" si="419"/>
        <v>2015</v>
      </c>
    </row>
    <row r="3781" spans="1:23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3">
        <v>42455.693749999999</v>
      </c>
      <c r="J3781" s="13">
        <v>42425.73541666667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 s="3">
        <f>ROUND(E3781/D3781*100,0)</f>
        <v>104</v>
      </c>
      <c r="Q3781">
        <f t="shared" si="413"/>
        <v>135.63</v>
      </c>
      <c r="R3781" s="14" t="str">
        <f t="shared" si="414"/>
        <v>2/25/2016</v>
      </c>
      <c r="S3781" s="14" t="str">
        <f t="shared" si="415"/>
        <v>3/26/2016</v>
      </c>
      <c r="T3781" s="9">
        <f t="shared" si="416"/>
        <v>2</v>
      </c>
      <c r="U3781">
        <f t="shared" si="417"/>
        <v>2016</v>
      </c>
      <c r="V3781" s="9">
        <f t="shared" si="418"/>
        <v>3</v>
      </c>
      <c r="W3781">
        <f t="shared" si="419"/>
        <v>2016</v>
      </c>
    </row>
    <row r="3782" spans="1:23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3">
        <v>42198.837500000001</v>
      </c>
      <c r="J3782" s="13">
        <v>42166.219733796293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 s="3">
        <f>ROUND(E3782/D3782*100,0)</f>
        <v>120</v>
      </c>
      <c r="Q3782">
        <f t="shared" si="413"/>
        <v>100</v>
      </c>
      <c r="R3782" s="14" t="str">
        <f t="shared" si="414"/>
        <v>6/11/2015</v>
      </c>
      <c r="S3782" s="14" t="str">
        <f t="shared" si="415"/>
        <v>7/13/2015</v>
      </c>
      <c r="T3782" s="9">
        <f t="shared" si="416"/>
        <v>6</v>
      </c>
      <c r="U3782">
        <f t="shared" si="417"/>
        <v>2015</v>
      </c>
      <c r="V3782" s="9">
        <f t="shared" si="418"/>
        <v>7</v>
      </c>
      <c r="W3782">
        <f t="shared" si="419"/>
        <v>2015</v>
      </c>
    </row>
    <row r="3783" spans="1:23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3">
        <v>41890.882928240739</v>
      </c>
      <c r="J3783" s="13">
        <v>41865.882928240739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 s="3">
        <f>ROUND(E3783/D3783*100,0)</f>
        <v>110</v>
      </c>
      <c r="Q3783">
        <f t="shared" si="413"/>
        <v>94.9</v>
      </c>
      <c r="R3783" s="14" t="str">
        <f t="shared" si="414"/>
        <v>8/14/2014</v>
      </c>
      <c r="S3783" s="14" t="str">
        <f t="shared" si="415"/>
        <v>9/8/2014</v>
      </c>
      <c r="T3783" s="9">
        <f t="shared" si="416"/>
        <v>8</v>
      </c>
      <c r="U3783">
        <f t="shared" si="417"/>
        <v>2014</v>
      </c>
      <c r="V3783" s="9">
        <f t="shared" si="418"/>
        <v>9</v>
      </c>
      <c r="W3783">
        <f t="shared" si="419"/>
        <v>2014</v>
      </c>
    </row>
    <row r="3784" spans="1:23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3">
        <v>42575.958333333336</v>
      </c>
      <c r="J3784" s="13">
        <v>42546.862233796295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 s="3">
        <f>ROUND(E3784/D3784*100,0)</f>
        <v>102</v>
      </c>
      <c r="Q3784">
        <f t="shared" si="413"/>
        <v>75.37</v>
      </c>
      <c r="R3784" s="14" t="str">
        <f t="shared" si="414"/>
        <v>6/25/2016</v>
      </c>
      <c r="S3784" s="14" t="str">
        <f t="shared" si="415"/>
        <v>7/24/2016</v>
      </c>
      <c r="T3784" s="9">
        <f t="shared" si="416"/>
        <v>6</v>
      </c>
      <c r="U3784">
        <f t="shared" si="417"/>
        <v>2016</v>
      </c>
      <c r="V3784" s="9">
        <f t="shared" si="418"/>
        <v>7</v>
      </c>
      <c r="W3784">
        <f t="shared" si="419"/>
        <v>2016</v>
      </c>
    </row>
    <row r="3785" spans="1:23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3">
        <v>42444.666666666664</v>
      </c>
      <c r="J3785" s="13">
        <v>42420.140277777777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 s="3">
        <f>ROUND(E3785/D3785*100,0)</f>
        <v>129</v>
      </c>
      <c r="Q3785">
        <f t="shared" si="413"/>
        <v>64.459999999999994</v>
      </c>
      <c r="R3785" s="14" t="str">
        <f t="shared" si="414"/>
        <v>2/20/2016</v>
      </c>
      <c r="S3785" s="14" t="str">
        <f t="shared" si="415"/>
        <v>3/15/2016</v>
      </c>
      <c r="T3785" s="9">
        <f t="shared" si="416"/>
        <v>2</v>
      </c>
      <c r="U3785">
        <f t="shared" si="417"/>
        <v>2016</v>
      </c>
      <c r="V3785" s="9">
        <f t="shared" si="418"/>
        <v>3</v>
      </c>
      <c r="W3785">
        <f t="shared" si="419"/>
        <v>2016</v>
      </c>
    </row>
    <row r="3786" spans="1:23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3">
        <v>42561.980694444443</v>
      </c>
      <c r="J3786" s="13">
        <v>42531.980694444443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 s="3">
        <f>ROUND(E3786/D3786*100,0)</f>
        <v>115</v>
      </c>
      <c r="Q3786">
        <f t="shared" si="413"/>
        <v>115</v>
      </c>
      <c r="R3786" s="14" t="str">
        <f t="shared" si="414"/>
        <v>6/10/2016</v>
      </c>
      <c r="S3786" s="14" t="str">
        <f t="shared" si="415"/>
        <v>7/10/2016</v>
      </c>
      <c r="T3786" s="9">
        <f t="shared" si="416"/>
        <v>6</v>
      </c>
      <c r="U3786">
        <f t="shared" si="417"/>
        <v>2016</v>
      </c>
      <c r="V3786" s="9">
        <f t="shared" si="418"/>
        <v>7</v>
      </c>
      <c r="W3786">
        <f t="shared" si="419"/>
        <v>2016</v>
      </c>
    </row>
    <row r="3787" spans="1:23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3">
        <v>42584.418749999997</v>
      </c>
      <c r="J3787" s="13">
        <v>42548.63853009259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 s="3">
        <f>ROUND(E3787/D3787*100,0)</f>
        <v>151</v>
      </c>
      <c r="Q3787">
        <f t="shared" si="413"/>
        <v>100.5</v>
      </c>
      <c r="R3787" s="14" t="str">
        <f t="shared" si="414"/>
        <v>6/27/2016</v>
      </c>
      <c r="S3787" s="14" t="str">
        <f t="shared" si="415"/>
        <v>8/2/2016</v>
      </c>
      <c r="T3787" s="9">
        <f t="shared" si="416"/>
        <v>6</v>
      </c>
      <c r="U3787">
        <f t="shared" si="417"/>
        <v>2016</v>
      </c>
      <c r="V3787" s="9">
        <f t="shared" si="418"/>
        <v>8</v>
      </c>
      <c r="W3787">
        <f t="shared" si="419"/>
        <v>2016</v>
      </c>
    </row>
    <row r="3788" spans="1:23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3">
        <v>42517.037905092591</v>
      </c>
      <c r="J3788" s="13">
        <v>42487.037905092591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 s="3">
        <f>ROUND(E3788/D3788*100,0)</f>
        <v>111</v>
      </c>
      <c r="Q3788">
        <f t="shared" si="413"/>
        <v>93.77</v>
      </c>
      <c r="R3788" s="14" t="str">
        <f t="shared" si="414"/>
        <v>4/27/2016</v>
      </c>
      <c r="S3788" s="14" t="str">
        <f t="shared" si="415"/>
        <v>5/27/2016</v>
      </c>
      <c r="T3788" s="9">
        <f t="shared" si="416"/>
        <v>4</v>
      </c>
      <c r="U3788">
        <f t="shared" si="417"/>
        <v>2016</v>
      </c>
      <c r="V3788" s="9">
        <f t="shared" si="418"/>
        <v>5</v>
      </c>
      <c r="W3788">
        <f t="shared" si="419"/>
        <v>2016</v>
      </c>
    </row>
    <row r="3789" spans="1:23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3">
        <v>42196.165972222225</v>
      </c>
      <c r="J3789" s="13">
        <v>42167.534791666665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 s="3">
        <f>ROUND(E3789/D3789*100,0)</f>
        <v>100</v>
      </c>
      <c r="Q3789">
        <f t="shared" si="413"/>
        <v>35.1</v>
      </c>
      <c r="R3789" s="14" t="str">
        <f t="shared" si="414"/>
        <v>6/12/2015</v>
      </c>
      <c r="S3789" s="14" t="str">
        <f t="shared" si="415"/>
        <v>7/11/2015</v>
      </c>
      <c r="T3789" s="9">
        <f t="shared" si="416"/>
        <v>6</v>
      </c>
      <c r="U3789">
        <f t="shared" si="417"/>
        <v>2015</v>
      </c>
      <c r="V3789" s="9">
        <f t="shared" si="418"/>
        <v>7</v>
      </c>
      <c r="W3789">
        <f t="shared" si="419"/>
        <v>2015</v>
      </c>
    </row>
    <row r="3790" spans="1:23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3">
        <v>42361.679166666669</v>
      </c>
      <c r="J3790" s="13">
        <v>42333.695821759262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 s="3">
        <f>ROUND(E3790/D3790*100,0)</f>
        <v>1</v>
      </c>
      <c r="Q3790">
        <f t="shared" si="413"/>
        <v>500</v>
      </c>
      <c r="R3790" s="14" t="str">
        <f t="shared" si="414"/>
        <v>11/25/2015</v>
      </c>
      <c r="S3790" s="14" t="str">
        <f t="shared" si="415"/>
        <v>12/23/2015</v>
      </c>
      <c r="T3790" s="9">
        <f t="shared" si="416"/>
        <v>11</v>
      </c>
      <c r="U3790">
        <f t="shared" si="417"/>
        <v>2015</v>
      </c>
      <c r="V3790" s="9">
        <f t="shared" si="418"/>
        <v>12</v>
      </c>
      <c r="W3790">
        <f t="shared" si="419"/>
        <v>2015</v>
      </c>
    </row>
    <row r="3791" spans="1:23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3">
        <v>42170.798819444448</v>
      </c>
      <c r="J3791" s="13">
        <v>42138.798819444448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 s="3">
        <f>ROUND(E3791/D3791*100,0)</f>
        <v>3</v>
      </c>
      <c r="Q3791">
        <f t="shared" si="413"/>
        <v>29</v>
      </c>
      <c r="R3791" s="14" t="str">
        <f t="shared" si="414"/>
        <v>5/14/2015</v>
      </c>
      <c r="S3791" s="14" t="str">
        <f t="shared" si="415"/>
        <v>6/15/2015</v>
      </c>
      <c r="T3791" s="9">
        <f t="shared" si="416"/>
        <v>5</v>
      </c>
      <c r="U3791">
        <f t="shared" si="417"/>
        <v>2015</v>
      </c>
      <c r="V3791" s="9">
        <f t="shared" si="418"/>
        <v>6</v>
      </c>
      <c r="W3791">
        <f t="shared" si="419"/>
        <v>2015</v>
      </c>
    </row>
    <row r="3792" spans="1:23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3">
        <v>42696.708599537036</v>
      </c>
      <c r="J3792" s="13">
        <v>42666.666932870372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 s="3">
        <f>ROUND(E3792/D3792*100,0)</f>
        <v>0</v>
      </c>
      <c r="Q3792">
        <f t="shared" si="413"/>
        <v>0</v>
      </c>
      <c r="R3792" s="14" t="str">
        <f t="shared" si="414"/>
        <v>10/23/2016</v>
      </c>
      <c r="S3792" s="14" t="str">
        <f t="shared" si="415"/>
        <v>11/22/2016</v>
      </c>
      <c r="T3792" s="9">
        <f t="shared" si="416"/>
        <v>10</v>
      </c>
      <c r="U3792">
        <f t="shared" si="417"/>
        <v>2016</v>
      </c>
      <c r="V3792" s="9">
        <f t="shared" si="418"/>
        <v>11</v>
      </c>
      <c r="W3792">
        <f t="shared" si="419"/>
        <v>2016</v>
      </c>
    </row>
    <row r="3793" spans="1:23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3">
        <v>41826.692037037035</v>
      </c>
      <c r="J3793" s="13">
        <v>41766.692037037035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 s="3">
        <f>ROUND(E3793/D3793*100,0)</f>
        <v>0</v>
      </c>
      <c r="Q3793">
        <f t="shared" si="413"/>
        <v>0</v>
      </c>
      <c r="R3793" s="14" t="str">
        <f t="shared" si="414"/>
        <v>5/7/2014</v>
      </c>
      <c r="S3793" s="14" t="str">
        <f t="shared" si="415"/>
        <v>7/6/2014</v>
      </c>
      <c r="T3793" s="9">
        <f t="shared" si="416"/>
        <v>5</v>
      </c>
      <c r="U3793">
        <f t="shared" si="417"/>
        <v>2014</v>
      </c>
      <c r="V3793" s="9">
        <f t="shared" si="418"/>
        <v>7</v>
      </c>
      <c r="W3793">
        <f t="shared" si="419"/>
        <v>2014</v>
      </c>
    </row>
    <row r="3794" spans="1:23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3">
        <v>42200.447013888886</v>
      </c>
      <c r="J3794" s="13">
        <v>42170.447013888886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 s="3">
        <f>ROUND(E3794/D3794*100,0)</f>
        <v>0</v>
      </c>
      <c r="Q3794">
        <f t="shared" si="413"/>
        <v>17.5</v>
      </c>
      <c r="R3794" s="14" t="str">
        <f t="shared" si="414"/>
        <v>6/15/2015</v>
      </c>
      <c r="S3794" s="14" t="str">
        <f t="shared" si="415"/>
        <v>7/15/2015</v>
      </c>
      <c r="T3794" s="9">
        <f t="shared" si="416"/>
        <v>6</v>
      </c>
      <c r="U3794">
        <f t="shared" si="417"/>
        <v>2015</v>
      </c>
      <c r="V3794" s="9">
        <f t="shared" si="418"/>
        <v>7</v>
      </c>
      <c r="W3794">
        <f t="shared" si="419"/>
        <v>2015</v>
      </c>
    </row>
    <row r="3795" spans="1:23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3">
        <v>41989.938993055555</v>
      </c>
      <c r="J3795" s="13">
        <v>41968.938993055555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 s="3">
        <f>ROUND(E3795/D3795*100,0)</f>
        <v>60</v>
      </c>
      <c r="Q3795">
        <f t="shared" si="413"/>
        <v>174</v>
      </c>
      <c r="R3795" s="14" t="str">
        <f t="shared" si="414"/>
        <v>11/25/2014</v>
      </c>
      <c r="S3795" s="14" t="str">
        <f t="shared" si="415"/>
        <v>12/16/2014</v>
      </c>
      <c r="T3795" s="9">
        <f t="shared" si="416"/>
        <v>11</v>
      </c>
      <c r="U3795">
        <f t="shared" si="417"/>
        <v>2014</v>
      </c>
      <c r="V3795" s="9">
        <f t="shared" si="418"/>
        <v>12</v>
      </c>
      <c r="W3795">
        <f t="shared" si="419"/>
        <v>2014</v>
      </c>
    </row>
    <row r="3796" spans="1:23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3">
        <v>42162.58048611111</v>
      </c>
      <c r="J3796" s="13">
        <v>42132.58048611111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 s="3">
        <f>ROUND(E3796/D3796*100,0)</f>
        <v>1</v>
      </c>
      <c r="Q3796">
        <f t="shared" si="413"/>
        <v>50</v>
      </c>
      <c r="R3796" s="14" t="str">
        <f t="shared" si="414"/>
        <v>5/8/2015</v>
      </c>
      <c r="S3796" s="14" t="str">
        <f t="shared" si="415"/>
        <v>6/7/2015</v>
      </c>
      <c r="T3796" s="9">
        <f t="shared" si="416"/>
        <v>5</v>
      </c>
      <c r="U3796">
        <f t="shared" si="417"/>
        <v>2015</v>
      </c>
      <c r="V3796" s="9">
        <f t="shared" si="418"/>
        <v>6</v>
      </c>
      <c r="W3796">
        <f t="shared" si="419"/>
        <v>2015</v>
      </c>
    </row>
    <row r="3797" spans="1:23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3">
        <v>42244.9375</v>
      </c>
      <c r="J3797" s="13">
        <v>42201.436226851853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 s="3">
        <f>ROUND(E3797/D3797*100,0)</f>
        <v>2</v>
      </c>
      <c r="Q3797">
        <f t="shared" si="413"/>
        <v>5</v>
      </c>
      <c r="R3797" s="14" t="str">
        <f t="shared" si="414"/>
        <v>7/16/2015</v>
      </c>
      <c r="S3797" s="14" t="str">
        <f t="shared" si="415"/>
        <v>8/28/2015</v>
      </c>
      <c r="T3797" s="9">
        <f t="shared" si="416"/>
        <v>7</v>
      </c>
      <c r="U3797">
        <f t="shared" si="417"/>
        <v>2015</v>
      </c>
      <c r="V3797" s="9">
        <f t="shared" si="418"/>
        <v>8</v>
      </c>
      <c r="W3797">
        <f t="shared" si="419"/>
        <v>2015</v>
      </c>
    </row>
    <row r="3798" spans="1:23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3">
        <v>42749.029583333337</v>
      </c>
      <c r="J3798" s="13">
        <v>42689.029583333337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 s="3">
        <f>ROUND(E3798/D3798*100,0)</f>
        <v>0</v>
      </c>
      <c r="Q3798">
        <f t="shared" si="413"/>
        <v>1</v>
      </c>
      <c r="R3798" s="14" t="str">
        <f t="shared" si="414"/>
        <v>11/15/2016</v>
      </c>
      <c r="S3798" s="14" t="str">
        <f t="shared" si="415"/>
        <v>1/14/2017</v>
      </c>
      <c r="T3798" s="9">
        <f t="shared" si="416"/>
        <v>11</v>
      </c>
      <c r="U3798">
        <f t="shared" si="417"/>
        <v>2016</v>
      </c>
      <c r="V3798" s="9">
        <f t="shared" si="418"/>
        <v>1</v>
      </c>
      <c r="W3798">
        <f t="shared" si="419"/>
        <v>2017</v>
      </c>
    </row>
    <row r="3799" spans="1:23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3">
        <v>42114.881539351853</v>
      </c>
      <c r="J3799" s="13">
        <v>42084.881539351853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 s="3">
        <f>ROUND(E3799/D3799*100,0)</f>
        <v>90</v>
      </c>
      <c r="Q3799">
        <f t="shared" si="413"/>
        <v>145.41</v>
      </c>
      <c r="R3799" s="14" t="str">
        <f t="shared" si="414"/>
        <v>3/21/2015</v>
      </c>
      <c r="S3799" s="14" t="str">
        <f t="shared" si="415"/>
        <v>4/20/2015</v>
      </c>
      <c r="T3799" s="9">
        <f t="shared" si="416"/>
        <v>3</v>
      </c>
      <c r="U3799">
        <f t="shared" si="417"/>
        <v>2015</v>
      </c>
      <c r="V3799" s="9">
        <f t="shared" si="418"/>
        <v>4</v>
      </c>
      <c r="W3799">
        <f t="shared" si="419"/>
        <v>2015</v>
      </c>
    </row>
    <row r="3800" spans="1:23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3">
        <v>41861.722777777781</v>
      </c>
      <c r="J3800" s="13">
        <v>41831.722777777781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 s="3">
        <f>ROUND(E3800/D3800*100,0)</f>
        <v>1</v>
      </c>
      <c r="Q3800">
        <f t="shared" si="413"/>
        <v>205</v>
      </c>
      <c r="R3800" s="14" t="str">
        <f t="shared" si="414"/>
        <v>7/11/2014</v>
      </c>
      <c r="S3800" s="14" t="str">
        <f t="shared" si="415"/>
        <v>8/10/2014</v>
      </c>
      <c r="T3800" s="9">
        <f t="shared" si="416"/>
        <v>7</v>
      </c>
      <c r="U3800">
        <f t="shared" si="417"/>
        <v>2014</v>
      </c>
      <c r="V3800" s="9">
        <f t="shared" si="418"/>
        <v>8</v>
      </c>
      <c r="W3800">
        <f t="shared" si="419"/>
        <v>2014</v>
      </c>
    </row>
    <row r="3801" spans="1:23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3">
        <v>42440.93105324074</v>
      </c>
      <c r="J3801" s="13">
        <v>42410.93105324074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 s="3">
        <f>ROUND(E3801/D3801*100,0)</f>
        <v>4</v>
      </c>
      <c r="Q3801">
        <f t="shared" si="413"/>
        <v>100.5</v>
      </c>
      <c r="R3801" s="14" t="str">
        <f t="shared" si="414"/>
        <v>2/10/2016</v>
      </c>
      <c r="S3801" s="14" t="str">
        <f t="shared" si="415"/>
        <v>3/11/2016</v>
      </c>
      <c r="T3801" s="9">
        <f t="shared" si="416"/>
        <v>2</v>
      </c>
      <c r="U3801">
        <f t="shared" si="417"/>
        <v>2016</v>
      </c>
      <c r="V3801" s="9">
        <f t="shared" si="418"/>
        <v>3</v>
      </c>
      <c r="W3801">
        <f t="shared" si="419"/>
        <v>2016</v>
      </c>
    </row>
    <row r="3802" spans="1:23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3">
        <v>42015.207638888889</v>
      </c>
      <c r="J3802" s="13">
        <v>41982.737071759257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 s="3">
        <f>ROUND(E3802/D3802*100,0)</f>
        <v>4</v>
      </c>
      <c r="Q3802">
        <f t="shared" si="413"/>
        <v>55.06</v>
      </c>
      <c r="R3802" s="14" t="str">
        <f t="shared" si="414"/>
        <v>12/9/2014</v>
      </c>
      <c r="S3802" s="14" t="str">
        <f t="shared" si="415"/>
        <v>1/11/2015</v>
      </c>
      <c r="T3802" s="9">
        <f t="shared" si="416"/>
        <v>12</v>
      </c>
      <c r="U3802">
        <f t="shared" si="417"/>
        <v>2014</v>
      </c>
      <c r="V3802" s="9">
        <f t="shared" si="418"/>
        <v>1</v>
      </c>
      <c r="W3802">
        <f t="shared" si="419"/>
        <v>2015</v>
      </c>
    </row>
    <row r="3803" spans="1:23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3">
        <v>42006.676111111112</v>
      </c>
      <c r="J3803" s="13">
        <v>41975.676111111112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 s="3">
        <f>ROUND(E3803/D3803*100,0)</f>
        <v>9</v>
      </c>
      <c r="Q3803">
        <f t="shared" si="413"/>
        <v>47.33</v>
      </c>
      <c r="R3803" s="14" t="str">
        <f t="shared" si="414"/>
        <v>12/2/2014</v>
      </c>
      <c r="S3803" s="14" t="str">
        <f t="shared" si="415"/>
        <v>1/2/2015</v>
      </c>
      <c r="T3803" s="9">
        <f t="shared" si="416"/>
        <v>12</v>
      </c>
      <c r="U3803">
        <f t="shared" si="417"/>
        <v>2014</v>
      </c>
      <c r="V3803" s="9">
        <f t="shared" si="418"/>
        <v>1</v>
      </c>
      <c r="W3803">
        <f t="shared" si="419"/>
        <v>2015</v>
      </c>
    </row>
    <row r="3804" spans="1:23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3">
        <v>42299.126226851855</v>
      </c>
      <c r="J3804" s="13">
        <v>42269.126226851855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 s="3">
        <f>ROUND(E3804/D3804*100,0)</f>
        <v>0</v>
      </c>
      <c r="Q3804">
        <f t="shared" si="413"/>
        <v>0</v>
      </c>
      <c r="R3804" s="14" t="str">
        <f t="shared" si="414"/>
        <v>9/22/2015</v>
      </c>
      <c r="S3804" s="14" t="str">
        <f t="shared" si="415"/>
        <v>10/22/2015</v>
      </c>
      <c r="T3804" s="9">
        <f t="shared" si="416"/>
        <v>9</v>
      </c>
      <c r="U3804">
        <f t="shared" si="417"/>
        <v>2015</v>
      </c>
      <c r="V3804" s="9">
        <f t="shared" si="418"/>
        <v>10</v>
      </c>
      <c r="W3804">
        <f t="shared" si="419"/>
        <v>2015</v>
      </c>
    </row>
    <row r="3805" spans="1:23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3">
        <v>42433.971851851849</v>
      </c>
      <c r="J3805" s="13">
        <v>42403.971851851849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 s="3">
        <f>ROUND(E3805/D3805*100,0)</f>
        <v>20</v>
      </c>
      <c r="Q3805">
        <f t="shared" si="413"/>
        <v>58.95</v>
      </c>
      <c r="R3805" s="14" t="str">
        <f t="shared" si="414"/>
        <v>2/3/2016</v>
      </c>
      <c r="S3805" s="14" t="str">
        <f t="shared" si="415"/>
        <v>3/4/2016</v>
      </c>
      <c r="T3805" s="9">
        <f t="shared" si="416"/>
        <v>2</v>
      </c>
      <c r="U3805">
        <f t="shared" si="417"/>
        <v>2016</v>
      </c>
      <c r="V3805" s="9">
        <f t="shared" si="418"/>
        <v>3</v>
      </c>
      <c r="W3805">
        <f t="shared" si="419"/>
        <v>2016</v>
      </c>
    </row>
    <row r="3806" spans="1:23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3">
        <v>42582.291666666664</v>
      </c>
      <c r="J3806" s="13">
        <v>42527.00953703704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 s="3">
        <f>ROUND(E3806/D3806*100,0)</f>
        <v>0</v>
      </c>
      <c r="Q3806">
        <f t="shared" si="413"/>
        <v>0</v>
      </c>
      <c r="R3806" s="14" t="str">
        <f t="shared" si="414"/>
        <v>6/6/2016</v>
      </c>
      <c r="S3806" s="14" t="str">
        <f t="shared" si="415"/>
        <v>7/31/2016</v>
      </c>
      <c r="T3806" s="9">
        <f t="shared" si="416"/>
        <v>6</v>
      </c>
      <c r="U3806">
        <f t="shared" si="417"/>
        <v>2016</v>
      </c>
      <c r="V3806" s="9">
        <f t="shared" si="418"/>
        <v>7</v>
      </c>
      <c r="W3806">
        <f t="shared" si="419"/>
        <v>2016</v>
      </c>
    </row>
    <row r="3807" spans="1:23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3">
        <v>41909.887037037035</v>
      </c>
      <c r="J3807" s="13">
        <v>41849.887037037035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 s="3">
        <f>ROUND(E3807/D3807*100,0)</f>
        <v>0</v>
      </c>
      <c r="Q3807">
        <f t="shared" si="413"/>
        <v>1.5</v>
      </c>
      <c r="R3807" s="14" t="str">
        <f t="shared" si="414"/>
        <v>7/29/2014</v>
      </c>
      <c r="S3807" s="14" t="str">
        <f t="shared" si="415"/>
        <v>9/27/2014</v>
      </c>
      <c r="T3807" s="9">
        <f t="shared" si="416"/>
        <v>7</v>
      </c>
      <c r="U3807">
        <f t="shared" si="417"/>
        <v>2014</v>
      </c>
      <c r="V3807" s="9">
        <f t="shared" si="418"/>
        <v>9</v>
      </c>
      <c r="W3807">
        <f t="shared" si="419"/>
        <v>2014</v>
      </c>
    </row>
    <row r="3808" spans="1:23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3">
        <v>41819.259039351855</v>
      </c>
      <c r="J3808" s="13">
        <v>41799.259039351855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 s="3">
        <f>ROUND(E3808/D3808*100,0)</f>
        <v>0</v>
      </c>
      <c r="Q3808">
        <f t="shared" si="413"/>
        <v>5</v>
      </c>
      <c r="R3808" s="14" t="str">
        <f t="shared" si="414"/>
        <v>6/9/2014</v>
      </c>
      <c r="S3808" s="14" t="str">
        <f t="shared" si="415"/>
        <v>6/29/2014</v>
      </c>
      <c r="T3808" s="9">
        <f t="shared" si="416"/>
        <v>6</v>
      </c>
      <c r="U3808">
        <f t="shared" si="417"/>
        <v>2014</v>
      </c>
      <c r="V3808" s="9">
        <f t="shared" si="418"/>
        <v>6</v>
      </c>
      <c r="W3808">
        <f t="shared" si="419"/>
        <v>2014</v>
      </c>
    </row>
    <row r="3809" spans="1:23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3">
        <v>42097.909016203703</v>
      </c>
      <c r="J3809" s="13">
        <v>42090.909016203703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 s="3">
        <f>ROUND(E3809/D3809*100,0)</f>
        <v>30</v>
      </c>
      <c r="Q3809">
        <f t="shared" si="413"/>
        <v>50.56</v>
      </c>
      <c r="R3809" s="14" t="str">
        <f t="shared" si="414"/>
        <v>3/27/2015</v>
      </c>
      <c r="S3809" s="14" t="str">
        <f t="shared" si="415"/>
        <v>4/3/2015</v>
      </c>
      <c r="T3809" s="9">
        <f t="shared" si="416"/>
        <v>3</v>
      </c>
      <c r="U3809">
        <f t="shared" si="417"/>
        <v>2015</v>
      </c>
      <c r="V3809" s="9">
        <f t="shared" si="418"/>
        <v>4</v>
      </c>
      <c r="W3809">
        <f t="shared" si="419"/>
        <v>2015</v>
      </c>
    </row>
    <row r="3810" spans="1:23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3">
        <v>42119.412256944444</v>
      </c>
      <c r="J3810" s="13">
        <v>42059.453923611109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 s="3">
        <f>ROUND(E3810/D3810*100,0)</f>
        <v>100</v>
      </c>
      <c r="Q3810">
        <f t="shared" si="413"/>
        <v>41.67</v>
      </c>
      <c r="R3810" s="14" t="str">
        <f t="shared" si="414"/>
        <v>2/24/2015</v>
      </c>
      <c r="S3810" s="14" t="str">
        <f t="shared" si="415"/>
        <v>4/25/2015</v>
      </c>
      <c r="T3810" s="9">
        <f t="shared" si="416"/>
        <v>2</v>
      </c>
      <c r="U3810">
        <f t="shared" si="417"/>
        <v>2015</v>
      </c>
      <c r="V3810" s="9">
        <f t="shared" si="418"/>
        <v>4</v>
      </c>
      <c r="W3810">
        <f t="shared" si="419"/>
        <v>2015</v>
      </c>
    </row>
    <row r="3811" spans="1:23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3">
        <v>41850.958333333336</v>
      </c>
      <c r="J3811" s="13">
        <v>41800.526701388888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 s="3">
        <f>ROUND(E3811/D3811*100,0)</f>
        <v>101</v>
      </c>
      <c r="Q3811">
        <f t="shared" si="413"/>
        <v>53.29</v>
      </c>
      <c r="R3811" s="14" t="str">
        <f t="shared" si="414"/>
        <v>6/10/2014</v>
      </c>
      <c r="S3811" s="14" t="str">
        <f t="shared" si="415"/>
        <v>7/30/2014</v>
      </c>
      <c r="T3811" s="9">
        <f t="shared" si="416"/>
        <v>6</v>
      </c>
      <c r="U3811">
        <f t="shared" si="417"/>
        <v>2014</v>
      </c>
      <c r="V3811" s="9">
        <f t="shared" si="418"/>
        <v>7</v>
      </c>
      <c r="W3811">
        <f t="shared" si="419"/>
        <v>2014</v>
      </c>
    </row>
    <row r="3812" spans="1:23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3">
        <v>42084.807384259257</v>
      </c>
      <c r="J3812" s="13">
        <v>42054.849050925928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 s="3">
        <f>ROUND(E3812/D3812*100,0)</f>
        <v>122</v>
      </c>
      <c r="Q3812">
        <f t="shared" si="413"/>
        <v>70.23</v>
      </c>
      <c r="R3812" s="14" t="str">
        <f t="shared" si="414"/>
        <v>2/19/2015</v>
      </c>
      <c r="S3812" s="14" t="str">
        <f t="shared" si="415"/>
        <v>3/21/2015</v>
      </c>
      <c r="T3812" s="9">
        <f t="shared" si="416"/>
        <v>2</v>
      </c>
      <c r="U3812">
        <f t="shared" si="417"/>
        <v>2015</v>
      </c>
      <c r="V3812" s="9">
        <f t="shared" si="418"/>
        <v>3</v>
      </c>
      <c r="W3812">
        <f t="shared" si="419"/>
        <v>2015</v>
      </c>
    </row>
    <row r="3813" spans="1:23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3">
        <v>42521.458333333336</v>
      </c>
      <c r="J3813" s="13">
        <v>42487.627002314817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 s="3">
        <f>ROUND(E3813/D3813*100,0)</f>
        <v>330</v>
      </c>
      <c r="Q3813">
        <f t="shared" si="413"/>
        <v>43.42</v>
      </c>
      <c r="R3813" s="14" t="str">
        <f t="shared" si="414"/>
        <v>4/27/2016</v>
      </c>
      <c r="S3813" s="14" t="str">
        <f t="shared" si="415"/>
        <v>5/31/2016</v>
      </c>
      <c r="T3813" s="9">
        <f t="shared" si="416"/>
        <v>4</v>
      </c>
      <c r="U3813">
        <f t="shared" si="417"/>
        <v>2016</v>
      </c>
      <c r="V3813" s="9">
        <f t="shared" si="418"/>
        <v>5</v>
      </c>
      <c r="W3813">
        <f t="shared" si="419"/>
        <v>2016</v>
      </c>
    </row>
    <row r="3814" spans="1:23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3">
        <v>42156.165972222225</v>
      </c>
      <c r="J3814" s="13">
        <v>42109.751250000001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 s="3">
        <f>ROUND(E3814/D3814*100,0)</f>
        <v>110</v>
      </c>
      <c r="Q3814">
        <f t="shared" si="413"/>
        <v>199.18</v>
      </c>
      <c r="R3814" s="14" t="str">
        <f t="shared" si="414"/>
        <v>4/15/2015</v>
      </c>
      <c r="S3814" s="14" t="str">
        <f t="shared" si="415"/>
        <v>6/1/2015</v>
      </c>
      <c r="T3814" s="9">
        <f t="shared" si="416"/>
        <v>4</v>
      </c>
      <c r="U3814">
        <f t="shared" si="417"/>
        <v>2015</v>
      </c>
      <c r="V3814" s="9">
        <f t="shared" si="418"/>
        <v>6</v>
      </c>
      <c r="W3814">
        <f t="shared" si="419"/>
        <v>2015</v>
      </c>
    </row>
    <row r="3815" spans="1:23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3">
        <v>42535.904861111114</v>
      </c>
      <c r="J3815" s="13">
        <v>42497.275706018518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 s="3">
        <f>ROUND(E3815/D3815*100,0)</f>
        <v>101</v>
      </c>
      <c r="Q3815">
        <f t="shared" si="413"/>
        <v>78.52</v>
      </c>
      <c r="R3815" s="14" t="str">
        <f t="shared" si="414"/>
        <v>5/7/2016</v>
      </c>
      <c r="S3815" s="14" t="str">
        <f t="shared" si="415"/>
        <v>6/14/2016</v>
      </c>
      <c r="T3815" s="9">
        <f t="shared" si="416"/>
        <v>5</v>
      </c>
      <c r="U3815">
        <f t="shared" si="417"/>
        <v>2016</v>
      </c>
      <c r="V3815" s="9">
        <f t="shared" si="418"/>
        <v>6</v>
      </c>
      <c r="W3815">
        <f t="shared" si="419"/>
        <v>2016</v>
      </c>
    </row>
    <row r="3816" spans="1:23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3">
        <v>42095.165972222225</v>
      </c>
      <c r="J3816" s="13">
        <v>42058.904074074075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 s="3">
        <f>ROUND(E3816/D3816*100,0)</f>
        <v>140</v>
      </c>
      <c r="Q3816">
        <f t="shared" si="413"/>
        <v>61.82</v>
      </c>
      <c r="R3816" s="14" t="str">
        <f t="shared" si="414"/>
        <v>2/23/2015</v>
      </c>
      <c r="S3816" s="14" t="str">
        <f t="shared" si="415"/>
        <v>4/1/2015</v>
      </c>
      <c r="T3816" s="9">
        <f t="shared" si="416"/>
        <v>2</v>
      </c>
      <c r="U3816">
        <f t="shared" si="417"/>
        <v>2015</v>
      </c>
      <c r="V3816" s="9">
        <f t="shared" si="418"/>
        <v>4</v>
      </c>
      <c r="W3816">
        <f t="shared" si="419"/>
        <v>2015</v>
      </c>
    </row>
    <row r="3817" spans="1:23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3">
        <v>42236.958333333336</v>
      </c>
      <c r="J3817" s="13">
        <v>42207.259918981479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 s="3">
        <f>ROUND(E3817/D3817*100,0)</f>
        <v>100</v>
      </c>
      <c r="Q3817">
        <f t="shared" si="413"/>
        <v>50</v>
      </c>
      <c r="R3817" s="14" t="str">
        <f t="shared" si="414"/>
        <v>7/22/2015</v>
      </c>
      <c r="S3817" s="14" t="str">
        <f t="shared" si="415"/>
        <v>8/20/2015</v>
      </c>
      <c r="T3817" s="9">
        <f t="shared" si="416"/>
        <v>7</v>
      </c>
      <c r="U3817">
        <f t="shared" si="417"/>
        <v>2015</v>
      </c>
      <c r="V3817" s="9">
        <f t="shared" si="418"/>
        <v>8</v>
      </c>
      <c r="W3817">
        <f t="shared" si="419"/>
        <v>2015</v>
      </c>
    </row>
    <row r="3818" spans="1:23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3">
        <v>41837.690081018518</v>
      </c>
      <c r="J3818" s="13">
        <v>41807.690081018518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 s="3">
        <f>ROUND(E3818/D3818*100,0)</f>
        <v>119</v>
      </c>
      <c r="Q3818">
        <f t="shared" si="413"/>
        <v>48.34</v>
      </c>
      <c r="R3818" s="14" t="str">
        <f t="shared" si="414"/>
        <v>6/17/2014</v>
      </c>
      <c r="S3818" s="14" t="str">
        <f t="shared" si="415"/>
        <v>7/17/2014</v>
      </c>
      <c r="T3818" s="9">
        <f t="shared" si="416"/>
        <v>6</v>
      </c>
      <c r="U3818">
        <f t="shared" si="417"/>
        <v>2014</v>
      </c>
      <c r="V3818" s="9">
        <f t="shared" si="418"/>
        <v>7</v>
      </c>
      <c r="W3818">
        <f t="shared" si="419"/>
        <v>2014</v>
      </c>
    </row>
    <row r="3819" spans="1:23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3">
        <v>42301.165972222225</v>
      </c>
      <c r="J3819" s="13">
        <v>42284.696944444448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 s="3">
        <f>ROUND(E3819/D3819*100,0)</f>
        <v>107</v>
      </c>
      <c r="Q3819">
        <f t="shared" si="413"/>
        <v>107.25</v>
      </c>
      <c r="R3819" s="14" t="str">
        <f t="shared" si="414"/>
        <v>10/7/2015</v>
      </c>
      <c r="S3819" s="14" t="str">
        <f t="shared" si="415"/>
        <v>10/24/2015</v>
      </c>
      <c r="T3819" s="9">
        <f t="shared" si="416"/>
        <v>10</v>
      </c>
      <c r="U3819">
        <f t="shared" si="417"/>
        <v>2015</v>
      </c>
      <c r="V3819" s="9">
        <f t="shared" si="418"/>
        <v>10</v>
      </c>
      <c r="W3819">
        <f t="shared" si="419"/>
        <v>2015</v>
      </c>
    </row>
    <row r="3820" spans="1:23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3">
        <v>42075.800717592596</v>
      </c>
      <c r="J3820" s="13">
        <v>42045.84238425926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 s="3">
        <f>ROUND(E3820/D3820*100,0)</f>
        <v>228</v>
      </c>
      <c r="Q3820">
        <f t="shared" si="413"/>
        <v>57</v>
      </c>
      <c r="R3820" s="14" t="str">
        <f t="shared" si="414"/>
        <v>2/10/2015</v>
      </c>
      <c r="S3820" s="14" t="str">
        <f t="shared" si="415"/>
        <v>3/12/2015</v>
      </c>
      <c r="T3820" s="9">
        <f t="shared" si="416"/>
        <v>2</v>
      </c>
      <c r="U3820">
        <f t="shared" si="417"/>
        <v>2015</v>
      </c>
      <c r="V3820" s="9">
        <f t="shared" si="418"/>
        <v>3</v>
      </c>
      <c r="W3820">
        <f t="shared" si="419"/>
        <v>2015</v>
      </c>
    </row>
    <row r="3821" spans="1:23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3">
        <v>42202.876388888886</v>
      </c>
      <c r="J3821" s="13">
        <v>42184.209537037037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 s="3">
        <f>ROUND(E3821/D3821*100,0)</f>
        <v>106</v>
      </c>
      <c r="Q3821">
        <f t="shared" si="413"/>
        <v>40.92</v>
      </c>
      <c r="R3821" s="14" t="str">
        <f t="shared" si="414"/>
        <v>6/29/2015</v>
      </c>
      <c r="S3821" s="14" t="str">
        <f t="shared" si="415"/>
        <v>7/17/2015</v>
      </c>
      <c r="T3821" s="9">
        <f t="shared" si="416"/>
        <v>6</v>
      </c>
      <c r="U3821">
        <f t="shared" si="417"/>
        <v>2015</v>
      </c>
      <c r="V3821" s="9">
        <f t="shared" si="418"/>
        <v>7</v>
      </c>
      <c r="W3821">
        <f t="shared" si="419"/>
        <v>2015</v>
      </c>
    </row>
    <row r="3822" spans="1:23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3">
        <v>42190.651817129627</v>
      </c>
      <c r="J3822" s="13">
        <v>42160.651817129627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 s="3">
        <f>ROUND(E3822/D3822*100,0)</f>
        <v>143</v>
      </c>
      <c r="Q3822">
        <f t="shared" si="413"/>
        <v>21.5</v>
      </c>
      <c r="R3822" s="14" t="str">
        <f t="shared" si="414"/>
        <v>6/5/2015</v>
      </c>
      <c r="S3822" s="14" t="str">
        <f t="shared" si="415"/>
        <v>7/5/2015</v>
      </c>
      <c r="T3822" s="9">
        <f t="shared" si="416"/>
        <v>6</v>
      </c>
      <c r="U3822">
        <f t="shared" si="417"/>
        <v>2015</v>
      </c>
      <c r="V3822" s="9">
        <f t="shared" si="418"/>
        <v>7</v>
      </c>
      <c r="W3822">
        <f t="shared" si="419"/>
        <v>2015</v>
      </c>
    </row>
    <row r="3823" spans="1:23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3">
        <v>42373.180636574078</v>
      </c>
      <c r="J3823" s="13">
        <v>42341.180636574078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 s="3">
        <f>ROUND(E3823/D3823*100,0)</f>
        <v>105</v>
      </c>
      <c r="Q3823">
        <f t="shared" si="413"/>
        <v>79.540000000000006</v>
      </c>
      <c r="R3823" s="14" t="str">
        <f t="shared" si="414"/>
        <v>12/3/2015</v>
      </c>
      <c r="S3823" s="14" t="str">
        <f t="shared" si="415"/>
        <v>1/4/2016</v>
      </c>
      <c r="T3823" s="9">
        <f t="shared" si="416"/>
        <v>12</v>
      </c>
      <c r="U3823">
        <f t="shared" si="417"/>
        <v>2015</v>
      </c>
      <c r="V3823" s="9">
        <f t="shared" si="418"/>
        <v>1</v>
      </c>
      <c r="W3823">
        <f t="shared" si="419"/>
        <v>2016</v>
      </c>
    </row>
    <row r="3824" spans="1:23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3">
        <v>42388.957638888889</v>
      </c>
      <c r="J3824" s="13">
        <v>42329.838159722225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 s="3">
        <f>ROUND(E3824/D3824*100,0)</f>
        <v>110</v>
      </c>
      <c r="Q3824">
        <f t="shared" si="413"/>
        <v>72.38</v>
      </c>
      <c r="R3824" s="14" t="str">
        <f t="shared" si="414"/>
        <v>11/21/2015</v>
      </c>
      <c r="S3824" s="14" t="str">
        <f t="shared" si="415"/>
        <v>1/19/2016</v>
      </c>
      <c r="T3824" s="9">
        <f t="shared" si="416"/>
        <v>11</v>
      </c>
      <c r="U3824">
        <f t="shared" si="417"/>
        <v>2015</v>
      </c>
      <c r="V3824" s="9">
        <f t="shared" si="418"/>
        <v>1</v>
      </c>
      <c r="W3824">
        <f t="shared" si="419"/>
        <v>2016</v>
      </c>
    </row>
    <row r="3825" spans="1:23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3">
        <v>42205.165972222225</v>
      </c>
      <c r="J3825" s="13">
        <v>42170.910231481481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 s="3">
        <f>ROUND(E3825/D3825*100,0)</f>
        <v>106</v>
      </c>
      <c r="Q3825">
        <f t="shared" si="413"/>
        <v>64.63</v>
      </c>
      <c r="R3825" s="14" t="str">
        <f t="shared" si="414"/>
        <v>6/15/2015</v>
      </c>
      <c r="S3825" s="14" t="str">
        <f t="shared" si="415"/>
        <v>7/20/2015</v>
      </c>
      <c r="T3825" s="9">
        <f t="shared" si="416"/>
        <v>6</v>
      </c>
      <c r="U3825">
        <f t="shared" si="417"/>
        <v>2015</v>
      </c>
      <c r="V3825" s="9">
        <f t="shared" si="418"/>
        <v>7</v>
      </c>
      <c r="W3825">
        <f t="shared" si="419"/>
        <v>2015</v>
      </c>
    </row>
    <row r="3826" spans="1:23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3">
        <v>42583.570138888892</v>
      </c>
      <c r="J3826" s="13">
        <v>42571.626192129632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 s="3">
        <f>ROUND(E3826/D3826*100,0)</f>
        <v>108</v>
      </c>
      <c r="Q3826">
        <f t="shared" si="413"/>
        <v>38.57</v>
      </c>
      <c r="R3826" s="14" t="str">
        <f t="shared" si="414"/>
        <v>7/20/2016</v>
      </c>
      <c r="S3826" s="14" t="str">
        <f t="shared" si="415"/>
        <v>8/1/2016</v>
      </c>
      <c r="T3826" s="9">
        <f t="shared" si="416"/>
        <v>7</v>
      </c>
      <c r="U3826">
        <f t="shared" si="417"/>
        <v>2016</v>
      </c>
      <c r="V3826" s="9">
        <f t="shared" si="418"/>
        <v>8</v>
      </c>
      <c r="W3826">
        <f t="shared" si="419"/>
        <v>2016</v>
      </c>
    </row>
    <row r="3827" spans="1:23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3">
        <v>42172.069606481484</v>
      </c>
      <c r="J3827" s="13">
        <v>42151.069606481484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 s="3">
        <f>ROUND(E3827/D3827*100,0)</f>
        <v>105</v>
      </c>
      <c r="Q3827">
        <f t="shared" si="413"/>
        <v>107.57</v>
      </c>
      <c r="R3827" s="14" t="str">
        <f t="shared" si="414"/>
        <v>5/27/2015</v>
      </c>
      <c r="S3827" s="14" t="str">
        <f t="shared" si="415"/>
        <v>6/17/2015</v>
      </c>
      <c r="T3827" s="9">
        <f t="shared" si="416"/>
        <v>5</v>
      </c>
      <c r="U3827">
        <f t="shared" si="417"/>
        <v>2015</v>
      </c>
      <c r="V3827" s="9">
        <f t="shared" si="418"/>
        <v>6</v>
      </c>
      <c r="W3827">
        <f t="shared" si="419"/>
        <v>2015</v>
      </c>
    </row>
    <row r="3828" spans="1:23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3">
        <v>42131.423541666663</v>
      </c>
      <c r="J3828" s="13">
        <v>42101.423541666663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 s="3">
        <f>ROUND(E3828/D3828*100,0)</f>
        <v>119</v>
      </c>
      <c r="Q3828">
        <f t="shared" si="413"/>
        <v>27.5</v>
      </c>
      <c r="R3828" s="14" t="str">
        <f t="shared" si="414"/>
        <v>4/7/2015</v>
      </c>
      <c r="S3828" s="14" t="str">
        <f t="shared" si="415"/>
        <v>5/7/2015</v>
      </c>
      <c r="T3828" s="9">
        <f t="shared" si="416"/>
        <v>4</v>
      </c>
      <c r="U3828">
        <f t="shared" si="417"/>
        <v>2015</v>
      </c>
      <c r="V3828" s="9">
        <f t="shared" si="418"/>
        <v>5</v>
      </c>
      <c r="W3828">
        <f t="shared" si="419"/>
        <v>2015</v>
      </c>
    </row>
    <row r="3829" spans="1:23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3">
        <v>42090</v>
      </c>
      <c r="J3829" s="13">
        <v>42034.928252314814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 s="3">
        <f>ROUND(E3829/D3829*100,0)</f>
        <v>153</v>
      </c>
      <c r="Q3829">
        <f t="shared" si="413"/>
        <v>70.459999999999994</v>
      </c>
      <c r="R3829" s="14" t="str">
        <f t="shared" si="414"/>
        <v>1/30/2015</v>
      </c>
      <c r="S3829" s="14" t="str">
        <f t="shared" si="415"/>
        <v>3/27/2015</v>
      </c>
      <c r="T3829" s="9">
        <f t="shared" si="416"/>
        <v>1</v>
      </c>
      <c r="U3829">
        <f t="shared" si="417"/>
        <v>2015</v>
      </c>
      <c r="V3829" s="9">
        <f t="shared" si="418"/>
        <v>3</v>
      </c>
      <c r="W3829">
        <f t="shared" si="419"/>
        <v>2015</v>
      </c>
    </row>
    <row r="3830" spans="1:23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3">
        <v>42004.569293981483</v>
      </c>
      <c r="J3830" s="13">
        <v>41944.527627314812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 s="3">
        <f>ROUND(E3830/D3830*100,0)</f>
        <v>100</v>
      </c>
      <c r="Q3830">
        <f t="shared" si="413"/>
        <v>178.57</v>
      </c>
      <c r="R3830" s="14" t="str">
        <f t="shared" si="414"/>
        <v>11/1/2014</v>
      </c>
      <c r="S3830" s="14" t="str">
        <f t="shared" si="415"/>
        <v>12/31/2014</v>
      </c>
      <c r="T3830" s="9">
        <f t="shared" si="416"/>
        <v>11</v>
      </c>
      <c r="U3830">
        <f t="shared" si="417"/>
        <v>2014</v>
      </c>
      <c r="V3830" s="9">
        <f t="shared" si="418"/>
        <v>12</v>
      </c>
      <c r="W3830">
        <f t="shared" si="419"/>
        <v>2014</v>
      </c>
    </row>
    <row r="3831" spans="1:23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3">
        <v>42613.865405092591</v>
      </c>
      <c r="J3831" s="13">
        <v>42593.865405092591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 s="3">
        <f>ROUND(E3831/D3831*100,0)</f>
        <v>100</v>
      </c>
      <c r="Q3831">
        <f t="shared" si="413"/>
        <v>62.63</v>
      </c>
      <c r="R3831" s="14" t="str">
        <f t="shared" si="414"/>
        <v>8/11/2016</v>
      </c>
      <c r="S3831" s="14" t="str">
        <f t="shared" si="415"/>
        <v>8/31/2016</v>
      </c>
      <c r="T3831" s="9">
        <f t="shared" si="416"/>
        <v>8</v>
      </c>
      <c r="U3831">
        <f t="shared" si="417"/>
        <v>2016</v>
      </c>
      <c r="V3831" s="9">
        <f t="shared" si="418"/>
        <v>8</v>
      </c>
      <c r="W3831">
        <f t="shared" si="419"/>
        <v>2016</v>
      </c>
    </row>
    <row r="3832" spans="1:23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3">
        <v>42517.740868055553</v>
      </c>
      <c r="J3832" s="13">
        <v>42503.740868055553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 s="3">
        <f>ROUND(E3832/D3832*100,0)</f>
        <v>225</v>
      </c>
      <c r="Q3832">
        <f t="shared" si="413"/>
        <v>75</v>
      </c>
      <c r="R3832" s="14" t="str">
        <f t="shared" si="414"/>
        <v>5/13/2016</v>
      </c>
      <c r="S3832" s="14" t="str">
        <f t="shared" si="415"/>
        <v>5/27/2016</v>
      </c>
      <c r="T3832" s="9">
        <f t="shared" si="416"/>
        <v>5</v>
      </c>
      <c r="U3832">
        <f t="shared" si="417"/>
        <v>2016</v>
      </c>
      <c r="V3832" s="9">
        <f t="shared" si="418"/>
        <v>5</v>
      </c>
      <c r="W3832">
        <f t="shared" si="419"/>
        <v>2016</v>
      </c>
    </row>
    <row r="3833" spans="1:23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3">
        <v>41948.890567129631</v>
      </c>
      <c r="J3833" s="13">
        <v>41927.848900462966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 s="3">
        <f>ROUND(E3833/D3833*100,0)</f>
        <v>106</v>
      </c>
      <c r="Q3833">
        <f t="shared" si="413"/>
        <v>58.9</v>
      </c>
      <c r="R3833" s="14" t="str">
        <f t="shared" si="414"/>
        <v>10/15/2014</v>
      </c>
      <c r="S3833" s="14" t="str">
        <f t="shared" si="415"/>
        <v>11/5/2014</v>
      </c>
      <c r="T3833" s="9">
        <f t="shared" si="416"/>
        <v>10</v>
      </c>
      <c r="U3833">
        <f t="shared" si="417"/>
        <v>2014</v>
      </c>
      <c r="V3833" s="9">
        <f t="shared" si="418"/>
        <v>11</v>
      </c>
      <c r="W3833">
        <f t="shared" si="419"/>
        <v>2014</v>
      </c>
    </row>
    <row r="3834" spans="1:23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3">
        <v>42420.114988425928</v>
      </c>
      <c r="J3834" s="13">
        <v>42375.114988425928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 s="3">
        <f>ROUND(E3834/D3834*100,0)</f>
        <v>105</v>
      </c>
      <c r="Q3834">
        <f t="shared" si="413"/>
        <v>139.56</v>
      </c>
      <c r="R3834" s="14" t="str">
        <f t="shared" si="414"/>
        <v>1/6/2016</v>
      </c>
      <c r="S3834" s="14" t="str">
        <f t="shared" si="415"/>
        <v>2/20/2016</v>
      </c>
      <c r="T3834" s="9">
        <f t="shared" si="416"/>
        <v>1</v>
      </c>
      <c r="U3834">
        <f t="shared" si="417"/>
        <v>2016</v>
      </c>
      <c r="V3834" s="9">
        <f t="shared" si="418"/>
        <v>2</v>
      </c>
      <c r="W3834">
        <f t="shared" si="419"/>
        <v>2016</v>
      </c>
    </row>
    <row r="3835" spans="1:23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3">
        <v>41974.79791666667</v>
      </c>
      <c r="J3835" s="13">
        <v>41963.872361111113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 s="3">
        <f>ROUND(E3835/D3835*100,0)</f>
        <v>117</v>
      </c>
      <c r="Q3835">
        <f t="shared" si="413"/>
        <v>70</v>
      </c>
      <c r="R3835" s="14" t="str">
        <f t="shared" si="414"/>
        <v>11/20/2014</v>
      </c>
      <c r="S3835" s="14" t="str">
        <f t="shared" si="415"/>
        <v>12/1/2014</v>
      </c>
      <c r="T3835" s="9">
        <f t="shared" si="416"/>
        <v>11</v>
      </c>
      <c r="U3835">
        <f t="shared" si="417"/>
        <v>2014</v>
      </c>
      <c r="V3835" s="9">
        <f t="shared" si="418"/>
        <v>12</v>
      </c>
      <c r="W3835">
        <f t="shared" si="419"/>
        <v>2014</v>
      </c>
    </row>
    <row r="3836" spans="1:23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3">
        <v>42173.445219907408</v>
      </c>
      <c r="J3836" s="13">
        <v>42143.445219907408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 s="3">
        <f>ROUND(E3836/D3836*100,0)</f>
        <v>109</v>
      </c>
      <c r="Q3836">
        <f t="shared" si="413"/>
        <v>57.39</v>
      </c>
      <c r="R3836" s="14" t="str">
        <f t="shared" si="414"/>
        <v>5/19/2015</v>
      </c>
      <c r="S3836" s="14" t="str">
        <f t="shared" si="415"/>
        <v>6/18/2015</v>
      </c>
      <c r="T3836" s="9">
        <f t="shared" si="416"/>
        <v>5</v>
      </c>
      <c r="U3836">
        <f t="shared" si="417"/>
        <v>2015</v>
      </c>
      <c r="V3836" s="9">
        <f t="shared" si="418"/>
        <v>6</v>
      </c>
      <c r="W3836">
        <f t="shared" si="419"/>
        <v>2015</v>
      </c>
    </row>
    <row r="3837" spans="1:23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3">
        <v>42481.94222222222</v>
      </c>
      <c r="J3837" s="13">
        <v>42460.94222222222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 s="3">
        <f>ROUND(E3837/D3837*100,0)</f>
        <v>160</v>
      </c>
      <c r="Q3837">
        <f t="shared" si="413"/>
        <v>40</v>
      </c>
      <c r="R3837" s="14" t="str">
        <f t="shared" si="414"/>
        <v>3/31/2016</v>
      </c>
      <c r="S3837" s="14" t="str">
        <f t="shared" si="415"/>
        <v>4/21/2016</v>
      </c>
      <c r="T3837" s="9">
        <f t="shared" si="416"/>
        <v>3</v>
      </c>
      <c r="U3837">
        <f t="shared" si="417"/>
        <v>2016</v>
      </c>
      <c r="V3837" s="9">
        <f t="shared" si="418"/>
        <v>4</v>
      </c>
      <c r="W3837">
        <f t="shared" si="419"/>
        <v>2016</v>
      </c>
    </row>
    <row r="3838" spans="1:23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3">
        <v>42585.17291666667</v>
      </c>
      <c r="J3838" s="13">
        <v>42553.926527777781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 s="3">
        <f>ROUND(E3838/D3838*100,0)</f>
        <v>113</v>
      </c>
      <c r="Q3838">
        <f t="shared" si="413"/>
        <v>64.290000000000006</v>
      </c>
      <c r="R3838" s="14" t="str">
        <f t="shared" si="414"/>
        <v>7/2/2016</v>
      </c>
      <c r="S3838" s="14" t="str">
        <f t="shared" si="415"/>
        <v>8/3/2016</v>
      </c>
      <c r="T3838" s="9">
        <f t="shared" si="416"/>
        <v>7</v>
      </c>
      <c r="U3838">
        <f t="shared" si="417"/>
        <v>2016</v>
      </c>
      <c r="V3838" s="9">
        <f t="shared" si="418"/>
        <v>8</v>
      </c>
      <c r="W3838">
        <f t="shared" si="419"/>
        <v>2016</v>
      </c>
    </row>
    <row r="3839" spans="1:23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3">
        <v>42188.765717592592</v>
      </c>
      <c r="J3839" s="13">
        <v>42152.765717592592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 s="3">
        <f>ROUND(E3839/D3839*100,0)</f>
        <v>102</v>
      </c>
      <c r="Q3839">
        <f t="shared" si="413"/>
        <v>120.12</v>
      </c>
      <c r="R3839" s="14" t="str">
        <f t="shared" si="414"/>
        <v>5/28/2015</v>
      </c>
      <c r="S3839" s="14" t="str">
        <f t="shared" si="415"/>
        <v>7/3/2015</v>
      </c>
      <c r="T3839" s="9">
        <f t="shared" si="416"/>
        <v>5</v>
      </c>
      <c r="U3839">
        <f t="shared" si="417"/>
        <v>2015</v>
      </c>
      <c r="V3839" s="9">
        <f t="shared" si="418"/>
        <v>7</v>
      </c>
      <c r="W3839">
        <f t="shared" si="419"/>
        <v>2015</v>
      </c>
    </row>
    <row r="3840" spans="1:23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3">
        <v>42146.710752314815</v>
      </c>
      <c r="J3840" s="13">
        <v>42116.710752314815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 s="3">
        <f>ROUND(E3840/D3840*100,0)</f>
        <v>101</v>
      </c>
      <c r="Q3840">
        <f t="shared" si="413"/>
        <v>1008.24</v>
      </c>
      <c r="R3840" s="14" t="str">
        <f t="shared" si="414"/>
        <v>4/22/2015</v>
      </c>
      <c r="S3840" s="14" t="str">
        <f t="shared" si="415"/>
        <v>5/22/2015</v>
      </c>
      <c r="T3840" s="9">
        <f t="shared" si="416"/>
        <v>4</v>
      </c>
      <c r="U3840">
        <f t="shared" si="417"/>
        <v>2015</v>
      </c>
      <c r="V3840" s="9">
        <f t="shared" si="418"/>
        <v>5</v>
      </c>
      <c r="W3840">
        <f t="shared" si="419"/>
        <v>2015</v>
      </c>
    </row>
    <row r="3841" spans="1:23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3">
        <v>42215.142638888887</v>
      </c>
      <c r="J3841" s="13">
        <v>42155.142638888887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 s="3">
        <f>ROUND(E3841/D3841*100,0)</f>
        <v>101</v>
      </c>
      <c r="Q3841">
        <f t="shared" si="413"/>
        <v>63.28</v>
      </c>
      <c r="R3841" s="14" t="str">
        <f t="shared" si="414"/>
        <v>5/31/2015</v>
      </c>
      <c r="S3841" s="14" t="str">
        <f t="shared" si="415"/>
        <v>7/30/2015</v>
      </c>
      <c r="T3841" s="9">
        <f t="shared" si="416"/>
        <v>5</v>
      </c>
      <c r="U3841">
        <f t="shared" si="417"/>
        <v>2015</v>
      </c>
      <c r="V3841" s="9">
        <f t="shared" si="418"/>
        <v>7</v>
      </c>
      <c r="W3841">
        <f t="shared" si="419"/>
        <v>2015</v>
      </c>
    </row>
    <row r="3842" spans="1:23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3">
        <v>42457.660057870373</v>
      </c>
      <c r="J3842" s="13">
        <v>42432.701724537037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 s="3">
        <f>ROUND(E3842/D3842*100,0)</f>
        <v>6500</v>
      </c>
      <c r="Q3842">
        <f t="shared" si="413"/>
        <v>21.67</v>
      </c>
      <c r="R3842" s="14" t="str">
        <f t="shared" si="414"/>
        <v>3/3/2016</v>
      </c>
      <c r="S3842" s="14" t="str">
        <f t="shared" si="415"/>
        <v>3/28/2016</v>
      </c>
      <c r="T3842" s="9">
        <f t="shared" si="416"/>
        <v>3</v>
      </c>
      <c r="U3842">
        <f t="shared" si="417"/>
        <v>2016</v>
      </c>
      <c r="V3842" s="9">
        <f t="shared" si="418"/>
        <v>3</v>
      </c>
      <c r="W3842">
        <f t="shared" si="419"/>
        <v>2016</v>
      </c>
    </row>
    <row r="3843" spans="1:23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3">
        <v>41840.785729166666</v>
      </c>
      <c r="J3843" s="13">
        <v>41780.785729166666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 s="3">
        <f>ROUND(E3843/D3843*100,0)</f>
        <v>9</v>
      </c>
      <c r="Q3843">
        <f t="shared" ref="Q3843:Q3906" si="420">IFERROR(ROUND(E3843/L3843,2),0)</f>
        <v>25.65</v>
      </c>
      <c r="R3843" s="14" t="str">
        <f t="shared" ref="R3843:R3906" si="421">_xlfn.CONCAT(MONTH(J3843),"/",DAY(J3843),"/",YEAR(J3843))</f>
        <v>5/21/2014</v>
      </c>
      <c r="S3843" s="14" t="str">
        <f t="shared" ref="S3843:S3906" si="422">_xlfn.CONCAT(MONTH(I3843),"/",DAY(I3843),"/",YEAR(I3843))</f>
        <v>7/20/2014</v>
      </c>
      <c r="T3843" s="9">
        <f t="shared" ref="T3843:T3906" si="423">MONTH(R3843)</f>
        <v>5</v>
      </c>
      <c r="U3843">
        <f t="shared" ref="U3843:U3906" si="424">YEAR(R3843)</f>
        <v>2014</v>
      </c>
      <c r="V3843" s="9">
        <f t="shared" ref="V3843:V3906" si="425">MONTH(S3843)</f>
        <v>7</v>
      </c>
      <c r="W3843">
        <f t="shared" ref="W3843:W3906" si="426">YEAR(S3843)</f>
        <v>2014</v>
      </c>
    </row>
    <row r="3844" spans="1:23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3">
        <v>41770.493657407409</v>
      </c>
      <c r="J3844" s="13">
        <v>41740.493657407409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 s="3">
        <f>ROUND(E3844/D3844*100,0)</f>
        <v>22</v>
      </c>
      <c r="Q3844">
        <f t="shared" si="420"/>
        <v>47.7</v>
      </c>
      <c r="R3844" s="14" t="str">
        <f t="shared" si="421"/>
        <v>4/11/2014</v>
      </c>
      <c r="S3844" s="14" t="str">
        <f t="shared" si="422"/>
        <v>5/11/2014</v>
      </c>
      <c r="T3844" s="9">
        <f t="shared" si="423"/>
        <v>4</v>
      </c>
      <c r="U3844">
        <f t="shared" si="424"/>
        <v>2014</v>
      </c>
      <c r="V3844" s="9">
        <f t="shared" si="425"/>
        <v>5</v>
      </c>
      <c r="W3844">
        <f t="shared" si="426"/>
        <v>2014</v>
      </c>
    </row>
    <row r="3845" spans="1:23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3">
        <v>41791.072500000002</v>
      </c>
      <c r="J3845" s="13">
        <v>41766.072500000002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 s="3">
        <f>ROUND(E3845/D3845*100,0)</f>
        <v>21</v>
      </c>
      <c r="Q3845">
        <f t="shared" si="420"/>
        <v>56.05</v>
      </c>
      <c r="R3845" s="14" t="str">
        <f t="shared" si="421"/>
        <v>5/7/2014</v>
      </c>
      <c r="S3845" s="14" t="str">
        <f t="shared" si="422"/>
        <v>6/1/2014</v>
      </c>
      <c r="T3845" s="9">
        <f t="shared" si="423"/>
        <v>5</v>
      </c>
      <c r="U3845">
        <f t="shared" si="424"/>
        <v>2014</v>
      </c>
      <c r="V3845" s="9">
        <f t="shared" si="425"/>
        <v>6</v>
      </c>
      <c r="W3845">
        <f t="shared" si="426"/>
        <v>2014</v>
      </c>
    </row>
    <row r="3846" spans="1:23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3">
        <v>41793.290972222225</v>
      </c>
      <c r="J3846" s="13">
        <v>41766.617291666669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 s="3">
        <f>ROUND(E3846/D3846*100,0)</f>
        <v>41</v>
      </c>
      <c r="Q3846">
        <f t="shared" si="420"/>
        <v>81.319999999999993</v>
      </c>
      <c r="R3846" s="14" t="str">
        <f t="shared" si="421"/>
        <v>5/7/2014</v>
      </c>
      <c r="S3846" s="14" t="str">
        <f t="shared" si="422"/>
        <v>6/3/2014</v>
      </c>
      <c r="T3846" s="9">
        <f t="shared" si="423"/>
        <v>5</v>
      </c>
      <c r="U3846">
        <f t="shared" si="424"/>
        <v>2014</v>
      </c>
      <c r="V3846" s="9">
        <f t="shared" si="425"/>
        <v>6</v>
      </c>
      <c r="W3846">
        <f t="shared" si="426"/>
        <v>2014</v>
      </c>
    </row>
    <row r="3847" spans="1:23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3">
        <v>42278.627013888887</v>
      </c>
      <c r="J3847" s="13">
        <v>42248.627013888887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 s="3">
        <f>ROUND(E3847/D3847*100,0)</f>
        <v>2</v>
      </c>
      <c r="Q3847">
        <f t="shared" si="420"/>
        <v>70.17</v>
      </c>
      <c r="R3847" s="14" t="str">
        <f t="shared" si="421"/>
        <v>9/1/2015</v>
      </c>
      <c r="S3847" s="14" t="str">
        <f t="shared" si="422"/>
        <v>10/1/2015</v>
      </c>
      <c r="T3847" s="9">
        <f t="shared" si="423"/>
        <v>9</v>
      </c>
      <c r="U3847">
        <f t="shared" si="424"/>
        <v>2015</v>
      </c>
      <c r="V3847" s="9">
        <f t="shared" si="425"/>
        <v>10</v>
      </c>
      <c r="W3847">
        <f t="shared" si="426"/>
        <v>2015</v>
      </c>
    </row>
    <row r="3848" spans="1:23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3">
        <v>41916.290972222225</v>
      </c>
      <c r="J3848" s="13">
        <v>41885.221550925926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 s="3">
        <f>ROUND(E3848/D3848*100,0)</f>
        <v>3</v>
      </c>
      <c r="Q3848">
        <f t="shared" si="420"/>
        <v>23.63</v>
      </c>
      <c r="R3848" s="14" t="str">
        <f t="shared" si="421"/>
        <v>9/3/2014</v>
      </c>
      <c r="S3848" s="14" t="str">
        <f t="shared" si="422"/>
        <v>10/4/2014</v>
      </c>
      <c r="T3848" s="9">
        <f t="shared" si="423"/>
        <v>9</v>
      </c>
      <c r="U3848">
        <f t="shared" si="424"/>
        <v>2014</v>
      </c>
      <c r="V3848" s="9">
        <f t="shared" si="425"/>
        <v>10</v>
      </c>
      <c r="W3848">
        <f t="shared" si="426"/>
        <v>2014</v>
      </c>
    </row>
    <row r="3849" spans="1:23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3">
        <v>42204.224432870367</v>
      </c>
      <c r="J3849" s="13">
        <v>42159.224432870367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 s="3">
        <f>ROUND(E3849/D3849*100,0)</f>
        <v>16</v>
      </c>
      <c r="Q3849">
        <f t="shared" si="420"/>
        <v>188.56</v>
      </c>
      <c r="R3849" s="14" t="str">
        <f t="shared" si="421"/>
        <v>6/4/2015</v>
      </c>
      <c r="S3849" s="14" t="str">
        <f t="shared" si="422"/>
        <v>7/19/2015</v>
      </c>
      <c r="T3849" s="9">
        <f t="shared" si="423"/>
        <v>6</v>
      </c>
      <c r="U3849">
        <f t="shared" si="424"/>
        <v>2015</v>
      </c>
      <c r="V3849" s="9">
        <f t="shared" si="425"/>
        <v>7</v>
      </c>
      <c r="W3849">
        <f t="shared" si="426"/>
        <v>2015</v>
      </c>
    </row>
    <row r="3850" spans="1:23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3">
        <v>42295.817002314812</v>
      </c>
      <c r="J3850" s="13">
        <v>42265.817002314812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 s="3">
        <f>ROUND(E3850/D3850*100,0)</f>
        <v>16</v>
      </c>
      <c r="Q3850">
        <f t="shared" si="420"/>
        <v>49.51</v>
      </c>
      <c r="R3850" s="14" t="str">
        <f t="shared" si="421"/>
        <v>9/18/2015</v>
      </c>
      <c r="S3850" s="14" t="str">
        <f t="shared" si="422"/>
        <v>10/18/2015</v>
      </c>
      <c r="T3850" s="9">
        <f t="shared" si="423"/>
        <v>9</v>
      </c>
      <c r="U3850">
        <f t="shared" si="424"/>
        <v>2015</v>
      </c>
      <c r="V3850" s="9">
        <f t="shared" si="425"/>
        <v>10</v>
      </c>
      <c r="W3850">
        <f t="shared" si="426"/>
        <v>2015</v>
      </c>
    </row>
    <row r="3851" spans="1:23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3">
        <v>42166.767175925925</v>
      </c>
      <c r="J3851" s="13">
        <v>42136.767175925925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 s="3">
        <f>ROUND(E3851/D3851*100,0)</f>
        <v>7</v>
      </c>
      <c r="Q3851">
        <f t="shared" si="420"/>
        <v>75.459999999999994</v>
      </c>
      <c r="R3851" s="14" t="str">
        <f t="shared" si="421"/>
        <v>5/12/2015</v>
      </c>
      <c r="S3851" s="14" t="str">
        <f t="shared" si="422"/>
        <v>6/11/2015</v>
      </c>
      <c r="T3851" s="9">
        <f t="shared" si="423"/>
        <v>5</v>
      </c>
      <c r="U3851">
        <f t="shared" si="424"/>
        <v>2015</v>
      </c>
      <c r="V3851" s="9">
        <f t="shared" si="425"/>
        <v>6</v>
      </c>
      <c r="W3851">
        <f t="shared" si="426"/>
        <v>2015</v>
      </c>
    </row>
    <row r="3852" spans="1:23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3">
        <v>42005.124340277776</v>
      </c>
      <c r="J3852" s="13">
        <v>41975.124340277776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 s="3">
        <f>ROUND(E3852/D3852*100,0)</f>
        <v>4</v>
      </c>
      <c r="Q3852">
        <f t="shared" si="420"/>
        <v>9.5</v>
      </c>
      <c r="R3852" s="14" t="str">
        <f t="shared" si="421"/>
        <v>12/2/2014</v>
      </c>
      <c r="S3852" s="14" t="str">
        <f t="shared" si="422"/>
        <v>1/1/2015</v>
      </c>
      <c r="T3852" s="9">
        <f t="shared" si="423"/>
        <v>12</v>
      </c>
      <c r="U3852">
        <f t="shared" si="424"/>
        <v>2014</v>
      </c>
      <c r="V3852" s="9">
        <f t="shared" si="425"/>
        <v>1</v>
      </c>
      <c r="W3852">
        <f t="shared" si="426"/>
        <v>2015</v>
      </c>
    </row>
    <row r="3853" spans="1:23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3">
        <v>42202.439571759256</v>
      </c>
      <c r="J3853" s="13">
        <v>42172.439571759256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 s="3">
        <f>ROUND(E3853/D3853*100,0)</f>
        <v>34</v>
      </c>
      <c r="Q3853">
        <f t="shared" si="420"/>
        <v>35.5</v>
      </c>
      <c r="R3853" s="14" t="str">
        <f t="shared" si="421"/>
        <v>6/17/2015</v>
      </c>
      <c r="S3853" s="14" t="str">
        <f t="shared" si="422"/>
        <v>7/17/2015</v>
      </c>
      <c r="T3853" s="9">
        <f t="shared" si="423"/>
        <v>6</v>
      </c>
      <c r="U3853">
        <f t="shared" si="424"/>
        <v>2015</v>
      </c>
      <c r="V3853" s="9">
        <f t="shared" si="425"/>
        <v>7</v>
      </c>
      <c r="W3853">
        <f t="shared" si="426"/>
        <v>2015</v>
      </c>
    </row>
    <row r="3854" spans="1:23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3">
        <v>42090.149027777778</v>
      </c>
      <c r="J3854" s="13">
        <v>42065.190694444442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 s="3">
        <f>ROUND(E3854/D3854*100,0)</f>
        <v>0</v>
      </c>
      <c r="Q3854">
        <f t="shared" si="420"/>
        <v>10</v>
      </c>
      <c r="R3854" s="14" t="str">
        <f t="shared" si="421"/>
        <v>3/2/2015</v>
      </c>
      <c r="S3854" s="14" t="str">
        <f t="shared" si="422"/>
        <v>3/27/2015</v>
      </c>
      <c r="T3854" s="9">
        <f t="shared" si="423"/>
        <v>3</v>
      </c>
      <c r="U3854">
        <f t="shared" si="424"/>
        <v>2015</v>
      </c>
      <c r="V3854" s="9">
        <f t="shared" si="425"/>
        <v>3</v>
      </c>
      <c r="W3854">
        <f t="shared" si="426"/>
        <v>2015</v>
      </c>
    </row>
    <row r="3855" spans="1:23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3">
        <v>41883.84002314815</v>
      </c>
      <c r="J3855" s="13">
        <v>41848.84002314815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 s="3">
        <f>ROUND(E3855/D3855*100,0)</f>
        <v>0</v>
      </c>
      <c r="Q3855">
        <f t="shared" si="420"/>
        <v>13</v>
      </c>
      <c r="R3855" s="14" t="str">
        <f t="shared" si="421"/>
        <v>7/28/2014</v>
      </c>
      <c r="S3855" s="14" t="str">
        <f t="shared" si="422"/>
        <v>9/1/2014</v>
      </c>
      <c r="T3855" s="9">
        <f t="shared" si="423"/>
        <v>7</v>
      </c>
      <c r="U3855">
        <f t="shared" si="424"/>
        <v>2014</v>
      </c>
      <c r="V3855" s="9">
        <f t="shared" si="425"/>
        <v>9</v>
      </c>
      <c r="W3855">
        <f t="shared" si="426"/>
        <v>2014</v>
      </c>
    </row>
    <row r="3856" spans="1:23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3">
        <v>42133.884930555556</v>
      </c>
      <c r="J3856" s="13">
        <v>42103.884930555556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 s="3">
        <f>ROUND(E3856/D3856*100,0)</f>
        <v>16</v>
      </c>
      <c r="Q3856">
        <f t="shared" si="420"/>
        <v>89.4</v>
      </c>
      <c r="R3856" s="14" t="str">
        <f t="shared" si="421"/>
        <v>4/9/2015</v>
      </c>
      <c r="S3856" s="14" t="str">
        <f t="shared" si="422"/>
        <v>5/9/2015</v>
      </c>
      <c r="T3856" s="9">
        <f t="shared" si="423"/>
        <v>4</v>
      </c>
      <c r="U3856">
        <f t="shared" si="424"/>
        <v>2015</v>
      </c>
      <c r="V3856" s="9">
        <f t="shared" si="425"/>
        <v>5</v>
      </c>
      <c r="W3856">
        <f t="shared" si="426"/>
        <v>2015</v>
      </c>
    </row>
    <row r="3857" spans="1:23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3">
        <v>42089.929062499999</v>
      </c>
      <c r="J3857" s="13">
        <v>42059.970729166664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 s="3">
        <f>ROUND(E3857/D3857*100,0)</f>
        <v>3</v>
      </c>
      <c r="Q3857">
        <f t="shared" si="420"/>
        <v>25</v>
      </c>
      <c r="R3857" s="14" t="str">
        <f t="shared" si="421"/>
        <v>2/24/2015</v>
      </c>
      <c r="S3857" s="14" t="str">
        <f t="shared" si="422"/>
        <v>3/26/2015</v>
      </c>
      <c r="T3857" s="9">
        <f t="shared" si="423"/>
        <v>2</v>
      </c>
      <c r="U3857">
        <f t="shared" si="424"/>
        <v>2015</v>
      </c>
      <c r="V3857" s="9">
        <f t="shared" si="425"/>
        <v>3</v>
      </c>
      <c r="W3857">
        <f t="shared" si="426"/>
        <v>2015</v>
      </c>
    </row>
    <row r="3858" spans="1:23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3">
        <v>42071.701423611114</v>
      </c>
      <c r="J3858" s="13">
        <v>42041.743090277778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 s="3">
        <f>ROUND(E3858/D3858*100,0)</f>
        <v>0</v>
      </c>
      <c r="Q3858">
        <f t="shared" si="420"/>
        <v>1</v>
      </c>
      <c r="R3858" s="14" t="str">
        <f t="shared" si="421"/>
        <v>2/6/2015</v>
      </c>
      <c r="S3858" s="14" t="str">
        <f t="shared" si="422"/>
        <v>3/8/2015</v>
      </c>
      <c r="T3858" s="9">
        <f t="shared" si="423"/>
        <v>2</v>
      </c>
      <c r="U3858">
        <f t="shared" si="424"/>
        <v>2015</v>
      </c>
      <c r="V3858" s="9">
        <f t="shared" si="425"/>
        <v>3</v>
      </c>
      <c r="W3858">
        <f t="shared" si="426"/>
        <v>2015</v>
      </c>
    </row>
    <row r="3859" spans="1:23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3">
        <v>41852.716666666667</v>
      </c>
      <c r="J3859" s="13">
        <v>41829.73715277778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 s="3">
        <f>ROUND(E3859/D3859*100,0)</f>
        <v>5</v>
      </c>
      <c r="Q3859">
        <f t="shared" si="420"/>
        <v>65</v>
      </c>
      <c r="R3859" s="14" t="str">
        <f t="shared" si="421"/>
        <v>7/9/2014</v>
      </c>
      <c r="S3859" s="14" t="str">
        <f t="shared" si="422"/>
        <v>8/1/2014</v>
      </c>
      <c r="T3859" s="9">
        <f t="shared" si="423"/>
        <v>7</v>
      </c>
      <c r="U3859">
        <f t="shared" si="424"/>
        <v>2014</v>
      </c>
      <c r="V3859" s="9">
        <f t="shared" si="425"/>
        <v>8</v>
      </c>
      <c r="W3859">
        <f t="shared" si="426"/>
        <v>2014</v>
      </c>
    </row>
    <row r="3860" spans="1:23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3">
        <v>42146.875</v>
      </c>
      <c r="J3860" s="13">
        <v>42128.431064814817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 s="3">
        <f>ROUND(E3860/D3860*100,0)</f>
        <v>2</v>
      </c>
      <c r="Q3860">
        <f t="shared" si="420"/>
        <v>10</v>
      </c>
      <c r="R3860" s="14" t="str">
        <f t="shared" si="421"/>
        <v>5/4/2015</v>
      </c>
      <c r="S3860" s="14" t="str">
        <f t="shared" si="422"/>
        <v>5/22/2015</v>
      </c>
      <c r="T3860" s="9">
        <f t="shared" si="423"/>
        <v>5</v>
      </c>
      <c r="U3860">
        <f t="shared" si="424"/>
        <v>2015</v>
      </c>
      <c r="V3860" s="9">
        <f t="shared" si="425"/>
        <v>5</v>
      </c>
      <c r="W3860">
        <f t="shared" si="426"/>
        <v>2015</v>
      </c>
    </row>
    <row r="3861" spans="1:23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3">
        <v>41815.875</v>
      </c>
      <c r="J3861" s="13">
        <v>41789.893599537034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 s="3">
        <f>ROUND(E3861/D3861*100,0)</f>
        <v>0</v>
      </c>
      <c r="Q3861">
        <f t="shared" si="420"/>
        <v>1</v>
      </c>
      <c r="R3861" s="14" t="str">
        <f t="shared" si="421"/>
        <v>5/30/2014</v>
      </c>
      <c r="S3861" s="14" t="str">
        <f t="shared" si="422"/>
        <v>6/25/2014</v>
      </c>
      <c r="T3861" s="9">
        <f t="shared" si="423"/>
        <v>5</v>
      </c>
      <c r="U3861">
        <f t="shared" si="424"/>
        <v>2014</v>
      </c>
      <c r="V3861" s="9">
        <f t="shared" si="425"/>
        <v>6</v>
      </c>
      <c r="W3861">
        <f t="shared" si="426"/>
        <v>2014</v>
      </c>
    </row>
    <row r="3862" spans="1:23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3">
        <v>41863.660995370374</v>
      </c>
      <c r="J3862" s="13">
        <v>41833.660995370374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 s="3">
        <f>ROUND(E3862/D3862*100,0)</f>
        <v>18</v>
      </c>
      <c r="Q3862">
        <f t="shared" si="420"/>
        <v>81.540000000000006</v>
      </c>
      <c r="R3862" s="14" t="str">
        <f t="shared" si="421"/>
        <v>7/13/2014</v>
      </c>
      <c r="S3862" s="14" t="str">
        <f t="shared" si="422"/>
        <v>8/12/2014</v>
      </c>
      <c r="T3862" s="9">
        <f t="shared" si="423"/>
        <v>7</v>
      </c>
      <c r="U3862">
        <f t="shared" si="424"/>
        <v>2014</v>
      </c>
      <c r="V3862" s="9">
        <f t="shared" si="425"/>
        <v>8</v>
      </c>
      <c r="W3862">
        <f t="shared" si="426"/>
        <v>2014</v>
      </c>
    </row>
    <row r="3863" spans="1:23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3">
        <v>41955.907638888886</v>
      </c>
      <c r="J3863" s="13">
        <v>41914.590011574073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 s="3">
        <f>ROUND(E3863/D3863*100,0)</f>
        <v>5</v>
      </c>
      <c r="Q3863">
        <f t="shared" si="420"/>
        <v>100</v>
      </c>
      <c r="R3863" s="14" t="str">
        <f t="shared" si="421"/>
        <v>10/2/2014</v>
      </c>
      <c r="S3863" s="14" t="str">
        <f t="shared" si="422"/>
        <v>11/12/2014</v>
      </c>
      <c r="T3863" s="9">
        <f t="shared" si="423"/>
        <v>10</v>
      </c>
      <c r="U3863">
        <f t="shared" si="424"/>
        <v>2014</v>
      </c>
      <c r="V3863" s="9">
        <f t="shared" si="425"/>
        <v>11</v>
      </c>
      <c r="W3863">
        <f t="shared" si="426"/>
        <v>2014</v>
      </c>
    </row>
    <row r="3864" spans="1:23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3">
        <v>42625.707638888889</v>
      </c>
      <c r="J3864" s="13">
        <v>42611.261064814818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 s="3">
        <f>ROUND(E3864/D3864*100,0)</f>
        <v>0</v>
      </c>
      <c r="Q3864">
        <f t="shared" si="420"/>
        <v>1</v>
      </c>
      <c r="R3864" s="14" t="str">
        <f t="shared" si="421"/>
        <v>8/29/2016</v>
      </c>
      <c r="S3864" s="14" t="str">
        <f t="shared" si="422"/>
        <v>9/12/2016</v>
      </c>
      <c r="T3864" s="9">
        <f t="shared" si="423"/>
        <v>8</v>
      </c>
      <c r="U3864">
        <f t="shared" si="424"/>
        <v>2016</v>
      </c>
      <c r="V3864" s="9">
        <f t="shared" si="425"/>
        <v>9</v>
      </c>
      <c r="W3864">
        <f t="shared" si="426"/>
        <v>2016</v>
      </c>
    </row>
    <row r="3865" spans="1:23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3">
        <v>42313.674826388888</v>
      </c>
      <c r="J3865" s="13">
        <v>42253.633159722223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 s="3">
        <f>ROUND(E3865/D3865*100,0)</f>
        <v>0</v>
      </c>
      <c r="Q3865">
        <f t="shared" si="420"/>
        <v>0</v>
      </c>
      <c r="R3865" s="14" t="str">
        <f t="shared" si="421"/>
        <v>9/6/2015</v>
      </c>
      <c r="S3865" s="14" t="str">
        <f t="shared" si="422"/>
        <v>11/5/2015</v>
      </c>
      <c r="T3865" s="9">
        <f t="shared" si="423"/>
        <v>9</v>
      </c>
      <c r="U3865">
        <f t="shared" si="424"/>
        <v>2015</v>
      </c>
      <c r="V3865" s="9">
        <f t="shared" si="425"/>
        <v>11</v>
      </c>
      <c r="W3865">
        <f t="shared" si="426"/>
        <v>2015</v>
      </c>
    </row>
    <row r="3866" spans="1:23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3">
        <v>42325.933495370373</v>
      </c>
      <c r="J3866" s="13">
        <v>42295.891828703701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 s="3">
        <f>ROUND(E3866/D3866*100,0)</f>
        <v>1</v>
      </c>
      <c r="Q3866">
        <f t="shared" si="420"/>
        <v>20</v>
      </c>
      <c r="R3866" s="14" t="str">
        <f t="shared" si="421"/>
        <v>10/18/2015</v>
      </c>
      <c r="S3866" s="14" t="str">
        <f t="shared" si="422"/>
        <v>11/17/2015</v>
      </c>
      <c r="T3866" s="9">
        <f t="shared" si="423"/>
        <v>10</v>
      </c>
      <c r="U3866">
        <f t="shared" si="424"/>
        <v>2015</v>
      </c>
      <c r="V3866" s="9">
        <f t="shared" si="425"/>
        <v>11</v>
      </c>
      <c r="W3866">
        <f t="shared" si="426"/>
        <v>2015</v>
      </c>
    </row>
    <row r="3867" spans="1:23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3">
        <v>41881.229166666664</v>
      </c>
      <c r="J3867" s="13">
        <v>41841.651597222219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 s="3">
        <f>ROUND(E3867/D3867*100,0)</f>
        <v>27</v>
      </c>
      <c r="Q3867">
        <f t="shared" si="420"/>
        <v>46.43</v>
      </c>
      <c r="R3867" s="14" t="str">
        <f t="shared" si="421"/>
        <v>7/21/2014</v>
      </c>
      <c r="S3867" s="14" t="str">
        <f t="shared" si="422"/>
        <v>8/30/2014</v>
      </c>
      <c r="T3867" s="9">
        <f t="shared" si="423"/>
        <v>7</v>
      </c>
      <c r="U3867">
        <f t="shared" si="424"/>
        <v>2014</v>
      </c>
      <c r="V3867" s="9">
        <f t="shared" si="425"/>
        <v>8</v>
      </c>
      <c r="W3867">
        <f t="shared" si="426"/>
        <v>2014</v>
      </c>
    </row>
    <row r="3868" spans="1:23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3">
        <v>42452.145138888889</v>
      </c>
      <c r="J3868" s="13">
        <v>42402.947002314817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 s="3">
        <f>ROUND(E3868/D3868*100,0)</f>
        <v>1</v>
      </c>
      <c r="Q3868">
        <f t="shared" si="420"/>
        <v>5.5</v>
      </c>
      <c r="R3868" s="14" t="str">
        <f t="shared" si="421"/>
        <v>2/2/2016</v>
      </c>
      <c r="S3868" s="14" t="str">
        <f t="shared" si="422"/>
        <v>3/23/2016</v>
      </c>
      <c r="T3868" s="9">
        <f t="shared" si="423"/>
        <v>2</v>
      </c>
      <c r="U3868">
        <f t="shared" si="424"/>
        <v>2016</v>
      </c>
      <c r="V3868" s="9">
        <f t="shared" si="425"/>
        <v>3</v>
      </c>
      <c r="W3868">
        <f t="shared" si="426"/>
        <v>2016</v>
      </c>
    </row>
    <row r="3869" spans="1:23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3">
        <v>42539.814108796294</v>
      </c>
      <c r="J3869" s="13">
        <v>42509.814108796294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 s="3">
        <f>ROUND(E3869/D3869*100,0)</f>
        <v>13</v>
      </c>
      <c r="Q3869">
        <f t="shared" si="420"/>
        <v>50.2</v>
      </c>
      <c r="R3869" s="14" t="str">
        <f t="shared" si="421"/>
        <v>5/19/2016</v>
      </c>
      <c r="S3869" s="14" t="str">
        <f t="shared" si="422"/>
        <v>6/18/2016</v>
      </c>
      <c r="T3869" s="9">
        <f t="shared" si="423"/>
        <v>5</v>
      </c>
      <c r="U3869">
        <f t="shared" si="424"/>
        <v>2016</v>
      </c>
      <c r="V3869" s="9">
        <f t="shared" si="425"/>
        <v>6</v>
      </c>
      <c r="W3869">
        <f t="shared" si="426"/>
        <v>2016</v>
      </c>
    </row>
    <row r="3870" spans="1:23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3">
        <v>41890.659780092596</v>
      </c>
      <c r="J3870" s="13">
        <v>41865.659780092596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 s="3">
        <f>ROUND(E3870/D3870*100,0)</f>
        <v>0</v>
      </c>
      <c r="Q3870">
        <f t="shared" si="420"/>
        <v>10</v>
      </c>
      <c r="R3870" s="14" t="str">
        <f t="shared" si="421"/>
        <v>8/14/2014</v>
      </c>
      <c r="S3870" s="14" t="str">
        <f t="shared" si="422"/>
        <v>9/8/2014</v>
      </c>
      <c r="T3870" s="9">
        <f t="shared" si="423"/>
        <v>8</v>
      </c>
      <c r="U3870">
        <f t="shared" si="424"/>
        <v>2014</v>
      </c>
      <c r="V3870" s="9">
        <f t="shared" si="425"/>
        <v>9</v>
      </c>
      <c r="W3870">
        <f t="shared" si="426"/>
        <v>2014</v>
      </c>
    </row>
    <row r="3871" spans="1:23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3">
        <v>42077.132638888892</v>
      </c>
      <c r="J3871" s="13">
        <v>42047.724444444444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 s="3">
        <f>ROUND(E3871/D3871*100,0)</f>
        <v>3</v>
      </c>
      <c r="Q3871">
        <f t="shared" si="420"/>
        <v>30.13</v>
      </c>
      <c r="R3871" s="14" t="str">
        <f t="shared" si="421"/>
        <v>2/12/2015</v>
      </c>
      <c r="S3871" s="14" t="str">
        <f t="shared" si="422"/>
        <v>3/14/2015</v>
      </c>
      <c r="T3871" s="9">
        <f t="shared" si="423"/>
        <v>2</v>
      </c>
      <c r="U3871">
        <f t="shared" si="424"/>
        <v>2015</v>
      </c>
      <c r="V3871" s="9">
        <f t="shared" si="425"/>
        <v>3</v>
      </c>
      <c r="W3871">
        <f t="shared" si="426"/>
        <v>2015</v>
      </c>
    </row>
    <row r="3872" spans="1:23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3">
        <v>41823.172199074077</v>
      </c>
      <c r="J3872" s="13">
        <v>41793.172199074077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 s="3">
        <f>ROUND(E3872/D3872*100,0)</f>
        <v>15</v>
      </c>
      <c r="Q3872">
        <f t="shared" si="420"/>
        <v>150</v>
      </c>
      <c r="R3872" s="14" t="str">
        <f t="shared" si="421"/>
        <v>6/3/2014</v>
      </c>
      <c r="S3872" s="14" t="str">
        <f t="shared" si="422"/>
        <v>7/3/2014</v>
      </c>
      <c r="T3872" s="9">
        <f t="shared" si="423"/>
        <v>6</v>
      </c>
      <c r="U3872">
        <f t="shared" si="424"/>
        <v>2014</v>
      </c>
      <c r="V3872" s="9">
        <f t="shared" si="425"/>
        <v>7</v>
      </c>
      <c r="W3872">
        <f t="shared" si="426"/>
        <v>2014</v>
      </c>
    </row>
    <row r="3873" spans="1:23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3">
        <v>42823.739004629628</v>
      </c>
      <c r="J3873" s="13">
        <v>42763.780671296299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 s="3">
        <f>ROUND(E3873/D3873*100,0)</f>
        <v>3</v>
      </c>
      <c r="Q3873">
        <f t="shared" si="420"/>
        <v>13.33</v>
      </c>
      <c r="R3873" s="14" t="str">
        <f t="shared" si="421"/>
        <v>1/28/2017</v>
      </c>
      <c r="S3873" s="14" t="str">
        <f t="shared" si="422"/>
        <v>3/29/2017</v>
      </c>
      <c r="T3873" s="9">
        <f t="shared" si="423"/>
        <v>1</v>
      </c>
      <c r="U3873">
        <f t="shared" si="424"/>
        <v>2017</v>
      </c>
      <c r="V3873" s="9">
        <f t="shared" si="425"/>
        <v>3</v>
      </c>
      <c r="W3873">
        <f t="shared" si="426"/>
        <v>2017</v>
      </c>
    </row>
    <row r="3874" spans="1:23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3">
        <v>42230.145787037036</v>
      </c>
      <c r="J3874" s="13">
        <v>42180.145787037036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 s="3">
        <f>ROUND(E3874/D3874*100,0)</f>
        <v>0</v>
      </c>
      <c r="Q3874">
        <f t="shared" si="420"/>
        <v>0</v>
      </c>
      <c r="R3874" s="14" t="str">
        <f t="shared" si="421"/>
        <v>6/25/2015</v>
      </c>
      <c r="S3874" s="14" t="str">
        <f t="shared" si="422"/>
        <v>8/14/2015</v>
      </c>
      <c r="T3874" s="9">
        <f t="shared" si="423"/>
        <v>6</v>
      </c>
      <c r="U3874">
        <f t="shared" si="424"/>
        <v>2015</v>
      </c>
      <c r="V3874" s="9">
        <f t="shared" si="425"/>
        <v>8</v>
      </c>
      <c r="W3874">
        <f t="shared" si="426"/>
        <v>2015</v>
      </c>
    </row>
    <row r="3875" spans="1:23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3">
        <v>42285.696006944447</v>
      </c>
      <c r="J3875" s="13">
        <v>42255.696006944447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 s="3">
        <f>ROUND(E3875/D3875*100,0)</f>
        <v>0</v>
      </c>
      <c r="Q3875">
        <f t="shared" si="420"/>
        <v>0</v>
      </c>
      <c r="R3875" s="14" t="str">
        <f t="shared" si="421"/>
        <v>9/8/2015</v>
      </c>
      <c r="S3875" s="14" t="str">
        <f t="shared" si="422"/>
        <v>10/8/2015</v>
      </c>
      <c r="T3875" s="9">
        <f t="shared" si="423"/>
        <v>9</v>
      </c>
      <c r="U3875">
        <f t="shared" si="424"/>
        <v>2015</v>
      </c>
      <c r="V3875" s="9">
        <f t="shared" si="425"/>
        <v>10</v>
      </c>
      <c r="W3875">
        <f t="shared" si="426"/>
        <v>2015</v>
      </c>
    </row>
    <row r="3876" spans="1:23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3">
        <v>42028.041666666664</v>
      </c>
      <c r="J3876" s="13">
        <v>42007.016458333332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 s="3">
        <f>ROUND(E3876/D3876*100,0)</f>
        <v>0</v>
      </c>
      <c r="Q3876">
        <f t="shared" si="420"/>
        <v>0</v>
      </c>
      <c r="R3876" s="14" t="str">
        <f t="shared" si="421"/>
        <v>1/3/2015</v>
      </c>
      <c r="S3876" s="14" t="str">
        <f t="shared" si="422"/>
        <v>1/24/2015</v>
      </c>
      <c r="T3876" s="9">
        <f t="shared" si="423"/>
        <v>1</v>
      </c>
      <c r="U3876">
        <f t="shared" si="424"/>
        <v>2015</v>
      </c>
      <c r="V3876" s="9">
        <f t="shared" si="425"/>
        <v>1</v>
      </c>
      <c r="W3876">
        <f t="shared" si="426"/>
        <v>2015</v>
      </c>
    </row>
    <row r="3877" spans="1:23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3">
        <v>42616.416666666664</v>
      </c>
      <c r="J3877" s="13">
        <v>42615.346817129626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 s="3">
        <f>ROUND(E3877/D3877*100,0)</f>
        <v>0</v>
      </c>
      <c r="Q3877">
        <f t="shared" si="420"/>
        <v>0</v>
      </c>
      <c r="R3877" s="14" t="str">
        <f t="shared" si="421"/>
        <v>9/2/2016</v>
      </c>
      <c r="S3877" s="14" t="str">
        <f t="shared" si="422"/>
        <v>9/3/2016</v>
      </c>
      <c r="T3877" s="9">
        <f t="shared" si="423"/>
        <v>9</v>
      </c>
      <c r="U3877">
        <f t="shared" si="424"/>
        <v>2016</v>
      </c>
      <c r="V3877" s="9">
        <f t="shared" si="425"/>
        <v>9</v>
      </c>
      <c r="W3877">
        <f t="shared" si="426"/>
        <v>2016</v>
      </c>
    </row>
    <row r="3878" spans="1:23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3">
        <v>42402.624166666668</v>
      </c>
      <c r="J3878" s="13">
        <v>42372.624166666668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 s="3">
        <f>ROUND(E3878/D3878*100,0)</f>
        <v>53</v>
      </c>
      <c r="Q3878">
        <f t="shared" si="420"/>
        <v>44.76</v>
      </c>
      <c r="R3878" s="14" t="str">
        <f t="shared" si="421"/>
        <v>1/3/2016</v>
      </c>
      <c r="S3878" s="14" t="str">
        <f t="shared" si="422"/>
        <v>2/2/2016</v>
      </c>
      <c r="T3878" s="9">
        <f t="shared" si="423"/>
        <v>1</v>
      </c>
      <c r="U3878">
        <f t="shared" si="424"/>
        <v>2016</v>
      </c>
      <c r="V3878" s="9">
        <f t="shared" si="425"/>
        <v>2</v>
      </c>
      <c r="W3878">
        <f t="shared" si="426"/>
        <v>2016</v>
      </c>
    </row>
    <row r="3879" spans="1:23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3">
        <v>42712.677685185183</v>
      </c>
      <c r="J3879" s="13">
        <v>42682.677685185183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 s="3">
        <f>ROUND(E3879/D3879*100,0)</f>
        <v>5</v>
      </c>
      <c r="Q3879">
        <f t="shared" si="420"/>
        <v>88.64</v>
      </c>
      <c r="R3879" s="14" t="str">
        <f t="shared" si="421"/>
        <v>11/8/2016</v>
      </c>
      <c r="S3879" s="14" t="str">
        <f t="shared" si="422"/>
        <v>12/8/2016</v>
      </c>
      <c r="T3879" s="9">
        <f t="shared" si="423"/>
        <v>11</v>
      </c>
      <c r="U3879">
        <f t="shared" si="424"/>
        <v>2016</v>
      </c>
      <c r="V3879" s="9">
        <f t="shared" si="425"/>
        <v>12</v>
      </c>
      <c r="W3879">
        <f t="shared" si="426"/>
        <v>2016</v>
      </c>
    </row>
    <row r="3880" spans="1:23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3">
        <v>42185.165972222225</v>
      </c>
      <c r="J3880" s="13">
        <v>42154.818819444445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 s="3">
        <f>ROUND(E3880/D3880*100,0)</f>
        <v>0</v>
      </c>
      <c r="Q3880">
        <f t="shared" si="420"/>
        <v>10</v>
      </c>
      <c r="R3880" s="14" t="str">
        <f t="shared" si="421"/>
        <v>5/30/2015</v>
      </c>
      <c r="S3880" s="14" t="str">
        <f t="shared" si="422"/>
        <v>6/30/2015</v>
      </c>
      <c r="T3880" s="9">
        <f t="shared" si="423"/>
        <v>5</v>
      </c>
      <c r="U3880">
        <f t="shared" si="424"/>
        <v>2015</v>
      </c>
      <c r="V3880" s="9">
        <f t="shared" si="425"/>
        <v>6</v>
      </c>
      <c r="W3880">
        <f t="shared" si="426"/>
        <v>2015</v>
      </c>
    </row>
    <row r="3881" spans="1:23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3">
        <v>42029.861064814817</v>
      </c>
      <c r="J3881" s="13">
        <v>41999.861064814817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 s="3">
        <f>ROUND(E3881/D3881*100,0)</f>
        <v>0</v>
      </c>
      <c r="Q3881">
        <f t="shared" si="420"/>
        <v>0</v>
      </c>
      <c r="R3881" s="14" t="str">
        <f t="shared" si="421"/>
        <v>12/26/2014</v>
      </c>
      <c r="S3881" s="14" t="str">
        <f t="shared" si="422"/>
        <v>1/25/2015</v>
      </c>
      <c r="T3881" s="9">
        <f t="shared" si="423"/>
        <v>12</v>
      </c>
      <c r="U3881">
        <f t="shared" si="424"/>
        <v>2014</v>
      </c>
      <c r="V3881" s="9">
        <f t="shared" si="425"/>
        <v>1</v>
      </c>
      <c r="W3881">
        <f t="shared" si="426"/>
        <v>2015</v>
      </c>
    </row>
    <row r="3882" spans="1:23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3">
        <v>41850.958333333336</v>
      </c>
      <c r="J3882" s="13">
        <v>41815.815046296295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 s="3">
        <f>ROUND(E3882/D3882*100,0)</f>
        <v>13</v>
      </c>
      <c r="Q3882">
        <f t="shared" si="420"/>
        <v>57.65</v>
      </c>
      <c r="R3882" s="14" t="str">
        <f t="shared" si="421"/>
        <v>6/25/2014</v>
      </c>
      <c r="S3882" s="14" t="str">
        <f t="shared" si="422"/>
        <v>7/30/2014</v>
      </c>
      <c r="T3882" s="9">
        <f t="shared" si="423"/>
        <v>6</v>
      </c>
      <c r="U3882">
        <f t="shared" si="424"/>
        <v>2014</v>
      </c>
      <c r="V3882" s="9">
        <f t="shared" si="425"/>
        <v>7</v>
      </c>
      <c r="W3882">
        <f t="shared" si="426"/>
        <v>2014</v>
      </c>
    </row>
    <row r="3883" spans="1:23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3">
        <v>42786.018506944441</v>
      </c>
      <c r="J3883" s="13">
        <v>42756.018506944441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 s="3">
        <f>ROUND(E3883/D3883*100,0)</f>
        <v>5</v>
      </c>
      <c r="Q3883">
        <f t="shared" si="420"/>
        <v>25</v>
      </c>
      <c r="R3883" s="14" t="str">
        <f t="shared" si="421"/>
        <v>1/21/2017</v>
      </c>
      <c r="S3883" s="14" t="str">
        <f t="shared" si="422"/>
        <v>2/20/2017</v>
      </c>
      <c r="T3883" s="9">
        <f t="shared" si="423"/>
        <v>1</v>
      </c>
      <c r="U3883">
        <f t="shared" si="424"/>
        <v>2017</v>
      </c>
      <c r="V3883" s="9">
        <f t="shared" si="425"/>
        <v>2</v>
      </c>
      <c r="W3883">
        <f t="shared" si="426"/>
        <v>2017</v>
      </c>
    </row>
    <row r="3884" spans="1:23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3">
        <v>42400.960416666669</v>
      </c>
      <c r="J3884" s="13">
        <v>42373.983449074076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 s="3">
        <f>ROUND(E3884/D3884*100,0)</f>
        <v>0</v>
      </c>
      <c r="Q3884">
        <f t="shared" si="420"/>
        <v>0</v>
      </c>
      <c r="R3884" s="14" t="str">
        <f t="shared" si="421"/>
        <v>1/4/2016</v>
      </c>
      <c r="S3884" s="14" t="str">
        <f t="shared" si="422"/>
        <v>1/31/2016</v>
      </c>
      <c r="T3884" s="9">
        <f t="shared" si="423"/>
        <v>1</v>
      </c>
      <c r="U3884">
        <f t="shared" si="424"/>
        <v>2016</v>
      </c>
      <c r="V3884" s="9">
        <f t="shared" si="425"/>
        <v>1</v>
      </c>
      <c r="W3884">
        <f t="shared" si="426"/>
        <v>2016</v>
      </c>
    </row>
    <row r="3885" spans="1:23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3">
        <v>41884.602650462963</v>
      </c>
      <c r="J3885" s="13">
        <v>41854.602650462963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 s="3">
        <f>ROUND(E3885/D3885*100,0)</f>
        <v>0</v>
      </c>
      <c r="Q3885">
        <f t="shared" si="420"/>
        <v>0</v>
      </c>
      <c r="R3885" s="14" t="str">
        <f t="shared" si="421"/>
        <v>8/3/2014</v>
      </c>
      <c r="S3885" s="14" t="str">
        <f t="shared" si="422"/>
        <v>9/2/2014</v>
      </c>
      <c r="T3885" s="9">
        <f t="shared" si="423"/>
        <v>8</v>
      </c>
      <c r="U3885">
        <f t="shared" si="424"/>
        <v>2014</v>
      </c>
      <c r="V3885" s="9">
        <f t="shared" si="425"/>
        <v>9</v>
      </c>
      <c r="W3885">
        <f t="shared" si="426"/>
        <v>2014</v>
      </c>
    </row>
    <row r="3886" spans="1:23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3">
        <v>42090.749907407408</v>
      </c>
      <c r="J3886" s="13">
        <v>42065.791574074072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 s="3">
        <f>ROUND(E3886/D3886*100,0)</f>
        <v>0</v>
      </c>
      <c r="Q3886">
        <f t="shared" si="420"/>
        <v>0</v>
      </c>
      <c r="R3886" s="14" t="str">
        <f t="shared" si="421"/>
        <v>3/2/2015</v>
      </c>
      <c r="S3886" s="14" t="str">
        <f t="shared" si="422"/>
        <v>3/27/2015</v>
      </c>
      <c r="T3886" s="9">
        <f t="shared" si="423"/>
        <v>3</v>
      </c>
      <c r="U3886">
        <f t="shared" si="424"/>
        <v>2015</v>
      </c>
      <c r="V3886" s="9">
        <f t="shared" si="425"/>
        <v>3</v>
      </c>
      <c r="W3886">
        <f t="shared" si="426"/>
        <v>2015</v>
      </c>
    </row>
    <row r="3887" spans="1:23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3">
        <v>42499.951284722221</v>
      </c>
      <c r="J3887" s="13">
        <v>42469.951284722221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 s="3">
        <f>ROUND(E3887/D3887*100,0)</f>
        <v>0</v>
      </c>
      <c r="Q3887">
        <f t="shared" si="420"/>
        <v>0</v>
      </c>
      <c r="R3887" s="14" t="str">
        <f t="shared" si="421"/>
        <v>4/9/2016</v>
      </c>
      <c r="S3887" s="14" t="str">
        <f t="shared" si="422"/>
        <v>5/9/2016</v>
      </c>
      <c r="T3887" s="9">
        <f t="shared" si="423"/>
        <v>4</v>
      </c>
      <c r="U3887">
        <f t="shared" si="424"/>
        <v>2016</v>
      </c>
      <c r="V3887" s="9">
        <f t="shared" si="425"/>
        <v>5</v>
      </c>
      <c r="W3887">
        <f t="shared" si="426"/>
        <v>2016</v>
      </c>
    </row>
    <row r="3888" spans="1:23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3">
        <v>41984.228032407409</v>
      </c>
      <c r="J3888" s="13">
        <v>41954.228032407409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 s="3">
        <f>ROUND(E3888/D3888*100,0)</f>
        <v>0</v>
      </c>
      <c r="Q3888">
        <f t="shared" si="420"/>
        <v>0</v>
      </c>
      <c r="R3888" s="14" t="str">
        <f t="shared" si="421"/>
        <v>11/11/2014</v>
      </c>
      <c r="S3888" s="14" t="str">
        <f t="shared" si="422"/>
        <v>12/11/2014</v>
      </c>
      <c r="T3888" s="9">
        <f t="shared" si="423"/>
        <v>11</v>
      </c>
      <c r="U3888">
        <f t="shared" si="424"/>
        <v>2014</v>
      </c>
      <c r="V3888" s="9">
        <f t="shared" si="425"/>
        <v>12</v>
      </c>
      <c r="W3888">
        <f t="shared" si="426"/>
        <v>2014</v>
      </c>
    </row>
    <row r="3889" spans="1:23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3">
        <v>42125.916666666664</v>
      </c>
      <c r="J3889" s="13">
        <v>42079.857974537037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 s="3">
        <f>ROUND(E3889/D3889*100,0)</f>
        <v>2</v>
      </c>
      <c r="Q3889">
        <f t="shared" si="420"/>
        <v>17.5</v>
      </c>
      <c r="R3889" s="14" t="str">
        <f t="shared" si="421"/>
        <v>3/16/2015</v>
      </c>
      <c r="S3889" s="14" t="str">
        <f t="shared" si="422"/>
        <v>5/1/2015</v>
      </c>
      <c r="T3889" s="9">
        <f t="shared" si="423"/>
        <v>3</v>
      </c>
      <c r="U3889">
        <f t="shared" si="424"/>
        <v>2015</v>
      </c>
      <c r="V3889" s="9">
        <f t="shared" si="425"/>
        <v>5</v>
      </c>
      <c r="W3889">
        <f t="shared" si="426"/>
        <v>2015</v>
      </c>
    </row>
    <row r="3890" spans="1:23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3">
        <v>42792.545810185184</v>
      </c>
      <c r="J3890" s="13">
        <v>42762.545810185184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 s="3">
        <f>ROUND(E3890/D3890*100,0)</f>
        <v>27</v>
      </c>
      <c r="Q3890">
        <f t="shared" si="420"/>
        <v>38.71</v>
      </c>
      <c r="R3890" s="14" t="str">
        <f t="shared" si="421"/>
        <v>1/27/2017</v>
      </c>
      <c r="S3890" s="14" t="str">
        <f t="shared" si="422"/>
        <v>2/26/2017</v>
      </c>
      <c r="T3890" s="9">
        <f t="shared" si="423"/>
        <v>1</v>
      </c>
      <c r="U3890">
        <f t="shared" si="424"/>
        <v>2017</v>
      </c>
      <c r="V3890" s="9">
        <f t="shared" si="425"/>
        <v>2</v>
      </c>
      <c r="W3890">
        <f t="shared" si="426"/>
        <v>2017</v>
      </c>
    </row>
    <row r="3891" spans="1:23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3">
        <v>42008.976388888892</v>
      </c>
      <c r="J3891" s="13">
        <v>41977.004976851851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 s="3">
        <f>ROUND(E3891/D3891*100,0)</f>
        <v>1</v>
      </c>
      <c r="Q3891">
        <f t="shared" si="420"/>
        <v>13.11</v>
      </c>
      <c r="R3891" s="14" t="str">
        <f t="shared" si="421"/>
        <v>12/4/2014</v>
      </c>
      <c r="S3891" s="14" t="str">
        <f t="shared" si="422"/>
        <v>1/4/2015</v>
      </c>
      <c r="T3891" s="9">
        <f t="shared" si="423"/>
        <v>12</v>
      </c>
      <c r="U3891">
        <f t="shared" si="424"/>
        <v>2014</v>
      </c>
      <c r="V3891" s="9">
        <f t="shared" si="425"/>
        <v>1</v>
      </c>
      <c r="W3891">
        <f t="shared" si="426"/>
        <v>2015</v>
      </c>
    </row>
    <row r="3892" spans="1:23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3">
        <v>42231.758611111109</v>
      </c>
      <c r="J3892" s="13">
        <v>42171.758611111109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 s="3">
        <f>ROUND(E3892/D3892*100,0)</f>
        <v>17</v>
      </c>
      <c r="Q3892">
        <f t="shared" si="420"/>
        <v>315.5</v>
      </c>
      <c r="R3892" s="14" t="str">
        <f t="shared" si="421"/>
        <v>6/16/2015</v>
      </c>
      <c r="S3892" s="14" t="str">
        <f t="shared" si="422"/>
        <v>8/15/2015</v>
      </c>
      <c r="T3892" s="9">
        <f t="shared" si="423"/>
        <v>6</v>
      </c>
      <c r="U3892">
        <f t="shared" si="424"/>
        <v>2015</v>
      </c>
      <c r="V3892" s="9">
        <f t="shared" si="425"/>
        <v>8</v>
      </c>
      <c r="W3892">
        <f t="shared" si="426"/>
        <v>2015</v>
      </c>
    </row>
    <row r="3893" spans="1:23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3">
        <v>42086.207638888889</v>
      </c>
      <c r="J3893" s="13">
        <v>42056.132453703707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 s="3">
        <f>ROUND(E3893/D3893*100,0)</f>
        <v>33</v>
      </c>
      <c r="Q3893">
        <f t="shared" si="420"/>
        <v>37.14</v>
      </c>
      <c r="R3893" s="14" t="str">
        <f t="shared" si="421"/>
        <v>2/21/2015</v>
      </c>
      <c r="S3893" s="14" t="str">
        <f t="shared" si="422"/>
        <v>3/23/2015</v>
      </c>
      <c r="T3893" s="9">
        <f t="shared" si="423"/>
        <v>2</v>
      </c>
      <c r="U3893">
        <f t="shared" si="424"/>
        <v>2015</v>
      </c>
      <c r="V3893" s="9">
        <f t="shared" si="425"/>
        <v>3</v>
      </c>
      <c r="W3893">
        <f t="shared" si="426"/>
        <v>2015</v>
      </c>
    </row>
    <row r="3894" spans="1:23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3">
        <v>41875.291666666664</v>
      </c>
      <c r="J3894" s="13">
        <v>41867.652280092596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 s="3">
        <f>ROUND(E3894/D3894*100,0)</f>
        <v>0</v>
      </c>
      <c r="Q3894">
        <f t="shared" si="420"/>
        <v>0</v>
      </c>
      <c r="R3894" s="14" t="str">
        <f t="shared" si="421"/>
        <v>8/16/2014</v>
      </c>
      <c r="S3894" s="14" t="str">
        <f t="shared" si="422"/>
        <v>8/24/2014</v>
      </c>
      <c r="T3894" s="9">
        <f t="shared" si="423"/>
        <v>8</v>
      </c>
      <c r="U3894">
        <f t="shared" si="424"/>
        <v>2014</v>
      </c>
      <c r="V3894" s="9">
        <f t="shared" si="425"/>
        <v>8</v>
      </c>
      <c r="W3894">
        <f t="shared" si="426"/>
        <v>2014</v>
      </c>
    </row>
    <row r="3895" spans="1:23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3">
        <v>41821.25</v>
      </c>
      <c r="J3895" s="13">
        <v>41779.657870370371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 s="3">
        <f>ROUND(E3895/D3895*100,0)</f>
        <v>22</v>
      </c>
      <c r="Q3895">
        <f t="shared" si="420"/>
        <v>128.27000000000001</v>
      </c>
      <c r="R3895" s="14" t="str">
        <f t="shared" si="421"/>
        <v>5/20/2014</v>
      </c>
      <c r="S3895" s="14" t="str">
        <f t="shared" si="422"/>
        <v>7/1/2014</v>
      </c>
      <c r="T3895" s="9">
        <f t="shared" si="423"/>
        <v>5</v>
      </c>
      <c r="U3895">
        <f t="shared" si="424"/>
        <v>2014</v>
      </c>
      <c r="V3895" s="9">
        <f t="shared" si="425"/>
        <v>7</v>
      </c>
      <c r="W3895">
        <f t="shared" si="426"/>
        <v>2014</v>
      </c>
    </row>
    <row r="3896" spans="1:23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3">
        <v>42710.207638888889</v>
      </c>
      <c r="J3896" s="13">
        <v>42679.958472222221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 s="3">
        <f>ROUND(E3896/D3896*100,0)</f>
        <v>3</v>
      </c>
      <c r="Q3896">
        <f t="shared" si="420"/>
        <v>47.27</v>
      </c>
      <c r="R3896" s="14" t="str">
        <f t="shared" si="421"/>
        <v>11/5/2016</v>
      </c>
      <c r="S3896" s="14" t="str">
        <f t="shared" si="422"/>
        <v>12/6/2016</v>
      </c>
      <c r="T3896" s="9">
        <f t="shared" si="423"/>
        <v>11</v>
      </c>
      <c r="U3896">
        <f t="shared" si="424"/>
        <v>2016</v>
      </c>
      <c r="V3896" s="9">
        <f t="shared" si="425"/>
        <v>12</v>
      </c>
      <c r="W3896">
        <f t="shared" si="426"/>
        <v>2016</v>
      </c>
    </row>
    <row r="3897" spans="1:23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3">
        <v>42063.250208333331</v>
      </c>
      <c r="J3897" s="13">
        <v>42032.250208333331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 s="3">
        <f>ROUND(E3897/D3897*100,0)</f>
        <v>5</v>
      </c>
      <c r="Q3897">
        <f t="shared" si="420"/>
        <v>50</v>
      </c>
      <c r="R3897" s="14" t="str">
        <f t="shared" si="421"/>
        <v>1/28/2015</v>
      </c>
      <c r="S3897" s="14" t="str">
        <f t="shared" si="422"/>
        <v>2/28/2015</v>
      </c>
      <c r="T3897" s="9">
        <f t="shared" si="423"/>
        <v>1</v>
      </c>
      <c r="U3897">
        <f t="shared" si="424"/>
        <v>2015</v>
      </c>
      <c r="V3897" s="9">
        <f t="shared" si="425"/>
        <v>2</v>
      </c>
      <c r="W3897">
        <f t="shared" si="426"/>
        <v>2015</v>
      </c>
    </row>
    <row r="3898" spans="1:23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3">
        <v>41807.191874999997</v>
      </c>
      <c r="J3898" s="13">
        <v>41793.191874999997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 s="3">
        <f>ROUND(E3898/D3898*100,0)</f>
        <v>11</v>
      </c>
      <c r="Q3898">
        <f t="shared" si="420"/>
        <v>42.5</v>
      </c>
      <c r="R3898" s="14" t="str">
        <f t="shared" si="421"/>
        <v>6/3/2014</v>
      </c>
      <c r="S3898" s="14" t="str">
        <f t="shared" si="422"/>
        <v>6/17/2014</v>
      </c>
      <c r="T3898" s="9">
        <f t="shared" si="423"/>
        <v>6</v>
      </c>
      <c r="U3898">
        <f t="shared" si="424"/>
        <v>2014</v>
      </c>
      <c r="V3898" s="9">
        <f t="shared" si="425"/>
        <v>6</v>
      </c>
      <c r="W3898">
        <f t="shared" si="426"/>
        <v>2014</v>
      </c>
    </row>
    <row r="3899" spans="1:23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3">
        <v>42012.873645833337</v>
      </c>
      <c r="J3899" s="13">
        <v>41982.873645833337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 s="3">
        <f>ROUND(E3899/D3899*100,0)</f>
        <v>18</v>
      </c>
      <c r="Q3899">
        <f t="shared" si="420"/>
        <v>44</v>
      </c>
      <c r="R3899" s="14" t="str">
        <f t="shared" si="421"/>
        <v>12/9/2014</v>
      </c>
      <c r="S3899" s="14" t="str">
        <f t="shared" si="422"/>
        <v>1/8/2015</v>
      </c>
      <c r="T3899" s="9">
        <f t="shared" si="423"/>
        <v>12</v>
      </c>
      <c r="U3899">
        <f t="shared" si="424"/>
        <v>2014</v>
      </c>
      <c r="V3899" s="9">
        <f t="shared" si="425"/>
        <v>1</v>
      </c>
      <c r="W3899">
        <f t="shared" si="426"/>
        <v>2015</v>
      </c>
    </row>
    <row r="3900" spans="1:23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3">
        <v>42233.666666666664</v>
      </c>
      <c r="J3900" s="13">
        <v>42193.482291666667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 s="3">
        <f>ROUND(E3900/D3900*100,0)</f>
        <v>33</v>
      </c>
      <c r="Q3900">
        <f t="shared" si="420"/>
        <v>50.88</v>
      </c>
      <c r="R3900" s="14" t="str">
        <f t="shared" si="421"/>
        <v>7/8/2015</v>
      </c>
      <c r="S3900" s="14" t="str">
        <f t="shared" si="422"/>
        <v>8/17/2015</v>
      </c>
      <c r="T3900" s="9">
        <f t="shared" si="423"/>
        <v>7</v>
      </c>
      <c r="U3900">
        <f t="shared" si="424"/>
        <v>2015</v>
      </c>
      <c r="V3900" s="9">
        <f t="shared" si="425"/>
        <v>8</v>
      </c>
      <c r="W3900">
        <f t="shared" si="426"/>
        <v>2015</v>
      </c>
    </row>
    <row r="3901" spans="1:23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3">
        <v>41863.775011574071</v>
      </c>
      <c r="J3901" s="13">
        <v>41843.775011574071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 s="3">
        <f>ROUND(E3901/D3901*100,0)</f>
        <v>1</v>
      </c>
      <c r="Q3901">
        <f t="shared" si="420"/>
        <v>62.5</v>
      </c>
      <c r="R3901" s="14" t="str">
        <f t="shared" si="421"/>
        <v>7/23/2014</v>
      </c>
      <c r="S3901" s="14" t="str">
        <f t="shared" si="422"/>
        <v>8/12/2014</v>
      </c>
      <c r="T3901" s="9">
        <f t="shared" si="423"/>
        <v>7</v>
      </c>
      <c r="U3901">
        <f t="shared" si="424"/>
        <v>2014</v>
      </c>
      <c r="V3901" s="9">
        <f t="shared" si="425"/>
        <v>8</v>
      </c>
      <c r="W3901">
        <f t="shared" si="426"/>
        <v>2014</v>
      </c>
    </row>
    <row r="3902" spans="1:23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3">
        <v>42166.092488425929</v>
      </c>
      <c r="J3902" s="13">
        <v>42136.092488425929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 s="3">
        <f>ROUND(E3902/D3902*100,0)</f>
        <v>5</v>
      </c>
      <c r="Q3902">
        <f t="shared" si="420"/>
        <v>27</v>
      </c>
      <c r="R3902" s="14" t="str">
        <f t="shared" si="421"/>
        <v>5/12/2015</v>
      </c>
      <c r="S3902" s="14" t="str">
        <f t="shared" si="422"/>
        <v>6/11/2015</v>
      </c>
      <c r="T3902" s="9">
        <f t="shared" si="423"/>
        <v>5</v>
      </c>
      <c r="U3902">
        <f t="shared" si="424"/>
        <v>2015</v>
      </c>
      <c r="V3902" s="9">
        <f t="shared" si="425"/>
        <v>6</v>
      </c>
      <c r="W3902">
        <f t="shared" si="426"/>
        <v>2015</v>
      </c>
    </row>
    <row r="3903" spans="1:23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3">
        <v>42357.826377314814</v>
      </c>
      <c r="J3903" s="13">
        <v>42317.826377314814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 s="3">
        <f>ROUND(E3903/D3903*100,0)</f>
        <v>1</v>
      </c>
      <c r="Q3903">
        <f t="shared" si="420"/>
        <v>25</v>
      </c>
      <c r="R3903" s="14" t="str">
        <f t="shared" si="421"/>
        <v>11/9/2015</v>
      </c>
      <c r="S3903" s="14" t="str">
        <f t="shared" si="422"/>
        <v>12/19/2015</v>
      </c>
      <c r="T3903" s="9">
        <f t="shared" si="423"/>
        <v>11</v>
      </c>
      <c r="U3903">
        <f t="shared" si="424"/>
        <v>2015</v>
      </c>
      <c r="V3903" s="9">
        <f t="shared" si="425"/>
        <v>12</v>
      </c>
      <c r="W3903">
        <f t="shared" si="426"/>
        <v>2015</v>
      </c>
    </row>
    <row r="3904" spans="1:23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3">
        <v>42688.509745370371</v>
      </c>
      <c r="J3904" s="13">
        <v>42663.468078703707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 s="3">
        <f>ROUND(E3904/D3904*100,0)</f>
        <v>49</v>
      </c>
      <c r="Q3904">
        <f t="shared" si="420"/>
        <v>47.26</v>
      </c>
      <c r="R3904" s="14" t="str">
        <f t="shared" si="421"/>
        <v>10/20/2016</v>
      </c>
      <c r="S3904" s="14" t="str">
        <f t="shared" si="422"/>
        <v>11/14/2016</v>
      </c>
      <c r="T3904" s="9">
        <f t="shared" si="423"/>
        <v>10</v>
      </c>
      <c r="U3904">
        <f t="shared" si="424"/>
        <v>2016</v>
      </c>
      <c r="V3904" s="9">
        <f t="shared" si="425"/>
        <v>11</v>
      </c>
      <c r="W3904">
        <f t="shared" si="426"/>
        <v>2016</v>
      </c>
    </row>
    <row r="3905" spans="1:23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3">
        <v>42230.818055555559</v>
      </c>
      <c r="J3905" s="13">
        <v>42186.01116898148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 s="3">
        <f>ROUND(E3905/D3905*100,0)</f>
        <v>0</v>
      </c>
      <c r="Q3905">
        <f t="shared" si="420"/>
        <v>0</v>
      </c>
      <c r="R3905" s="14" t="str">
        <f t="shared" si="421"/>
        <v>7/1/2015</v>
      </c>
      <c r="S3905" s="14" t="str">
        <f t="shared" si="422"/>
        <v>8/14/2015</v>
      </c>
      <c r="T3905" s="9">
        <f t="shared" si="423"/>
        <v>7</v>
      </c>
      <c r="U3905">
        <f t="shared" si="424"/>
        <v>2015</v>
      </c>
      <c r="V3905" s="9">
        <f t="shared" si="425"/>
        <v>8</v>
      </c>
      <c r="W3905">
        <f t="shared" si="426"/>
        <v>2015</v>
      </c>
    </row>
    <row r="3906" spans="1:23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3">
        <v>42109.211111111108</v>
      </c>
      <c r="J3906" s="13">
        <v>42095.229166666664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 s="3">
        <f>ROUND(E3906/D3906*100,0)</f>
        <v>0</v>
      </c>
      <c r="Q3906">
        <f t="shared" si="420"/>
        <v>1.5</v>
      </c>
      <c r="R3906" s="14" t="str">
        <f t="shared" si="421"/>
        <v>4/1/2015</v>
      </c>
      <c r="S3906" s="14" t="str">
        <f t="shared" si="422"/>
        <v>4/15/2015</v>
      </c>
      <c r="T3906" s="9">
        <f t="shared" si="423"/>
        <v>4</v>
      </c>
      <c r="U3906">
        <f t="shared" si="424"/>
        <v>2015</v>
      </c>
      <c r="V3906" s="9">
        <f t="shared" si="425"/>
        <v>4</v>
      </c>
      <c r="W3906">
        <f t="shared" si="426"/>
        <v>2015</v>
      </c>
    </row>
    <row r="3907" spans="1:23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3">
        <v>42166.958333333336</v>
      </c>
      <c r="J3907" s="13">
        <v>42124.623877314814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 s="3">
        <f>ROUND(E3907/D3907*100,0)</f>
        <v>12</v>
      </c>
      <c r="Q3907">
        <f t="shared" ref="Q3907:Q3970" si="427">IFERROR(ROUND(E3907/L3907,2),0)</f>
        <v>24.71</v>
      </c>
      <c r="R3907" s="14" t="str">
        <f t="shared" ref="R3907:R3970" si="428">_xlfn.CONCAT(MONTH(J3907),"/",DAY(J3907),"/",YEAR(J3907))</f>
        <v>4/30/2015</v>
      </c>
      <c r="S3907" s="14" t="str">
        <f t="shared" ref="S3907:S3970" si="429">_xlfn.CONCAT(MONTH(I3907),"/",DAY(I3907),"/",YEAR(I3907))</f>
        <v>6/11/2015</v>
      </c>
      <c r="T3907" s="9">
        <f t="shared" ref="T3907:T3970" si="430">MONTH(R3907)</f>
        <v>4</v>
      </c>
      <c r="U3907">
        <f t="shared" ref="U3907:U3970" si="431">YEAR(R3907)</f>
        <v>2015</v>
      </c>
      <c r="V3907" s="9">
        <f t="shared" ref="V3907:V3970" si="432">MONTH(S3907)</f>
        <v>6</v>
      </c>
      <c r="W3907">
        <f t="shared" ref="W3907:W3970" si="433">YEAR(S3907)</f>
        <v>2015</v>
      </c>
    </row>
    <row r="3908" spans="1:23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3">
        <v>42181.559027777781</v>
      </c>
      <c r="J3908" s="13">
        <v>42143.917743055557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 s="3">
        <f>ROUND(E3908/D3908*100,0)</f>
        <v>67</v>
      </c>
      <c r="Q3908">
        <f t="shared" si="427"/>
        <v>63.13</v>
      </c>
      <c r="R3908" s="14" t="str">
        <f t="shared" si="428"/>
        <v>5/19/2015</v>
      </c>
      <c r="S3908" s="14" t="str">
        <f t="shared" si="429"/>
        <v>6/26/2015</v>
      </c>
      <c r="T3908" s="9">
        <f t="shared" si="430"/>
        <v>5</v>
      </c>
      <c r="U3908">
        <f t="shared" si="431"/>
        <v>2015</v>
      </c>
      <c r="V3908" s="9">
        <f t="shared" si="432"/>
        <v>6</v>
      </c>
      <c r="W3908">
        <f t="shared" si="433"/>
        <v>2015</v>
      </c>
    </row>
    <row r="3909" spans="1:23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3">
        <v>41938.838888888888</v>
      </c>
      <c r="J3909" s="13">
        <v>41906.819513888891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 s="3">
        <f>ROUND(E3909/D3909*100,0)</f>
        <v>15</v>
      </c>
      <c r="Q3909">
        <f t="shared" si="427"/>
        <v>38.25</v>
      </c>
      <c r="R3909" s="14" t="str">
        <f t="shared" si="428"/>
        <v>9/24/2014</v>
      </c>
      <c r="S3909" s="14" t="str">
        <f t="shared" si="429"/>
        <v>10/26/2014</v>
      </c>
      <c r="T3909" s="9">
        <f t="shared" si="430"/>
        <v>9</v>
      </c>
      <c r="U3909">
        <f t="shared" si="431"/>
        <v>2014</v>
      </c>
      <c r="V3909" s="9">
        <f t="shared" si="432"/>
        <v>10</v>
      </c>
      <c r="W3909">
        <f t="shared" si="433"/>
        <v>2014</v>
      </c>
    </row>
    <row r="3910" spans="1:23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3">
        <v>41849.135370370372</v>
      </c>
      <c r="J3910" s="13">
        <v>41834.135370370372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 s="3">
        <f>ROUND(E3910/D3910*100,0)</f>
        <v>9</v>
      </c>
      <c r="Q3910">
        <f t="shared" si="427"/>
        <v>16.25</v>
      </c>
      <c r="R3910" s="14" t="str">
        <f t="shared" si="428"/>
        <v>7/14/2014</v>
      </c>
      <c r="S3910" s="14" t="str">
        <f t="shared" si="429"/>
        <v>7/29/2014</v>
      </c>
      <c r="T3910" s="9">
        <f t="shared" si="430"/>
        <v>7</v>
      </c>
      <c r="U3910">
        <f t="shared" si="431"/>
        <v>2014</v>
      </c>
      <c r="V3910" s="9">
        <f t="shared" si="432"/>
        <v>7</v>
      </c>
      <c r="W3910">
        <f t="shared" si="433"/>
        <v>2014</v>
      </c>
    </row>
    <row r="3911" spans="1:23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3">
        <v>41893.359282407408</v>
      </c>
      <c r="J3911" s="13">
        <v>41863.359282407408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 s="3">
        <f>ROUND(E3911/D3911*100,0)</f>
        <v>0</v>
      </c>
      <c r="Q3911">
        <f t="shared" si="427"/>
        <v>33.75</v>
      </c>
      <c r="R3911" s="14" t="str">
        <f t="shared" si="428"/>
        <v>8/12/2014</v>
      </c>
      <c r="S3911" s="14" t="str">
        <f t="shared" si="429"/>
        <v>9/11/2014</v>
      </c>
      <c r="T3911" s="9">
        <f t="shared" si="430"/>
        <v>8</v>
      </c>
      <c r="U3911">
        <f t="shared" si="431"/>
        <v>2014</v>
      </c>
      <c r="V3911" s="9">
        <f t="shared" si="432"/>
        <v>9</v>
      </c>
      <c r="W3911">
        <f t="shared" si="433"/>
        <v>2014</v>
      </c>
    </row>
    <row r="3912" spans="1:23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3">
        <v>42254.756909722222</v>
      </c>
      <c r="J3912" s="13">
        <v>42224.756909722222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 s="3">
        <f>ROUND(E3912/D3912*100,0)</f>
        <v>3</v>
      </c>
      <c r="Q3912">
        <f t="shared" si="427"/>
        <v>61.67</v>
      </c>
      <c r="R3912" s="14" t="str">
        <f t="shared" si="428"/>
        <v>8/8/2015</v>
      </c>
      <c r="S3912" s="14" t="str">
        <f t="shared" si="429"/>
        <v>9/7/2015</v>
      </c>
      <c r="T3912" s="9">
        <f t="shared" si="430"/>
        <v>8</v>
      </c>
      <c r="U3912">
        <f t="shared" si="431"/>
        <v>2015</v>
      </c>
      <c r="V3912" s="9">
        <f t="shared" si="432"/>
        <v>9</v>
      </c>
      <c r="W3912">
        <f t="shared" si="433"/>
        <v>2015</v>
      </c>
    </row>
    <row r="3913" spans="1:23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3">
        <v>41969.853900462964</v>
      </c>
      <c r="J3913" s="13">
        <v>41939.8122337963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 s="3">
        <f>ROUND(E3913/D3913*100,0)</f>
        <v>37</v>
      </c>
      <c r="Q3913">
        <f t="shared" si="427"/>
        <v>83.14</v>
      </c>
      <c r="R3913" s="14" t="str">
        <f t="shared" si="428"/>
        <v>10/27/2014</v>
      </c>
      <c r="S3913" s="14" t="str">
        <f t="shared" si="429"/>
        <v>11/26/2014</v>
      </c>
      <c r="T3913" s="9">
        <f t="shared" si="430"/>
        <v>10</v>
      </c>
      <c r="U3913">
        <f t="shared" si="431"/>
        <v>2014</v>
      </c>
      <c r="V3913" s="9">
        <f t="shared" si="432"/>
        <v>11</v>
      </c>
      <c r="W3913">
        <f t="shared" si="433"/>
        <v>2014</v>
      </c>
    </row>
    <row r="3914" spans="1:23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3">
        <v>42119.190972222219</v>
      </c>
      <c r="J3914" s="13">
        <v>42059.27002314815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 s="3">
        <f>ROUND(E3914/D3914*100,0)</f>
        <v>0</v>
      </c>
      <c r="Q3914">
        <f t="shared" si="427"/>
        <v>1</v>
      </c>
      <c r="R3914" s="14" t="str">
        <f t="shared" si="428"/>
        <v>2/24/2015</v>
      </c>
      <c r="S3914" s="14" t="str">
        <f t="shared" si="429"/>
        <v>4/25/2015</v>
      </c>
      <c r="T3914" s="9">
        <f t="shared" si="430"/>
        <v>2</v>
      </c>
      <c r="U3914">
        <f t="shared" si="431"/>
        <v>2015</v>
      </c>
      <c r="V3914" s="9">
        <f t="shared" si="432"/>
        <v>4</v>
      </c>
      <c r="W3914">
        <f t="shared" si="433"/>
        <v>2015</v>
      </c>
    </row>
    <row r="3915" spans="1:23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3">
        <v>42338.252881944441</v>
      </c>
      <c r="J3915" s="13">
        <v>42308.211215277777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 s="3">
        <f>ROUND(E3915/D3915*100,0)</f>
        <v>10</v>
      </c>
      <c r="Q3915">
        <f t="shared" si="427"/>
        <v>142.86000000000001</v>
      </c>
      <c r="R3915" s="14" t="str">
        <f t="shared" si="428"/>
        <v>10/31/2015</v>
      </c>
      <c r="S3915" s="14" t="str">
        <f t="shared" si="429"/>
        <v>11/30/2015</v>
      </c>
      <c r="T3915" s="9">
        <f t="shared" si="430"/>
        <v>10</v>
      </c>
      <c r="U3915">
        <f t="shared" si="431"/>
        <v>2015</v>
      </c>
      <c r="V3915" s="9">
        <f t="shared" si="432"/>
        <v>11</v>
      </c>
      <c r="W3915">
        <f t="shared" si="433"/>
        <v>2015</v>
      </c>
    </row>
    <row r="3916" spans="1:23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3">
        <v>42134.957638888889</v>
      </c>
      <c r="J3916" s="13">
        <v>42114.818935185183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 s="3">
        <f>ROUND(E3916/D3916*100,0)</f>
        <v>36</v>
      </c>
      <c r="Q3916">
        <f t="shared" si="427"/>
        <v>33.67</v>
      </c>
      <c r="R3916" s="14" t="str">
        <f t="shared" si="428"/>
        <v>4/20/2015</v>
      </c>
      <c r="S3916" s="14" t="str">
        <f t="shared" si="429"/>
        <v>5/10/2015</v>
      </c>
      <c r="T3916" s="9">
        <f t="shared" si="430"/>
        <v>4</v>
      </c>
      <c r="U3916">
        <f t="shared" si="431"/>
        <v>2015</v>
      </c>
      <c r="V3916" s="9">
        <f t="shared" si="432"/>
        <v>5</v>
      </c>
      <c r="W3916">
        <f t="shared" si="433"/>
        <v>2015</v>
      </c>
    </row>
    <row r="3917" spans="1:23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3">
        <v>42522.98505787037</v>
      </c>
      <c r="J3917" s="13">
        <v>42492.98505787037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 s="3">
        <f>ROUND(E3917/D3917*100,0)</f>
        <v>0</v>
      </c>
      <c r="Q3917">
        <f t="shared" si="427"/>
        <v>5</v>
      </c>
      <c r="R3917" s="14" t="str">
        <f t="shared" si="428"/>
        <v>5/2/2016</v>
      </c>
      <c r="S3917" s="14" t="str">
        <f t="shared" si="429"/>
        <v>6/1/2016</v>
      </c>
      <c r="T3917" s="9">
        <f t="shared" si="430"/>
        <v>5</v>
      </c>
      <c r="U3917">
        <f t="shared" si="431"/>
        <v>2016</v>
      </c>
      <c r="V3917" s="9">
        <f t="shared" si="432"/>
        <v>6</v>
      </c>
      <c r="W3917">
        <f t="shared" si="433"/>
        <v>2016</v>
      </c>
    </row>
    <row r="3918" spans="1:23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3">
        <v>42524.471666666665</v>
      </c>
      <c r="J3918" s="13">
        <v>42494.471666666665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 s="3">
        <f>ROUND(E3918/D3918*100,0)</f>
        <v>0</v>
      </c>
      <c r="Q3918">
        <f t="shared" si="427"/>
        <v>0</v>
      </c>
      <c r="R3918" s="14" t="str">
        <f t="shared" si="428"/>
        <v>5/4/2016</v>
      </c>
      <c r="S3918" s="14" t="str">
        <f t="shared" si="429"/>
        <v>6/3/2016</v>
      </c>
      <c r="T3918" s="9">
        <f t="shared" si="430"/>
        <v>5</v>
      </c>
      <c r="U3918">
        <f t="shared" si="431"/>
        <v>2016</v>
      </c>
      <c r="V3918" s="9">
        <f t="shared" si="432"/>
        <v>6</v>
      </c>
      <c r="W3918">
        <f t="shared" si="433"/>
        <v>2016</v>
      </c>
    </row>
    <row r="3919" spans="1:23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3">
        <v>41893.527326388888</v>
      </c>
      <c r="J3919" s="13">
        <v>41863.527326388888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 s="3">
        <f>ROUND(E3919/D3919*100,0)</f>
        <v>0</v>
      </c>
      <c r="Q3919">
        <f t="shared" si="427"/>
        <v>10</v>
      </c>
      <c r="R3919" s="14" t="str">
        <f t="shared" si="428"/>
        <v>8/12/2014</v>
      </c>
      <c r="S3919" s="14" t="str">
        <f t="shared" si="429"/>
        <v>9/11/2014</v>
      </c>
      <c r="T3919" s="9">
        <f t="shared" si="430"/>
        <v>8</v>
      </c>
      <c r="U3919">
        <f t="shared" si="431"/>
        <v>2014</v>
      </c>
      <c r="V3919" s="9">
        <f t="shared" si="432"/>
        <v>9</v>
      </c>
      <c r="W3919">
        <f t="shared" si="433"/>
        <v>2014</v>
      </c>
    </row>
    <row r="3920" spans="1:23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3">
        <v>41855.666666666664</v>
      </c>
      <c r="J3920" s="13">
        <v>41843.664618055554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 s="3">
        <f>ROUND(E3920/D3920*100,0)</f>
        <v>0</v>
      </c>
      <c r="Q3920">
        <f t="shared" si="427"/>
        <v>40</v>
      </c>
      <c r="R3920" s="14" t="str">
        <f t="shared" si="428"/>
        <v>7/23/2014</v>
      </c>
      <c r="S3920" s="14" t="str">
        <f t="shared" si="429"/>
        <v>8/4/2014</v>
      </c>
      <c r="T3920" s="9">
        <f t="shared" si="430"/>
        <v>7</v>
      </c>
      <c r="U3920">
        <f t="shared" si="431"/>
        <v>2014</v>
      </c>
      <c r="V3920" s="9">
        <f t="shared" si="432"/>
        <v>8</v>
      </c>
      <c r="W3920">
        <f t="shared" si="433"/>
        <v>2014</v>
      </c>
    </row>
    <row r="3921" spans="1:23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3">
        <v>42387</v>
      </c>
      <c r="J3921" s="13">
        <v>42358.684872685182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 s="3">
        <f>ROUND(E3921/D3921*100,0)</f>
        <v>2</v>
      </c>
      <c r="Q3921">
        <f t="shared" si="427"/>
        <v>30</v>
      </c>
      <c r="R3921" s="14" t="str">
        <f t="shared" si="428"/>
        <v>12/20/2015</v>
      </c>
      <c r="S3921" s="14" t="str">
        <f t="shared" si="429"/>
        <v>1/18/2016</v>
      </c>
      <c r="T3921" s="9">
        <f t="shared" si="430"/>
        <v>12</v>
      </c>
      <c r="U3921">
        <f t="shared" si="431"/>
        <v>2015</v>
      </c>
      <c r="V3921" s="9">
        <f t="shared" si="432"/>
        <v>1</v>
      </c>
      <c r="W3921">
        <f t="shared" si="433"/>
        <v>2016</v>
      </c>
    </row>
    <row r="3922" spans="1:23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3">
        <v>42687.428935185184</v>
      </c>
      <c r="J3922" s="13">
        <v>42657.38726851852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 s="3">
        <f>ROUND(E3922/D3922*100,0)</f>
        <v>5</v>
      </c>
      <c r="Q3922">
        <f t="shared" si="427"/>
        <v>45</v>
      </c>
      <c r="R3922" s="14" t="str">
        <f t="shared" si="428"/>
        <v>10/14/2016</v>
      </c>
      <c r="S3922" s="14" t="str">
        <f t="shared" si="429"/>
        <v>11/13/2016</v>
      </c>
      <c r="T3922" s="9">
        <f t="shared" si="430"/>
        <v>10</v>
      </c>
      <c r="U3922">
        <f t="shared" si="431"/>
        <v>2016</v>
      </c>
      <c r="V3922" s="9">
        <f t="shared" si="432"/>
        <v>11</v>
      </c>
      <c r="W3922">
        <f t="shared" si="433"/>
        <v>2016</v>
      </c>
    </row>
    <row r="3923" spans="1:23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3">
        <v>41938.75</v>
      </c>
      <c r="J3923" s="13">
        <v>41926.542303240742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 s="3">
        <f>ROUND(E3923/D3923*100,0)</f>
        <v>0</v>
      </c>
      <c r="Q3923">
        <f t="shared" si="427"/>
        <v>0</v>
      </c>
      <c r="R3923" s="14" t="str">
        <f t="shared" si="428"/>
        <v>10/14/2014</v>
      </c>
      <c r="S3923" s="14" t="str">
        <f t="shared" si="429"/>
        <v>10/26/2014</v>
      </c>
      <c r="T3923" s="9">
        <f t="shared" si="430"/>
        <v>10</v>
      </c>
      <c r="U3923">
        <f t="shared" si="431"/>
        <v>2014</v>
      </c>
      <c r="V3923" s="9">
        <f t="shared" si="432"/>
        <v>10</v>
      </c>
      <c r="W3923">
        <f t="shared" si="433"/>
        <v>2014</v>
      </c>
    </row>
    <row r="3924" spans="1:23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3">
        <v>42065.958333333336</v>
      </c>
      <c r="J3924" s="13">
        <v>42020.768634259257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 s="3">
        <f>ROUND(E3924/D3924*100,0)</f>
        <v>8</v>
      </c>
      <c r="Q3924">
        <f t="shared" si="427"/>
        <v>10.17</v>
      </c>
      <c r="R3924" s="14" t="str">
        <f t="shared" si="428"/>
        <v>1/16/2015</v>
      </c>
      <c r="S3924" s="14" t="str">
        <f t="shared" si="429"/>
        <v>3/2/2015</v>
      </c>
      <c r="T3924" s="9">
        <f t="shared" si="430"/>
        <v>1</v>
      </c>
      <c r="U3924">
        <f t="shared" si="431"/>
        <v>2015</v>
      </c>
      <c r="V3924" s="9">
        <f t="shared" si="432"/>
        <v>3</v>
      </c>
      <c r="W3924">
        <f t="shared" si="433"/>
        <v>2015</v>
      </c>
    </row>
    <row r="3925" spans="1:23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3">
        <v>42103.979988425926</v>
      </c>
      <c r="J3925" s="13">
        <v>42075.979988425926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 s="3">
        <f>ROUND(E3925/D3925*100,0)</f>
        <v>12</v>
      </c>
      <c r="Q3925">
        <f t="shared" si="427"/>
        <v>81.41</v>
      </c>
      <c r="R3925" s="14" t="str">
        <f t="shared" si="428"/>
        <v>3/12/2015</v>
      </c>
      <c r="S3925" s="14" t="str">
        <f t="shared" si="429"/>
        <v>4/9/2015</v>
      </c>
      <c r="T3925" s="9">
        <f t="shared" si="430"/>
        <v>3</v>
      </c>
      <c r="U3925">
        <f t="shared" si="431"/>
        <v>2015</v>
      </c>
      <c r="V3925" s="9">
        <f t="shared" si="432"/>
        <v>4</v>
      </c>
      <c r="W3925">
        <f t="shared" si="433"/>
        <v>2015</v>
      </c>
    </row>
    <row r="3926" spans="1:23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3">
        <v>41816.959745370368</v>
      </c>
      <c r="J3926" s="13">
        <v>41786.959745370368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 s="3">
        <f>ROUND(E3926/D3926*100,0)</f>
        <v>15</v>
      </c>
      <c r="Q3926">
        <f t="shared" si="427"/>
        <v>57.25</v>
      </c>
      <c r="R3926" s="14" t="str">
        <f t="shared" si="428"/>
        <v>5/27/2014</v>
      </c>
      <c r="S3926" s="14" t="str">
        <f t="shared" si="429"/>
        <v>6/26/2014</v>
      </c>
      <c r="T3926" s="9">
        <f t="shared" si="430"/>
        <v>5</v>
      </c>
      <c r="U3926">
        <f t="shared" si="431"/>
        <v>2014</v>
      </c>
      <c r="V3926" s="9">
        <f t="shared" si="432"/>
        <v>6</v>
      </c>
      <c r="W3926">
        <f t="shared" si="433"/>
        <v>2014</v>
      </c>
    </row>
    <row r="3927" spans="1:23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3">
        <v>41850.870821759258</v>
      </c>
      <c r="J3927" s="13">
        <v>41820.870821759258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 s="3">
        <f>ROUND(E3927/D3927*100,0)</f>
        <v>10</v>
      </c>
      <c r="Q3927">
        <f t="shared" si="427"/>
        <v>5</v>
      </c>
      <c r="R3927" s="14" t="str">
        <f t="shared" si="428"/>
        <v>6/30/2014</v>
      </c>
      <c r="S3927" s="14" t="str">
        <f t="shared" si="429"/>
        <v>7/30/2014</v>
      </c>
      <c r="T3927" s="9">
        <f t="shared" si="430"/>
        <v>6</v>
      </c>
      <c r="U3927">
        <f t="shared" si="431"/>
        <v>2014</v>
      </c>
      <c r="V3927" s="9">
        <f t="shared" si="432"/>
        <v>7</v>
      </c>
      <c r="W3927">
        <f t="shared" si="433"/>
        <v>2014</v>
      </c>
    </row>
    <row r="3928" spans="1:23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3">
        <v>42000.085046296299</v>
      </c>
      <c r="J3928" s="13">
        <v>41970.085046296299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 s="3">
        <f>ROUND(E3928/D3928*100,0)</f>
        <v>0</v>
      </c>
      <c r="Q3928">
        <f t="shared" si="427"/>
        <v>15</v>
      </c>
      <c r="R3928" s="14" t="str">
        <f t="shared" si="428"/>
        <v>11/27/2014</v>
      </c>
      <c r="S3928" s="14" t="str">
        <f t="shared" si="429"/>
        <v>12/27/2014</v>
      </c>
      <c r="T3928" s="9">
        <f t="shared" si="430"/>
        <v>11</v>
      </c>
      <c r="U3928">
        <f t="shared" si="431"/>
        <v>2014</v>
      </c>
      <c r="V3928" s="9">
        <f t="shared" si="432"/>
        <v>12</v>
      </c>
      <c r="W3928">
        <f t="shared" si="433"/>
        <v>2014</v>
      </c>
    </row>
    <row r="3929" spans="1:23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3">
        <v>41860.267407407409</v>
      </c>
      <c r="J3929" s="13">
        <v>41830.267407407409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 s="3">
        <f>ROUND(E3929/D3929*100,0)</f>
        <v>1</v>
      </c>
      <c r="Q3929">
        <f t="shared" si="427"/>
        <v>12.5</v>
      </c>
      <c r="R3929" s="14" t="str">
        <f t="shared" si="428"/>
        <v>7/10/2014</v>
      </c>
      <c r="S3929" s="14" t="str">
        <f t="shared" si="429"/>
        <v>8/9/2014</v>
      </c>
      <c r="T3929" s="9">
        <f t="shared" si="430"/>
        <v>7</v>
      </c>
      <c r="U3929">
        <f t="shared" si="431"/>
        <v>2014</v>
      </c>
      <c r="V3929" s="9">
        <f t="shared" si="432"/>
        <v>8</v>
      </c>
      <c r="W3929">
        <f t="shared" si="433"/>
        <v>2014</v>
      </c>
    </row>
    <row r="3930" spans="1:23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3">
        <v>42293.207638888889</v>
      </c>
      <c r="J3930" s="13">
        <v>42265.683182870373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 s="3">
        <f>ROUND(E3930/D3930*100,0)</f>
        <v>13</v>
      </c>
      <c r="Q3930">
        <f t="shared" si="427"/>
        <v>93</v>
      </c>
      <c r="R3930" s="14" t="str">
        <f t="shared" si="428"/>
        <v>9/18/2015</v>
      </c>
      <c r="S3930" s="14" t="str">
        <f t="shared" si="429"/>
        <v>10/16/2015</v>
      </c>
      <c r="T3930" s="9">
        <f t="shared" si="430"/>
        <v>9</v>
      </c>
      <c r="U3930">
        <f t="shared" si="431"/>
        <v>2015</v>
      </c>
      <c r="V3930" s="9">
        <f t="shared" si="432"/>
        <v>10</v>
      </c>
      <c r="W3930">
        <f t="shared" si="433"/>
        <v>2015</v>
      </c>
    </row>
    <row r="3931" spans="1:23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3">
        <v>42631.827141203707</v>
      </c>
      <c r="J3931" s="13">
        <v>42601.827141203707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 s="3">
        <f>ROUND(E3931/D3931*100,0)</f>
        <v>2</v>
      </c>
      <c r="Q3931">
        <f t="shared" si="427"/>
        <v>32.36</v>
      </c>
      <c r="R3931" s="14" t="str">
        <f t="shared" si="428"/>
        <v>8/19/2016</v>
      </c>
      <c r="S3931" s="14" t="str">
        <f t="shared" si="429"/>
        <v>9/18/2016</v>
      </c>
      <c r="T3931" s="9">
        <f t="shared" si="430"/>
        <v>8</v>
      </c>
      <c r="U3931">
        <f t="shared" si="431"/>
        <v>2016</v>
      </c>
      <c r="V3931" s="9">
        <f t="shared" si="432"/>
        <v>9</v>
      </c>
      <c r="W3931">
        <f t="shared" si="433"/>
        <v>2016</v>
      </c>
    </row>
    <row r="3932" spans="1:23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3">
        <v>42461.25</v>
      </c>
      <c r="J3932" s="13">
        <v>42433.338750000003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 s="3">
        <f>ROUND(E3932/D3932*100,0)</f>
        <v>0</v>
      </c>
      <c r="Q3932">
        <f t="shared" si="427"/>
        <v>0</v>
      </c>
      <c r="R3932" s="14" t="str">
        <f t="shared" si="428"/>
        <v>3/4/2016</v>
      </c>
      <c r="S3932" s="14" t="str">
        <f t="shared" si="429"/>
        <v>4/1/2016</v>
      </c>
      <c r="T3932" s="9">
        <f t="shared" si="430"/>
        <v>3</v>
      </c>
      <c r="U3932">
        <f t="shared" si="431"/>
        <v>2016</v>
      </c>
      <c r="V3932" s="9">
        <f t="shared" si="432"/>
        <v>4</v>
      </c>
      <c r="W3932">
        <f t="shared" si="433"/>
        <v>2016</v>
      </c>
    </row>
    <row r="3933" spans="1:23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3">
        <v>42253.151701388888</v>
      </c>
      <c r="J3933" s="13">
        <v>42228.151701388888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 s="3">
        <f>ROUND(E3933/D3933*100,0)</f>
        <v>0</v>
      </c>
      <c r="Q3933">
        <f t="shared" si="427"/>
        <v>0</v>
      </c>
      <c r="R3933" s="14" t="str">
        <f t="shared" si="428"/>
        <v>8/12/2015</v>
      </c>
      <c r="S3933" s="14" t="str">
        <f t="shared" si="429"/>
        <v>9/6/2015</v>
      </c>
      <c r="T3933" s="9">
        <f t="shared" si="430"/>
        <v>8</v>
      </c>
      <c r="U3933">
        <f t="shared" si="431"/>
        <v>2015</v>
      </c>
      <c r="V3933" s="9">
        <f t="shared" si="432"/>
        <v>9</v>
      </c>
      <c r="W3933">
        <f t="shared" si="433"/>
        <v>2015</v>
      </c>
    </row>
    <row r="3934" spans="1:23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3">
        <v>42445.126898148148</v>
      </c>
      <c r="J3934" s="13">
        <v>42415.168564814812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 s="3">
        <f>ROUND(E3934/D3934*100,0)</f>
        <v>0</v>
      </c>
      <c r="Q3934">
        <f t="shared" si="427"/>
        <v>1</v>
      </c>
      <c r="R3934" s="14" t="str">
        <f t="shared" si="428"/>
        <v>2/15/2016</v>
      </c>
      <c r="S3934" s="14" t="str">
        <f t="shared" si="429"/>
        <v>3/16/2016</v>
      </c>
      <c r="T3934" s="9">
        <f t="shared" si="430"/>
        <v>2</v>
      </c>
      <c r="U3934">
        <f t="shared" si="431"/>
        <v>2016</v>
      </c>
      <c r="V3934" s="9">
        <f t="shared" si="432"/>
        <v>3</v>
      </c>
      <c r="W3934">
        <f t="shared" si="433"/>
        <v>2016</v>
      </c>
    </row>
    <row r="3935" spans="1:23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3">
        <v>42568.029861111114</v>
      </c>
      <c r="J3935" s="13">
        <v>42538.968310185184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 s="3">
        <f>ROUND(E3935/D3935*100,0)</f>
        <v>16</v>
      </c>
      <c r="Q3935">
        <f t="shared" si="427"/>
        <v>91.83</v>
      </c>
      <c r="R3935" s="14" t="str">
        <f t="shared" si="428"/>
        <v>6/17/2016</v>
      </c>
      <c r="S3935" s="14" t="str">
        <f t="shared" si="429"/>
        <v>7/17/2016</v>
      </c>
      <c r="T3935" s="9">
        <f t="shared" si="430"/>
        <v>6</v>
      </c>
      <c r="U3935">
        <f t="shared" si="431"/>
        <v>2016</v>
      </c>
      <c r="V3935" s="9">
        <f t="shared" si="432"/>
        <v>7</v>
      </c>
      <c r="W3935">
        <f t="shared" si="433"/>
        <v>2016</v>
      </c>
    </row>
    <row r="3936" spans="1:23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3">
        <v>42278.541666666664</v>
      </c>
      <c r="J3936" s="13">
        <v>42233.671747685185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 s="3">
        <f>ROUND(E3936/D3936*100,0)</f>
        <v>11</v>
      </c>
      <c r="Q3936">
        <f t="shared" si="427"/>
        <v>45.83</v>
      </c>
      <c r="R3936" s="14" t="str">
        <f t="shared" si="428"/>
        <v>8/17/2015</v>
      </c>
      <c r="S3936" s="14" t="str">
        <f t="shared" si="429"/>
        <v>10/1/2015</v>
      </c>
      <c r="T3936" s="9">
        <f t="shared" si="430"/>
        <v>8</v>
      </c>
      <c r="U3936">
        <f t="shared" si="431"/>
        <v>2015</v>
      </c>
      <c r="V3936" s="9">
        <f t="shared" si="432"/>
        <v>10</v>
      </c>
      <c r="W3936">
        <f t="shared" si="433"/>
        <v>2015</v>
      </c>
    </row>
    <row r="3937" spans="1:23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3">
        <v>42281.656782407408</v>
      </c>
      <c r="J3937" s="13">
        <v>42221.656782407408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 s="3">
        <f>ROUND(E3937/D3937*100,0)</f>
        <v>44</v>
      </c>
      <c r="Q3937">
        <f t="shared" si="427"/>
        <v>57.17</v>
      </c>
      <c r="R3937" s="14" t="str">
        <f t="shared" si="428"/>
        <v>8/5/2015</v>
      </c>
      <c r="S3937" s="14" t="str">
        <f t="shared" si="429"/>
        <v>10/4/2015</v>
      </c>
      <c r="T3937" s="9">
        <f t="shared" si="430"/>
        <v>8</v>
      </c>
      <c r="U3937">
        <f t="shared" si="431"/>
        <v>2015</v>
      </c>
      <c r="V3937" s="9">
        <f t="shared" si="432"/>
        <v>10</v>
      </c>
      <c r="W3937">
        <f t="shared" si="433"/>
        <v>2015</v>
      </c>
    </row>
    <row r="3938" spans="1:23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3">
        <v>42705.304629629631</v>
      </c>
      <c r="J3938" s="13">
        <v>42675.262962962966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 s="3">
        <f>ROUND(E3938/D3938*100,0)</f>
        <v>0</v>
      </c>
      <c r="Q3938">
        <f t="shared" si="427"/>
        <v>0</v>
      </c>
      <c r="R3938" s="14" t="str">
        <f t="shared" si="428"/>
        <v>11/1/2016</v>
      </c>
      <c r="S3938" s="14" t="str">
        <f t="shared" si="429"/>
        <v>12/1/2016</v>
      </c>
      <c r="T3938" s="9">
        <f t="shared" si="430"/>
        <v>11</v>
      </c>
      <c r="U3938">
        <f t="shared" si="431"/>
        <v>2016</v>
      </c>
      <c r="V3938" s="9">
        <f t="shared" si="432"/>
        <v>12</v>
      </c>
      <c r="W3938">
        <f t="shared" si="433"/>
        <v>2016</v>
      </c>
    </row>
    <row r="3939" spans="1:23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3">
        <v>42562.631481481483</v>
      </c>
      <c r="J3939" s="13">
        <v>42534.631481481483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 s="3">
        <f>ROUND(E3939/D3939*100,0)</f>
        <v>86</v>
      </c>
      <c r="Q3939">
        <f t="shared" si="427"/>
        <v>248.5</v>
      </c>
      <c r="R3939" s="14" t="str">
        <f t="shared" si="428"/>
        <v>6/13/2016</v>
      </c>
      <c r="S3939" s="14" t="str">
        <f t="shared" si="429"/>
        <v>7/11/2016</v>
      </c>
      <c r="T3939" s="9">
        <f t="shared" si="430"/>
        <v>6</v>
      </c>
      <c r="U3939">
        <f t="shared" si="431"/>
        <v>2016</v>
      </c>
      <c r="V3939" s="9">
        <f t="shared" si="432"/>
        <v>7</v>
      </c>
      <c r="W3939">
        <f t="shared" si="433"/>
        <v>2016</v>
      </c>
    </row>
    <row r="3940" spans="1:23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3">
        <v>42182.905717592592</v>
      </c>
      <c r="J3940" s="13">
        <v>42151.905717592592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 s="3">
        <f>ROUND(E3940/D3940*100,0)</f>
        <v>12</v>
      </c>
      <c r="Q3940">
        <f t="shared" si="427"/>
        <v>79.400000000000006</v>
      </c>
      <c r="R3940" s="14" t="str">
        <f t="shared" si="428"/>
        <v>5/27/2015</v>
      </c>
      <c r="S3940" s="14" t="str">
        <f t="shared" si="429"/>
        <v>6/27/2015</v>
      </c>
      <c r="T3940" s="9">
        <f t="shared" si="430"/>
        <v>5</v>
      </c>
      <c r="U3940">
        <f t="shared" si="431"/>
        <v>2015</v>
      </c>
      <c r="V3940" s="9">
        <f t="shared" si="432"/>
        <v>6</v>
      </c>
      <c r="W3940">
        <f t="shared" si="433"/>
        <v>2015</v>
      </c>
    </row>
    <row r="3941" spans="1:23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3">
        <v>41919.1875</v>
      </c>
      <c r="J3941" s="13">
        <v>41915.400219907409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 s="3">
        <f>ROUND(E3941/D3941*100,0)</f>
        <v>0</v>
      </c>
      <c r="Q3941">
        <f t="shared" si="427"/>
        <v>5</v>
      </c>
      <c r="R3941" s="14" t="str">
        <f t="shared" si="428"/>
        <v>10/3/2014</v>
      </c>
      <c r="S3941" s="14" t="str">
        <f t="shared" si="429"/>
        <v>10/7/2014</v>
      </c>
      <c r="T3941" s="9">
        <f t="shared" si="430"/>
        <v>10</v>
      </c>
      <c r="U3941">
        <f t="shared" si="431"/>
        <v>2014</v>
      </c>
      <c r="V3941" s="9">
        <f t="shared" si="432"/>
        <v>10</v>
      </c>
      <c r="W3941">
        <f t="shared" si="433"/>
        <v>2014</v>
      </c>
    </row>
    <row r="3942" spans="1:23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3">
        <v>42006.492488425924</v>
      </c>
      <c r="J3942" s="13">
        <v>41961.492488425924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 s="3">
        <f>ROUND(E3942/D3942*100,0)</f>
        <v>0</v>
      </c>
      <c r="Q3942">
        <f t="shared" si="427"/>
        <v>5.5</v>
      </c>
      <c r="R3942" s="14" t="str">
        <f t="shared" si="428"/>
        <v>11/18/2014</v>
      </c>
      <c r="S3942" s="14" t="str">
        <f t="shared" si="429"/>
        <v>1/2/2015</v>
      </c>
      <c r="T3942" s="9">
        <f t="shared" si="430"/>
        <v>11</v>
      </c>
      <c r="U3942">
        <f t="shared" si="431"/>
        <v>2014</v>
      </c>
      <c r="V3942" s="9">
        <f t="shared" si="432"/>
        <v>1</v>
      </c>
      <c r="W3942">
        <f t="shared" si="433"/>
        <v>2015</v>
      </c>
    </row>
    <row r="3943" spans="1:23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3">
        <v>41968.041666666664</v>
      </c>
      <c r="J3943" s="13">
        <v>41940.587233796294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 s="3">
        <f>ROUND(E3943/D3943*100,0)</f>
        <v>1</v>
      </c>
      <c r="Q3943">
        <f t="shared" si="427"/>
        <v>25</v>
      </c>
      <c r="R3943" s="14" t="str">
        <f t="shared" si="428"/>
        <v>10/28/2014</v>
      </c>
      <c r="S3943" s="14" t="str">
        <f t="shared" si="429"/>
        <v>11/25/2014</v>
      </c>
      <c r="T3943" s="9">
        <f t="shared" si="430"/>
        <v>10</v>
      </c>
      <c r="U3943">
        <f t="shared" si="431"/>
        <v>2014</v>
      </c>
      <c r="V3943" s="9">
        <f t="shared" si="432"/>
        <v>11</v>
      </c>
      <c r="W3943">
        <f t="shared" si="433"/>
        <v>2014</v>
      </c>
    </row>
    <row r="3944" spans="1:23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3">
        <v>42171.904097222221</v>
      </c>
      <c r="J3944" s="13">
        <v>42111.904097222221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 s="3">
        <f>ROUND(E3944/D3944*100,0)</f>
        <v>0</v>
      </c>
      <c r="Q3944">
        <f t="shared" si="427"/>
        <v>0</v>
      </c>
      <c r="R3944" s="14" t="str">
        <f t="shared" si="428"/>
        <v>4/17/2015</v>
      </c>
      <c r="S3944" s="14" t="str">
        <f t="shared" si="429"/>
        <v>6/16/2015</v>
      </c>
      <c r="T3944" s="9">
        <f t="shared" si="430"/>
        <v>4</v>
      </c>
      <c r="U3944">
        <f t="shared" si="431"/>
        <v>2015</v>
      </c>
      <c r="V3944" s="9">
        <f t="shared" si="432"/>
        <v>6</v>
      </c>
      <c r="W3944">
        <f t="shared" si="433"/>
        <v>2015</v>
      </c>
    </row>
    <row r="3945" spans="1:23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3">
        <v>42310.701388888891</v>
      </c>
      <c r="J3945" s="13">
        <v>42279.778564814813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 s="3">
        <f>ROUND(E3945/D3945*100,0)</f>
        <v>36</v>
      </c>
      <c r="Q3945">
        <f t="shared" si="427"/>
        <v>137.08000000000001</v>
      </c>
      <c r="R3945" s="14" t="str">
        <f t="shared" si="428"/>
        <v>10/2/2015</v>
      </c>
      <c r="S3945" s="14" t="str">
        <f t="shared" si="429"/>
        <v>11/2/2015</v>
      </c>
      <c r="T3945" s="9">
        <f t="shared" si="430"/>
        <v>10</v>
      </c>
      <c r="U3945">
        <f t="shared" si="431"/>
        <v>2015</v>
      </c>
      <c r="V3945" s="9">
        <f t="shared" si="432"/>
        <v>11</v>
      </c>
      <c r="W3945">
        <f t="shared" si="433"/>
        <v>2015</v>
      </c>
    </row>
    <row r="3946" spans="1:23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3">
        <v>42243.662905092591</v>
      </c>
      <c r="J3946" s="13">
        <v>42213.662905092591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 s="3">
        <f>ROUND(E3946/D3946*100,0)</f>
        <v>0</v>
      </c>
      <c r="Q3946">
        <f t="shared" si="427"/>
        <v>0</v>
      </c>
      <c r="R3946" s="14" t="str">
        <f t="shared" si="428"/>
        <v>7/28/2015</v>
      </c>
      <c r="S3946" s="14" t="str">
        <f t="shared" si="429"/>
        <v>8/27/2015</v>
      </c>
      <c r="T3946" s="9">
        <f t="shared" si="430"/>
        <v>7</v>
      </c>
      <c r="U3946">
        <f t="shared" si="431"/>
        <v>2015</v>
      </c>
      <c r="V3946" s="9">
        <f t="shared" si="432"/>
        <v>8</v>
      </c>
      <c r="W3946">
        <f t="shared" si="433"/>
        <v>2015</v>
      </c>
    </row>
    <row r="3947" spans="1:23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3">
        <v>42139.801712962966</v>
      </c>
      <c r="J3947" s="13">
        <v>42109.801712962966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 s="3">
        <f>ROUND(E3947/D3947*100,0)</f>
        <v>0</v>
      </c>
      <c r="Q3947">
        <f t="shared" si="427"/>
        <v>5</v>
      </c>
      <c r="R3947" s="14" t="str">
        <f t="shared" si="428"/>
        <v>4/15/2015</v>
      </c>
      <c r="S3947" s="14" t="str">
        <f t="shared" si="429"/>
        <v>5/15/2015</v>
      </c>
      <c r="T3947" s="9">
        <f t="shared" si="430"/>
        <v>4</v>
      </c>
      <c r="U3947">
        <f t="shared" si="431"/>
        <v>2015</v>
      </c>
      <c r="V3947" s="9">
        <f t="shared" si="432"/>
        <v>5</v>
      </c>
      <c r="W3947">
        <f t="shared" si="433"/>
        <v>2015</v>
      </c>
    </row>
    <row r="3948" spans="1:23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3">
        <v>42063.333333333336</v>
      </c>
      <c r="J3948" s="13">
        <v>42031.833587962959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 s="3">
        <f>ROUND(E3948/D3948*100,0)</f>
        <v>3</v>
      </c>
      <c r="Q3948">
        <f t="shared" si="427"/>
        <v>39</v>
      </c>
      <c r="R3948" s="14" t="str">
        <f t="shared" si="428"/>
        <v>1/27/2015</v>
      </c>
      <c r="S3948" s="14" t="str">
        <f t="shared" si="429"/>
        <v>2/28/2015</v>
      </c>
      <c r="T3948" s="9">
        <f t="shared" si="430"/>
        <v>1</v>
      </c>
      <c r="U3948">
        <f t="shared" si="431"/>
        <v>2015</v>
      </c>
      <c r="V3948" s="9">
        <f t="shared" si="432"/>
        <v>2</v>
      </c>
      <c r="W3948">
        <f t="shared" si="433"/>
        <v>2015</v>
      </c>
    </row>
    <row r="3949" spans="1:23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3">
        <v>42645.142870370371</v>
      </c>
      <c r="J3949" s="13">
        <v>42615.142870370371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 s="3">
        <f>ROUND(E3949/D3949*100,0)</f>
        <v>3</v>
      </c>
      <c r="Q3949">
        <f t="shared" si="427"/>
        <v>50.5</v>
      </c>
      <c r="R3949" s="14" t="str">
        <f t="shared" si="428"/>
        <v>9/2/2016</v>
      </c>
      <c r="S3949" s="14" t="str">
        <f t="shared" si="429"/>
        <v>10/2/2016</v>
      </c>
      <c r="T3949" s="9">
        <f t="shared" si="430"/>
        <v>9</v>
      </c>
      <c r="U3949">
        <f t="shared" si="431"/>
        <v>2016</v>
      </c>
      <c r="V3949" s="9">
        <f t="shared" si="432"/>
        <v>10</v>
      </c>
      <c r="W3949">
        <f t="shared" si="433"/>
        <v>2016</v>
      </c>
    </row>
    <row r="3950" spans="1:23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3">
        <v>41889.325497685182</v>
      </c>
      <c r="J3950" s="13">
        <v>41829.325497685182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 s="3">
        <f>ROUND(E3950/D3950*100,0)</f>
        <v>0</v>
      </c>
      <c r="Q3950">
        <f t="shared" si="427"/>
        <v>0</v>
      </c>
      <c r="R3950" s="14" t="str">
        <f t="shared" si="428"/>
        <v>7/9/2014</v>
      </c>
      <c r="S3950" s="14" t="str">
        <f t="shared" si="429"/>
        <v>9/7/2014</v>
      </c>
      <c r="T3950" s="9">
        <f t="shared" si="430"/>
        <v>7</v>
      </c>
      <c r="U3950">
        <f t="shared" si="431"/>
        <v>2014</v>
      </c>
      <c r="V3950" s="9">
        <f t="shared" si="432"/>
        <v>9</v>
      </c>
      <c r="W3950">
        <f t="shared" si="433"/>
        <v>2014</v>
      </c>
    </row>
    <row r="3951" spans="1:23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3">
        <v>42046.120613425926</v>
      </c>
      <c r="J3951" s="13">
        <v>42016.120613425926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 s="3">
        <f>ROUND(E3951/D3951*100,0)</f>
        <v>16</v>
      </c>
      <c r="Q3951">
        <f t="shared" si="427"/>
        <v>49.28</v>
      </c>
      <c r="R3951" s="14" t="str">
        <f t="shared" si="428"/>
        <v>1/12/2015</v>
      </c>
      <c r="S3951" s="14" t="str">
        <f t="shared" si="429"/>
        <v>2/11/2015</v>
      </c>
      <c r="T3951" s="9">
        <f t="shared" si="430"/>
        <v>1</v>
      </c>
      <c r="U3951">
        <f t="shared" si="431"/>
        <v>2015</v>
      </c>
      <c r="V3951" s="9">
        <f t="shared" si="432"/>
        <v>2</v>
      </c>
      <c r="W3951">
        <f t="shared" si="433"/>
        <v>2015</v>
      </c>
    </row>
    <row r="3952" spans="1:23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3">
        <v>42468.774305555555</v>
      </c>
      <c r="J3952" s="13">
        <v>42439.702314814815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 s="3">
        <f>ROUND(E3952/D3952*100,0)</f>
        <v>1</v>
      </c>
      <c r="Q3952">
        <f t="shared" si="427"/>
        <v>25</v>
      </c>
      <c r="R3952" s="14" t="str">
        <f t="shared" si="428"/>
        <v>3/10/2016</v>
      </c>
      <c r="S3952" s="14" t="str">
        <f t="shared" si="429"/>
        <v>4/8/2016</v>
      </c>
      <c r="T3952" s="9">
        <f t="shared" si="430"/>
        <v>3</v>
      </c>
      <c r="U3952">
        <f t="shared" si="431"/>
        <v>2016</v>
      </c>
      <c r="V3952" s="9">
        <f t="shared" si="432"/>
        <v>4</v>
      </c>
      <c r="W3952">
        <f t="shared" si="433"/>
        <v>2016</v>
      </c>
    </row>
    <row r="3953" spans="1:23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3">
        <v>42493.784050925926</v>
      </c>
      <c r="J3953" s="13">
        <v>42433.82571759259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 s="3">
        <f>ROUND(E3953/D3953*100,0)</f>
        <v>0</v>
      </c>
      <c r="Q3953">
        <f t="shared" si="427"/>
        <v>1</v>
      </c>
      <c r="R3953" s="14" t="str">
        <f t="shared" si="428"/>
        <v>3/4/2016</v>
      </c>
      <c r="S3953" s="14" t="str">
        <f t="shared" si="429"/>
        <v>5/3/2016</v>
      </c>
      <c r="T3953" s="9">
        <f t="shared" si="430"/>
        <v>3</v>
      </c>
      <c r="U3953">
        <f t="shared" si="431"/>
        <v>2016</v>
      </c>
      <c r="V3953" s="9">
        <f t="shared" si="432"/>
        <v>5</v>
      </c>
      <c r="W3953">
        <f t="shared" si="433"/>
        <v>2016</v>
      </c>
    </row>
    <row r="3954" spans="1:23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3">
        <v>42303.790393518517</v>
      </c>
      <c r="J3954" s="13">
        <v>42243.790393518517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 s="3">
        <f>ROUND(E3954/D3954*100,0)</f>
        <v>0</v>
      </c>
      <c r="Q3954">
        <f t="shared" si="427"/>
        <v>25</v>
      </c>
      <c r="R3954" s="14" t="str">
        <f t="shared" si="428"/>
        <v>8/27/2015</v>
      </c>
      <c r="S3954" s="14" t="str">
        <f t="shared" si="429"/>
        <v>10/26/2015</v>
      </c>
      <c r="T3954" s="9">
        <f t="shared" si="430"/>
        <v>8</v>
      </c>
      <c r="U3954">
        <f t="shared" si="431"/>
        <v>2015</v>
      </c>
      <c r="V3954" s="9">
        <f t="shared" si="432"/>
        <v>10</v>
      </c>
      <c r="W3954">
        <f t="shared" si="433"/>
        <v>2015</v>
      </c>
    </row>
    <row r="3955" spans="1:23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3">
        <v>42580.978472222225</v>
      </c>
      <c r="J3955" s="13">
        <v>42550.048449074071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 s="3">
        <f>ROUND(E3955/D3955*100,0)</f>
        <v>0</v>
      </c>
      <c r="Q3955">
        <f t="shared" si="427"/>
        <v>0</v>
      </c>
      <c r="R3955" s="14" t="str">
        <f t="shared" si="428"/>
        <v>6/29/2016</v>
      </c>
      <c r="S3955" s="14" t="str">
        <f t="shared" si="429"/>
        <v>7/29/2016</v>
      </c>
      <c r="T3955" s="9">
        <f t="shared" si="430"/>
        <v>6</v>
      </c>
      <c r="U3955">
        <f t="shared" si="431"/>
        <v>2016</v>
      </c>
      <c r="V3955" s="9">
        <f t="shared" si="432"/>
        <v>7</v>
      </c>
      <c r="W3955">
        <f t="shared" si="433"/>
        <v>2016</v>
      </c>
    </row>
    <row r="3956" spans="1:23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3">
        <v>41834.651203703703</v>
      </c>
      <c r="J3956" s="13">
        <v>41774.651203703703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 s="3">
        <f>ROUND(E3956/D3956*100,0)</f>
        <v>0</v>
      </c>
      <c r="Q3956">
        <f t="shared" si="427"/>
        <v>0</v>
      </c>
      <c r="R3956" s="14" t="str">
        <f t="shared" si="428"/>
        <v>5/15/2014</v>
      </c>
      <c r="S3956" s="14" t="str">
        <f t="shared" si="429"/>
        <v>7/14/2014</v>
      </c>
      <c r="T3956" s="9">
        <f t="shared" si="430"/>
        <v>5</v>
      </c>
      <c r="U3956">
        <f t="shared" si="431"/>
        <v>2014</v>
      </c>
      <c r="V3956" s="9">
        <f t="shared" si="432"/>
        <v>7</v>
      </c>
      <c r="W3956">
        <f t="shared" si="433"/>
        <v>2014</v>
      </c>
    </row>
    <row r="3957" spans="1:23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3">
        <v>42336.890520833331</v>
      </c>
      <c r="J3957" s="13">
        <v>42306.848854166667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 s="3">
        <f>ROUND(E3957/D3957*100,0)</f>
        <v>24</v>
      </c>
      <c r="Q3957">
        <f t="shared" si="427"/>
        <v>53.13</v>
      </c>
      <c r="R3957" s="14" t="str">
        <f t="shared" si="428"/>
        <v>10/29/2015</v>
      </c>
      <c r="S3957" s="14" t="str">
        <f t="shared" si="429"/>
        <v>11/28/2015</v>
      </c>
      <c r="T3957" s="9">
        <f t="shared" si="430"/>
        <v>10</v>
      </c>
      <c r="U3957">
        <f t="shared" si="431"/>
        <v>2015</v>
      </c>
      <c r="V3957" s="9">
        <f t="shared" si="432"/>
        <v>11</v>
      </c>
      <c r="W3957">
        <f t="shared" si="433"/>
        <v>2015</v>
      </c>
    </row>
    <row r="3958" spans="1:23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3">
        <v>42485.013888888891</v>
      </c>
      <c r="J3958" s="13">
        <v>42457.932025462964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 s="3">
        <f>ROUND(E3958/D3958*100,0)</f>
        <v>0</v>
      </c>
      <c r="Q3958">
        <f t="shared" si="427"/>
        <v>0</v>
      </c>
      <c r="R3958" s="14" t="str">
        <f t="shared" si="428"/>
        <v>3/28/2016</v>
      </c>
      <c r="S3958" s="14" t="str">
        <f t="shared" si="429"/>
        <v>4/25/2016</v>
      </c>
      <c r="T3958" s="9">
        <f t="shared" si="430"/>
        <v>3</v>
      </c>
      <c r="U3958">
        <f t="shared" si="431"/>
        <v>2016</v>
      </c>
      <c r="V3958" s="9">
        <f t="shared" si="432"/>
        <v>4</v>
      </c>
      <c r="W3958">
        <f t="shared" si="433"/>
        <v>2016</v>
      </c>
    </row>
    <row r="3959" spans="1:23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3">
        <v>42559.976319444446</v>
      </c>
      <c r="J3959" s="13">
        <v>42513.976319444446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 s="3">
        <f>ROUND(E3959/D3959*100,0)</f>
        <v>0</v>
      </c>
      <c r="Q3959">
        <f t="shared" si="427"/>
        <v>7</v>
      </c>
      <c r="R3959" s="14" t="str">
        <f t="shared" si="428"/>
        <v>5/23/2016</v>
      </c>
      <c r="S3959" s="14" t="str">
        <f t="shared" si="429"/>
        <v>7/8/2016</v>
      </c>
      <c r="T3959" s="9">
        <f t="shared" si="430"/>
        <v>5</v>
      </c>
      <c r="U3959">
        <f t="shared" si="431"/>
        <v>2016</v>
      </c>
      <c r="V3959" s="9">
        <f t="shared" si="432"/>
        <v>7</v>
      </c>
      <c r="W3959">
        <f t="shared" si="433"/>
        <v>2016</v>
      </c>
    </row>
    <row r="3960" spans="1:23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3">
        <v>41853.583333333336</v>
      </c>
      <c r="J3960" s="13">
        <v>41816.950370370374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 s="3">
        <f>ROUND(E3960/D3960*100,0)</f>
        <v>32</v>
      </c>
      <c r="Q3960">
        <f t="shared" si="427"/>
        <v>40.06</v>
      </c>
      <c r="R3960" s="14" t="str">
        <f t="shared" si="428"/>
        <v>6/26/2014</v>
      </c>
      <c r="S3960" s="14" t="str">
        <f t="shared" si="429"/>
        <v>8/2/2014</v>
      </c>
      <c r="T3960" s="9">
        <f t="shared" si="430"/>
        <v>6</v>
      </c>
      <c r="U3960">
        <f t="shared" si="431"/>
        <v>2014</v>
      </c>
      <c r="V3960" s="9">
        <f t="shared" si="432"/>
        <v>8</v>
      </c>
      <c r="W3960">
        <f t="shared" si="433"/>
        <v>2014</v>
      </c>
    </row>
    <row r="3961" spans="1:23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3">
        <v>41910.788842592592</v>
      </c>
      <c r="J3961" s="13">
        <v>41880.788842592592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 s="3">
        <f>ROUND(E3961/D3961*100,0)</f>
        <v>24</v>
      </c>
      <c r="Q3961">
        <f t="shared" si="427"/>
        <v>24.33</v>
      </c>
      <c r="R3961" s="14" t="str">
        <f t="shared" si="428"/>
        <v>8/29/2014</v>
      </c>
      <c r="S3961" s="14" t="str">
        <f t="shared" si="429"/>
        <v>9/28/2014</v>
      </c>
      <c r="T3961" s="9">
        <f t="shared" si="430"/>
        <v>8</v>
      </c>
      <c r="U3961">
        <f t="shared" si="431"/>
        <v>2014</v>
      </c>
      <c r="V3961" s="9">
        <f t="shared" si="432"/>
        <v>9</v>
      </c>
      <c r="W3961">
        <f t="shared" si="433"/>
        <v>2014</v>
      </c>
    </row>
    <row r="3962" spans="1:23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3">
        <v>42372.845555555556</v>
      </c>
      <c r="J3962" s="13">
        <v>42342.845555555556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 s="3">
        <f>ROUND(E3962/D3962*100,0)</f>
        <v>2</v>
      </c>
      <c r="Q3962">
        <f t="shared" si="427"/>
        <v>11.25</v>
      </c>
      <c r="R3962" s="14" t="str">
        <f t="shared" si="428"/>
        <v>12/4/2015</v>
      </c>
      <c r="S3962" s="14" t="str">
        <f t="shared" si="429"/>
        <v>1/3/2016</v>
      </c>
      <c r="T3962" s="9">
        <f t="shared" si="430"/>
        <v>12</v>
      </c>
      <c r="U3962">
        <f t="shared" si="431"/>
        <v>2015</v>
      </c>
      <c r="V3962" s="9">
        <f t="shared" si="432"/>
        <v>1</v>
      </c>
      <c r="W3962">
        <f t="shared" si="433"/>
        <v>2016</v>
      </c>
    </row>
    <row r="3963" spans="1:23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3">
        <v>41767.891319444447</v>
      </c>
      <c r="J3963" s="13">
        <v>41745.891319444447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 s="3">
        <f>ROUND(E3963/D3963*100,0)</f>
        <v>0</v>
      </c>
      <c r="Q3963">
        <f t="shared" si="427"/>
        <v>10.5</v>
      </c>
      <c r="R3963" s="14" t="str">
        <f t="shared" si="428"/>
        <v>4/16/2014</v>
      </c>
      <c r="S3963" s="14" t="str">
        <f t="shared" si="429"/>
        <v>5/8/2014</v>
      </c>
      <c r="T3963" s="9">
        <f t="shared" si="430"/>
        <v>4</v>
      </c>
      <c r="U3963">
        <f t="shared" si="431"/>
        <v>2014</v>
      </c>
      <c r="V3963" s="9">
        <f t="shared" si="432"/>
        <v>5</v>
      </c>
      <c r="W3963">
        <f t="shared" si="433"/>
        <v>2014</v>
      </c>
    </row>
    <row r="3964" spans="1:23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3">
        <v>42336.621458333335</v>
      </c>
      <c r="J3964" s="13">
        <v>42311.621458333335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 s="3">
        <f>ROUND(E3964/D3964*100,0)</f>
        <v>3</v>
      </c>
      <c r="Q3964">
        <f t="shared" si="427"/>
        <v>15</v>
      </c>
      <c r="R3964" s="14" t="str">
        <f t="shared" si="428"/>
        <v>11/3/2015</v>
      </c>
      <c r="S3964" s="14" t="str">
        <f t="shared" si="429"/>
        <v>11/28/2015</v>
      </c>
      <c r="T3964" s="9">
        <f t="shared" si="430"/>
        <v>11</v>
      </c>
      <c r="U3964">
        <f t="shared" si="431"/>
        <v>2015</v>
      </c>
      <c r="V3964" s="9">
        <f t="shared" si="432"/>
        <v>11</v>
      </c>
      <c r="W3964">
        <f t="shared" si="433"/>
        <v>2015</v>
      </c>
    </row>
    <row r="3965" spans="1:23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3">
        <v>42326.195798611108</v>
      </c>
      <c r="J3965" s="13">
        <v>42296.154131944444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 s="3">
        <f>ROUND(E3965/D3965*100,0)</f>
        <v>0</v>
      </c>
      <c r="Q3965">
        <f t="shared" si="427"/>
        <v>0</v>
      </c>
      <c r="R3965" s="14" t="str">
        <f t="shared" si="428"/>
        <v>10/19/2015</v>
      </c>
      <c r="S3965" s="14" t="str">
        <f t="shared" si="429"/>
        <v>11/18/2015</v>
      </c>
      <c r="T3965" s="9">
        <f t="shared" si="430"/>
        <v>10</v>
      </c>
      <c r="U3965">
        <f t="shared" si="431"/>
        <v>2015</v>
      </c>
      <c r="V3965" s="9">
        <f t="shared" si="432"/>
        <v>11</v>
      </c>
      <c r="W3965">
        <f t="shared" si="433"/>
        <v>2015</v>
      </c>
    </row>
    <row r="3966" spans="1:23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3">
        <v>42113.680393518516</v>
      </c>
      <c r="J3966" s="13">
        <v>42053.722060185188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 s="3">
        <f>ROUND(E3966/D3966*100,0)</f>
        <v>6</v>
      </c>
      <c r="Q3966">
        <f t="shared" si="427"/>
        <v>42</v>
      </c>
      <c r="R3966" s="14" t="str">
        <f t="shared" si="428"/>
        <v>2/18/2015</v>
      </c>
      <c r="S3966" s="14" t="str">
        <f t="shared" si="429"/>
        <v>4/19/2015</v>
      </c>
      <c r="T3966" s="9">
        <f t="shared" si="430"/>
        <v>2</v>
      </c>
      <c r="U3966">
        <f t="shared" si="431"/>
        <v>2015</v>
      </c>
      <c r="V3966" s="9">
        <f t="shared" si="432"/>
        <v>4</v>
      </c>
      <c r="W3966">
        <f t="shared" si="433"/>
        <v>2015</v>
      </c>
    </row>
    <row r="3967" spans="1:23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3">
        <v>42474.194212962961</v>
      </c>
      <c r="J3967" s="13">
        <v>42414.235879629632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 s="3">
        <f>ROUND(E3967/D3967*100,0)</f>
        <v>14</v>
      </c>
      <c r="Q3967">
        <f t="shared" si="427"/>
        <v>71.25</v>
      </c>
      <c r="R3967" s="14" t="str">
        <f t="shared" si="428"/>
        <v>2/14/2016</v>
      </c>
      <c r="S3967" s="14" t="str">
        <f t="shared" si="429"/>
        <v>4/14/2016</v>
      </c>
      <c r="T3967" s="9">
        <f t="shared" si="430"/>
        <v>2</v>
      </c>
      <c r="U3967">
        <f t="shared" si="431"/>
        <v>2016</v>
      </c>
      <c r="V3967" s="9">
        <f t="shared" si="432"/>
        <v>4</v>
      </c>
      <c r="W3967">
        <f t="shared" si="433"/>
        <v>2016</v>
      </c>
    </row>
    <row r="3968" spans="1:23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3">
        <v>41844.124305555553</v>
      </c>
      <c r="J3968" s="13">
        <v>41801.711550925924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 s="3">
        <f>ROUND(E3968/D3968*100,0)</f>
        <v>1</v>
      </c>
      <c r="Q3968">
        <f t="shared" si="427"/>
        <v>22.5</v>
      </c>
      <c r="R3968" s="14" t="str">
        <f t="shared" si="428"/>
        <v>6/11/2014</v>
      </c>
      <c r="S3968" s="14" t="str">
        <f t="shared" si="429"/>
        <v>7/24/2014</v>
      </c>
      <c r="T3968" s="9">
        <f t="shared" si="430"/>
        <v>6</v>
      </c>
      <c r="U3968">
        <f t="shared" si="431"/>
        <v>2014</v>
      </c>
      <c r="V3968" s="9">
        <f t="shared" si="432"/>
        <v>7</v>
      </c>
      <c r="W3968">
        <f t="shared" si="433"/>
        <v>2014</v>
      </c>
    </row>
    <row r="3969" spans="1:23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3">
        <v>42800.290590277778</v>
      </c>
      <c r="J3969" s="13">
        <v>42770.290590277778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 s="3">
        <f>ROUND(E3969/D3969*100,0)</f>
        <v>24</v>
      </c>
      <c r="Q3969">
        <f t="shared" si="427"/>
        <v>41</v>
      </c>
      <c r="R3969" s="14" t="str">
        <f t="shared" si="428"/>
        <v>2/4/2017</v>
      </c>
      <c r="S3969" s="14" t="str">
        <f t="shared" si="429"/>
        <v>3/6/2017</v>
      </c>
      <c r="T3969" s="9">
        <f t="shared" si="430"/>
        <v>2</v>
      </c>
      <c r="U3969">
        <f t="shared" si="431"/>
        <v>2017</v>
      </c>
      <c r="V3969" s="9">
        <f t="shared" si="432"/>
        <v>3</v>
      </c>
      <c r="W3969">
        <f t="shared" si="433"/>
        <v>2017</v>
      </c>
    </row>
    <row r="3970" spans="1:23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3">
        <v>42512.815659722219</v>
      </c>
      <c r="J3970" s="13">
        <v>42452.815659722219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 s="3">
        <f>ROUND(E3970/D3970*100,0)</f>
        <v>11</v>
      </c>
      <c r="Q3970">
        <f t="shared" si="427"/>
        <v>47.91</v>
      </c>
      <c r="R3970" s="14" t="str">
        <f t="shared" si="428"/>
        <v>3/23/2016</v>
      </c>
      <c r="S3970" s="14" t="str">
        <f t="shared" si="429"/>
        <v>5/22/2016</v>
      </c>
      <c r="T3970" s="9">
        <f t="shared" si="430"/>
        <v>3</v>
      </c>
      <c r="U3970">
        <f t="shared" si="431"/>
        <v>2016</v>
      </c>
      <c r="V3970" s="9">
        <f t="shared" si="432"/>
        <v>5</v>
      </c>
      <c r="W3970">
        <f t="shared" si="433"/>
        <v>2016</v>
      </c>
    </row>
    <row r="3971" spans="1:23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3">
        <v>42611.163194444445</v>
      </c>
      <c r="J3971" s="13">
        <v>42601.854699074072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 s="3">
        <f>ROUND(E3971/D3971*100,0)</f>
        <v>7</v>
      </c>
      <c r="Q3971">
        <f t="shared" ref="Q3971:Q4034" si="434">IFERROR(ROUND(E3971/L3971,2),0)</f>
        <v>35.17</v>
      </c>
      <c r="R3971" s="14" t="str">
        <f t="shared" ref="R3971:R4034" si="435">_xlfn.CONCAT(MONTH(J3971),"/",DAY(J3971),"/",YEAR(J3971))</f>
        <v>8/19/2016</v>
      </c>
      <c r="S3971" s="14" t="str">
        <f t="shared" ref="S3971:S4034" si="436">_xlfn.CONCAT(MONTH(I3971),"/",DAY(I3971),"/",YEAR(I3971))</f>
        <v>8/29/2016</v>
      </c>
      <c r="T3971" s="9">
        <f t="shared" ref="T3971:T4034" si="437">MONTH(R3971)</f>
        <v>8</v>
      </c>
      <c r="U3971">
        <f t="shared" ref="U3971:U4034" si="438">YEAR(R3971)</f>
        <v>2016</v>
      </c>
      <c r="V3971" s="9">
        <f t="shared" ref="V3971:V4034" si="439">MONTH(S3971)</f>
        <v>8</v>
      </c>
      <c r="W3971">
        <f t="shared" ref="W3971:W4034" si="440">YEAR(S3971)</f>
        <v>2016</v>
      </c>
    </row>
    <row r="3972" spans="1:23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3">
        <v>42477.863553240742</v>
      </c>
      <c r="J3972" s="13">
        <v>42447.863553240742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 s="3">
        <f>ROUND(E3972/D3972*100,0)</f>
        <v>0</v>
      </c>
      <c r="Q3972">
        <f t="shared" si="434"/>
        <v>5.5</v>
      </c>
      <c r="R3972" s="14" t="str">
        <f t="shared" si="435"/>
        <v>3/18/2016</v>
      </c>
      <c r="S3972" s="14" t="str">
        <f t="shared" si="436"/>
        <v>4/17/2016</v>
      </c>
      <c r="T3972" s="9">
        <f t="shared" si="437"/>
        <v>3</v>
      </c>
      <c r="U3972">
        <f t="shared" si="438"/>
        <v>2016</v>
      </c>
      <c r="V3972" s="9">
        <f t="shared" si="439"/>
        <v>4</v>
      </c>
      <c r="W3972">
        <f t="shared" si="440"/>
        <v>2016</v>
      </c>
    </row>
    <row r="3973" spans="1:23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3">
        <v>41841.536180555559</v>
      </c>
      <c r="J3973" s="13">
        <v>41811.536180555559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 s="3">
        <f>ROUND(E3973/D3973*100,0)</f>
        <v>1</v>
      </c>
      <c r="Q3973">
        <f t="shared" si="434"/>
        <v>22.67</v>
      </c>
      <c r="R3973" s="14" t="str">
        <f t="shared" si="435"/>
        <v>6/21/2014</v>
      </c>
      <c r="S3973" s="14" t="str">
        <f t="shared" si="436"/>
        <v>7/21/2014</v>
      </c>
      <c r="T3973" s="9">
        <f t="shared" si="437"/>
        <v>6</v>
      </c>
      <c r="U3973">
        <f t="shared" si="438"/>
        <v>2014</v>
      </c>
      <c r="V3973" s="9">
        <f t="shared" si="439"/>
        <v>7</v>
      </c>
      <c r="W3973">
        <f t="shared" si="440"/>
        <v>2014</v>
      </c>
    </row>
    <row r="3974" spans="1:23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3">
        <v>42041.067523148151</v>
      </c>
      <c r="J3974" s="13">
        <v>41981.067523148151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 s="3">
        <f>ROUND(E3974/D3974*100,0)</f>
        <v>21</v>
      </c>
      <c r="Q3974">
        <f t="shared" si="434"/>
        <v>26.38</v>
      </c>
      <c r="R3974" s="14" t="str">
        <f t="shared" si="435"/>
        <v>12/8/2014</v>
      </c>
      <c r="S3974" s="14" t="str">
        <f t="shared" si="436"/>
        <v>2/6/2015</v>
      </c>
      <c r="T3974" s="9">
        <f t="shared" si="437"/>
        <v>12</v>
      </c>
      <c r="U3974">
        <f t="shared" si="438"/>
        <v>2014</v>
      </c>
      <c r="V3974" s="9">
        <f t="shared" si="439"/>
        <v>2</v>
      </c>
      <c r="W3974">
        <f t="shared" si="440"/>
        <v>2015</v>
      </c>
    </row>
    <row r="3975" spans="1:23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3">
        <v>42499.166666666664</v>
      </c>
      <c r="J3975" s="13">
        <v>42469.68414351852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 s="3">
        <f>ROUND(E3975/D3975*100,0)</f>
        <v>78</v>
      </c>
      <c r="Q3975">
        <f t="shared" si="434"/>
        <v>105.54</v>
      </c>
      <c r="R3975" s="14" t="str">
        <f t="shared" si="435"/>
        <v>4/9/2016</v>
      </c>
      <c r="S3975" s="14" t="str">
        <f t="shared" si="436"/>
        <v>5/9/2016</v>
      </c>
      <c r="T3975" s="9">
        <f t="shared" si="437"/>
        <v>4</v>
      </c>
      <c r="U3975">
        <f t="shared" si="438"/>
        <v>2016</v>
      </c>
      <c r="V3975" s="9">
        <f t="shared" si="439"/>
        <v>5</v>
      </c>
      <c r="W3975">
        <f t="shared" si="440"/>
        <v>2016</v>
      </c>
    </row>
    <row r="3976" spans="1:23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3">
        <v>42523.546851851854</v>
      </c>
      <c r="J3976" s="13">
        <v>42493.546851851854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 s="3">
        <f>ROUND(E3976/D3976*100,0)</f>
        <v>32</v>
      </c>
      <c r="Q3976">
        <f t="shared" si="434"/>
        <v>29.09</v>
      </c>
      <c r="R3976" s="14" t="str">
        <f t="shared" si="435"/>
        <v>5/3/2016</v>
      </c>
      <c r="S3976" s="14" t="str">
        <f t="shared" si="436"/>
        <v>6/2/2016</v>
      </c>
      <c r="T3976" s="9">
        <f t="shared" si="437"/>
        <v>5</v>
      </c>
      <c r="U3976">
        <f t="shared" si="438"/>
        <v>2016</v>
      </c>
      <c r="V3976" s="9">
        <f t="shared" si="439"/>
        <v>6</v>
      </c>
      <c r="W3976">
        <f t="shared" si="440"/>
        <v>2016</v>
      </c>
    </row>
    <row r="3977" spans="1:23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3">
        <v>42564.866875</v>
      </c>
      <c r="J3977" s="13">
        <v>42534.866875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 s="3">
        <f>ROUND(E3977/D3977*100,0)</f>
        <v>0</v>
      </c>
      <c r="Q3977">
        <f t="shared" si="434"/>
        <v>0</v>
      </c>
      <c r="R3977" s="14" t="str">
        <f t="shared" si="435"/>
        <v>6/13/2016</v>
      </c>
      <c r="S3977" s="14" t="str">
        <f t="shared" si="436"/>
        <v>7/13/2016</v>
      </c>
      <c r="T3977" s="9">
        <f t="shared" si="437"/>
        <v>6</v>
      </c>
      <c r="U3977">
        <f t="shared" si="438"/>
        <v>2016</v>
      </c>
      <c r="V3977" s="9">
        <f t="shared" si="439"/>
        <v>7</v>
      </c>
      <c r="W3977">
        <f t="shared" si="440"/>
        <v>2016</v>
      </c>
    </row>
    <row r="3978" spans="1:23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3">
        <v>41852.291666666664</v>
      </c>
      <c r="J3978" s="13">
        <v>41830.858344907407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 s="3">
        <f>ROUND(E3978/D3978*100,0)</f>
        <v>48</v>
      </c>
      <c r="Q3978">
        <f t="shared" si="434"/>
        <v>62</v>
      </c>
      <c r="R3978" s="14" t="str">
        <f t="shared" si="435"/>
        <v>7/10/2014</v>
      </c>
      <c r="S3978" s="14" t="str">
        <f t="shared" si="436"/>
        <v>8/1/2014</v>
      </c>
      <c r="T3978" s="9">
        <f t="shared" si="437"/>
        <v>7</v>
      </c>
      <c r="U3978">
        <f t="shared" si="438"/>
        <v>2014</v>
      </c>
      <c r="V3978" s="9">
        <f t="shared" si="439"/>
        <v>8</v>
      </c>
      <c r="W3978">
        <f t="shared" si="440"/>
        <v>2014</v>
      </c>
    </row>
    <row r="3979" spans="1:23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3">
        <v>42573.788564814815</v>
      </c>
      <c r="J3979" s="13">
        <v>42543.788564814815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 s="3">
        <f>ROUND(E3979/D3979*100,0)</f>
        <v>1</v>
      </c>
      <c r="Q3979">
        <f t="shared" si="434"/>
        <v>217.5</v>
      </c>
      <c r="R3979" s="14" t="str">
        <f t="shared" si="435"/>
        <v>6/22/2016</v>
      </c>
      <c r="S3979" s="14" t="str">
        <f t="shared" si="436"/>
        <v>7/22/2016</v>
      </c>
      <c r="T3979" s="9">
        <f t="shared" si="437"/>
        <v>6</v>
      </c>
      <c r="U3979">
        <f t="shared" si="438"/>
        <v>2016</v>
      </c>
      <c r="V3979" s="9">
        <f t="shared" si="439"/>
        <v>7</v>
      </c>
      <c r="W3979">
        <f t="shared" si="440"/>
        <v>2016</v>
      </c>
    </row>
    <row r="3980" spans="1:23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3">
        <v>42035.642974537041</v>
      </c>
      <c r="J3980" s="13">
        <v>41975.642974537041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 s="3">
        <f>ROUND(E3980/D3980*100,0)</f>
        <v>11</v>
      </c>
      <c r="Q3980">
        <f t="shared" si="434"/>
        <v>26.75</v>
      </c>
      <c r="R3980" s="14" t="str">
        <f t="shared" si="435"/>
        <v>12/2/2014</v>
      </c>
      <c r="S3980" s="14" t="str">
        <f t="shared" si="436"/>
        <v>1/31/2015</v>
      </c>
      <c r="T3980" s="9">
        <f t="shared" si="437"/>
        <v>12</v>
      </c>
      <c r="U3980">
        <f t="shared" si="438"/>
        <v>2014</v>
      </c>
      <c r="V3980" s="9">
        <f t="shared" si="439"/>
        <v>1</v>
      </c>
      <c r="W3980">
        <f t="shared" si="440"/>
        <v>2015</v>
      </c>
    </row>
    <row r="3981" spans="1:23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3">
        <v>42092.833333333336</v>
      </c>
      <c r="J3981" s="13">
        <v>42069.903437499997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 s="3">
        <f>ROUND(E3981/D3981*100,0)</f>
        <v>2</v>
      </c>
      <c r="Q3981">
        <f t="shared" si="434"/>
        <v>18.329999999999998</v>
      </c>
      <c r="R3981" s="14" t="str">
        <f t="shared" si="435"/>
        <v>3/6/2015</v>
      </c>
      <c r="S3981" s="14" t="str">
        <f t="shared" si="436"/>
        <v>3/29/2015</v>
      </c>
      <c r="T3981" s="9">
        <f t="shared" si="437"/>
        <v>3</v>
      </c>
      <c r="U3981">
        <f t="shared" si="438"/>
        <v>2015</v>
      </c>
      <c r="V3981" s="9">
        <f t="shared" si="439"/>
        <v>3</v>
      </c>
      <c r="W3981">
        <f t="shared" si="440"/>
        <v>2015</v>
      </c>
    </row>
    <row r="3982" spans="1:23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3">
        <v>41825.598923611113</v>
      </c>
      <c r="J3982" s="13">
        <v>41795.598923611113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 s="3">
        <f>ROUND(E3982/D3982*100,0)</f>
        <v>18</v>
      </c>
      <c r="Q3982">
        <f t="shared" si="434"/>
        <v>64.290000000000006</v>
      </c>
      <c r="R3982" s="14" t="str">
        <f t="shared" si="435"/>
        <v>6/5/2014</v>
      </c>
      <c r="S3982" s="14" t="str">
        <f t="shared" si="436"/>
        <v>7/5/2014</v>
      </c>
      <c r="T3982" s="9">
        <f t="shared" si="437"/>
        <v>6</v>
      </c>
      <c r="U3982">
        <f t="shared" si="438"/>
        <v>2014</v>
      </c>
      <c r="V3982" s="9">
        <f t="shared" si="439"/>
        <v>7</v>
      </c>
      <c r="W3982">
        <f t="shared" si="440"/>
        <v>2014</v>
      </c>
    </row>
    <row r="3983" spans="1:23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3">
        <v>42568.179965277777</v>
      </c>
      <c r="J3983" s="13">
        <v>42508.179965277777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 s="3">
        <f>ROUND(E3983/D3983*100,0)</f>
        <v>4</v>
      </c>
      <c r="Q3983">
        <f t="shared" si="434"/>
        <v>175</v>
      </c>
      <c r="R3983" s="14" t="str">
        <f t="shared" si="435"/>
        <v>5/18/2016</v>
      </c>
      <c r="S3983" s="14" t="str">
        <f t="shared" si="436"/>
        <v>7/17/2016</v>
      </c>
      <c r="T3983" s="9">
        <f t="shared" si="437"/>
        <v>5</v>
      </c>
      <c r="U3983">
        <f t="shared" si="438"/>
        <v>2016</v>
      </c>
      <c r="V3983" s="9">
        <f t="shared" si="439"/>
        <v>7</v>
      </c>
      <c r="W3983">
        <f t="shared" si="440"/>
        <v>2016</v>
      </c>
    </row>
    <row r="3984" spans="1:23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3">
        <v>42192.809953703705</v>
      </c>
      <c r="J3984" s="13">
        <v>42132.809953703705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 s="3">
        <f>ROUND(E3984/D3984*100,0)</f>
        <v>20</v>
      </c>
      <c r="Q3984">
        <f t="shared" si="434"/>
        <v>34</v>
      </c>
      <c r="R3984" s="14" t="str">
        <f t="shared" si="435"/>
        <v>5/8/2015</v>
      </c>
      <c r="S3984" s="14" t="str">
        <f t="shared" si="436"/>
        <v>7/7/2015</v>
      </c>
      <c r="T3984" s="9">
        <f t="shared" si="437"/>
        <v>5</v>
      </c>
      <c r="U3984">
        <f t="shared" si="438"/>
        <v>2015</v>
      </c>
      <c r="V3984" s="9">
        <f t="shared" si="439"/>
        <v>7</v>
      </c>
      <c r="W3984">
        <f t="shared" si="440"/>
        <v>2015</v>
      </c>
    </row>
    <row r="3985" spans="1:23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3">
        <v>41779.290972222225</v>
      </c>
      <c r="J3985" s="13">
        <v>41747.86986111111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 s="3">
        <f>ROUND(E3985/D3985*100,0)</f>
        <v>35</v>
      </c>
      <c r="Q3985">
        <f t="shared" si="434"/>
        <v>84.28</v>
      </c>
      <c r="R3985" s="14" t="str">
        <f t="shared" si="435"/>
        <v>4/18/2014</v>
      </c>
      <c r="S3985" s="14" t="str">
        <f t="shared" si="436"/>
        <v>5/20/2014</v>
      </c>
      <c r="T3985" s="9">
        <f t="shared" si="437"/>
        <v>4</v>
      </c>
      <c r="U3985">
        <f t="shared" si="438"/>
        <v>2014</v>
      </c>
      <c r="V3985" s="9">
        <f t="shared" si="439"/>
        <v>5</v>
      </c>
      <c r="W3985">
        <f t="shared" si="440"/>
        <v>2014</v>
      </c>
    </row>
    <row r="3986" spans="1:23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3">
        <v>41951</v>
      </c>
      <c r="J3986" s="13">
        <v>41920.963472222225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 s="3">
        <f>ROUND(E3986/D3986*100,0)</f>
        <v>6</v>
      </c>
      <c r="Q3986">
        <f t="shared" si="434"/>
        <v>9.5</v>
      </c>
      <c r="R3986" s="14" t="str">
        <f t="shared" si="435"/>
        <v>10/8/2014</v>
      </c>
      <c r="S3986" s="14" t="str">
        <f t="shared" si="436"/>
        <v>11/8/2014</v>
      </c>
      <c r="T3986" s="9">
        <f t="shared" si="437"/>
        <v>10</v>
      </c>
      <c r="U3986">
        <f t="shared" si="438"/>
        <v>2014</v>
      </c>
      <c r="V3986" s="9">
        <f t="shared" si="439"/>
        <v>11</v>
      </c>
      <c r="W3986">
        <f t="shared" si="440"/>
        <v>2014</v>
      </c>
    </row>
    <row r="3987" spans="1:23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3">
        <v>42420.878472222219</v>
      </c>
      <c r="J3987" s="13">
        <v>42399.707407407404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 s="3">
        <f>ROUND(E3987/D3987*100,0)</f>
        <v>32</v>
      </c>
      <c r="Q3987">
        <f t="shared" si="434"/>
        <v>33.74</v>
      </c>
      <c r="R3987" s="14" t="str">
        <f t="shared" si="435"/>
        <v>1/30/2016</v>
      </c>
      <c r="S3987" s="14" t="str">
        <f t="shared" si="436"/>
        <v>2/20/2016</v>
      </c>
      <c r="T3987" s="9">
        <f t="shared" si="437"/>
        <v>1</v>
      </c>
      <c r="U3987">
        <f t="shared" si="438"/>
        <v>2016</v>
      </c>
      <c r="V3987" s="9">
        <f t="shared" si="439"/>
        <v>2</v>
      </c>
      <c r="W3987">
        <f t="shared" si="440"/>
        <v>2016</v>
      </c>
    </row>
    <row r="3988" spans="1:23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3">
        <v>42496.544444444444</v>
      </c>
      <c r="J3988" s="13">
        <v>42467.548541666663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 s="3">
        <f>ROUND(E3988/D3988*100,0)</f>
        <v>10</v>
      </c>
      <c r="Q3988">
        <f t="shared" si="434"/>
        <v>37.54</v>
      </c>
      <c r="R3988" s="14" t="str">
        <f t="shared" si="435"/>
        <v>4/7/2016</v>
      </c>
      <c r="S3988" s="14" t="str">
        <f t="shared" si="436"/>
        <v>5/6/2016</v>
      </c>
      <c r="T3988" s="9">
        <f t="shared" si="437"/>
        <v>4</v>
      </c>
      <c r="U3988">
        <f t="shared" si="438"/>
        <v>2016</v>
      </c>
      <c r="V3988" s="9">
        <f t="shared" si="439"/>
        <v>5</v>
      </c>
      <c r="W3988">
        <f t="shared" si="440"/>
        <v>2016</v>
      </c>
    </row>
    <row r="3989" spans="1:23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3">
        <v>41775.92465277778</v>
      </c>
      <c r="J3989" s="13">
        <v>41765.92465277778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 s="3">
        <f>ROUND(E3989/D3989*100,0)</f>
        <v>38</v>
      </c>
      <c r="Q3989">
        <f t="shared" si="434"/>
        <v>11.62</v>
      </c>
      <c r="R3989" s="14" t="str">
        <f t="shared" si="435"/>
        <v>5/6/2014</v>
      </c>
      <c r="S3989" s="14" t="str">
        <f t="shared" si="436"/>
        <v>5/16/2014</v>
      </c>
      <c r="T3989" s="9">
        <f t="shared" si="437"/>
        <v>5</v>
      </c>
      <c r="U3989">
        <f t="shared" si="438"/>
        <v>2014</v>
      </c>
      <c r="V3989" s="9">
        <f t="shared" si="439"/>
        <v>5</v>
      </c>
      <c r="W3989">
        <f t="shared" si="440"/>
        <v>2014</v>
      </c>
    </row>
    <row r="3990" spans="1:23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3">
        <v>42245.08116898148</v>
      </c>
      <c r="J3990" s="13">
        <v>42230.08116898148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 s="3">
        <f>ROUND(E3990/D3990*100,0)</f>
        <v>2</v>
      </c>
      <c r="Q3990">
        <f t="shared" si="434"/>
        <v>8</v>
      </c>
      <c r="R3990" s="14" t="str">
        <f t="shared" si="435"/>
        <v>8/14/2015</v>
      </c>
      <c r="S3990" s="14" t="str">
        <f t="shared" si="436"/>
        <v>8/29/2015</v>
      </c>
      <c r="T3990" s="9">
        <f t="shared" si="437"/>
        <v>8</v>
      </c>
      <c r="U3990">
        <f t="shared" si="438"/>
        <v>2015</v>
      </c>
      <c r="V3990" s="9">
        <f t="shared" si="439"/>
        <v>8</v>
      </c>
      <c r="W3990">
        <f t="shared" si="440"/>
        <v>2015</v>
      </c>
    </row>
    <row r="3991" spans="1:23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3">
        <v>42316.791446759256</v>
      </c>
      <c r="J3991" s="13">
        <v>42286.749780092592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 s="3">
        <f>ROUND(E3991/D3991*100,0)</f>
        <v>0</v>
      </c>
      <c r="Q3991">
        <f t="shared" si="434"/>
        <v>0</v>
      </c>
      <c r="R3991" s="14" t="str">
        <f t="shared" si="435"/>
        <v>10/9/2015</v>
      </c>
      <c r="S3991" s="14" t="str">
        <f t="shared" si="436"/>
        <v>11/8/2015</v>
      </c>
      <c r="T3991" s="9">
        <f t="shared" si="437"/>
        <v>10</v>
      </c>
      <c r="U3991">
        <f t="shared" si="438"/>
        <v>2015</v>
      </c>
      <c r="V3991" s="9">
        <f t="shared" si="439"/>
        <v>11</v>
      </c>
      <c r="W3991">
        <f t="shared" si="440"/>
        <v>2015</v>
      </c>
    </row>
    <row r="3992" spans="1:23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3">
        <v>42431.672372685185</v>
      </c>
      <c r="J3992" s="13">
        <v>42401.672372685185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 s="3">
        <f>ROUND(E3992/D3992*100,0)</f>
        <v>4</v>
      </c>
      <c r="Q3992">
        <f t="shared" si="434"/>
        <v>23</v>
      </c>
      <c r="R3992" s="14" t="str">
        <f t="shared" si="435"/>
        <v>2/1/2016</v>
      </c>
      <c r="S3992" s="14" t="str">
        <f t="shared" si="436"/>
        <v>3/2/2016</v>
      </c>
      <c r="T3992" s="9">
        <f t="shared" si="437"/>
        <v>2</v>
      </c>
      <c r="U3992">
        <f t="shared" si="438"/>
        <v>2016</v>
      </c>
      <c r="V3992" s="9">
        <f t="shared" si="439"/>
        <v>3</v>
      </c>
      <c r="W3992">
        <f t="shared" si="440"/>
        <v>2016</v>
      </c>
    </row>
    <row r="3993" spans="1:23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3">
        <v>42155.644467592596</v>
      </c>
      <c r="J3993" s="13">
        <v>42125.644467592596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 s="3">
        <f>ROUND(E3993/D3993*100,0)</f>
        <v>20</v>
      </c>
      <c r="Q3993">
        <f t="shared" si="434"/>
        <v>100</v>
      </c>
      <c r="R3993" s="14" t="str">
        <f t="shared" si="435"/>
        <v>5/1/2015</v>
      </c>
      <c r="S3993" s="14" t="str">
        <f t="shared" si="436"/>
        <v>5/31/2015</v>
      </c>
      <c r="T3993" s="9">
        <f t="shared" si="437"/>
        <v>5</v>
      </c>
      <c r="U3993">
        <f t="shared" si="438"/>
        <v>2015</v>
      </c>
      <c r="V3993" s="9">
        <f t="shared" si="439"/>
        <v>5</v>
      </c>
      <c r="W3993">
        <f t="shared" si="440"/>
        <v>2015</v>
      </c>
    </row>
    <row r="3994" spans="1:23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3">
        <v>42349.982164351852</v>
      </c>
      <c r="J3994" s="13">
        <v>42289.940497685187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 s="3">
        <f>ROUND(E3994/D3994*100,0)</f>
        <v>5</v>
      </c>
      <c r="Q3994">
        <f t="shared" si="434"/>
        <v>60.11</v>
      </c>
      <c r="R3994" s="14" t="str">
        <f t="shared" si="435"/>
        <v>10/12/2015</v>
      </c>
      <c r="S3994" s="14" t="str">
        <f t="shared" si="436"/>
        <v>12/11/2015</v>
      </c>
      <c r="T3994" s="9">
        <f t="shared" si="437"/>
        <v>10</v>
      </c>
      <c r="U3994">
        <f t="shared" si="438"/>
        <v>2015</v>
      </c>
      <c r="V3994" s="9">
        <f t="shared" si="439"/>
        <v>12</v>
      </c>
      <c r="W3994">
        <f t="shared" si="440"/>
        <v>2015</v>
      </c>
    </row>
    <row r="3995" spans="1:23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3">
        <v>42137.864722222221</v>
      </c>
      <c r="J3995" s="13">
        <v>42107.864722222221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 s="3">
        <f>ROUND(E3995/D3995*100,0)</f>
        <v>0</v>
      </c>
      <c r="Q3995">
        <f t="shared" si="434"/>
        <v>3</v>
      </c>
      <c r="R3995" s="14" t="str">
        <f t="shared" si="435"/>
        <v>4/13/2015</v>
      </c>
      <c r="S3995" s="14" t="str">
        <f t="shared" si="436"/>
        <v>5/13/2015</v>
      </c>
      <c r="T3995" s="9">
        <f t="shared" si="437"/>
        <v>4</v>
      </c>
      <c r="U3995">
        <f t="shared" si="438"/>
        <v>2015</v>
      </c>
      <c r="V3995" s="9">
        <f t="shared" si="439"/>
        <v>5</v>
      </c>
      <c r="W3995">
        <f t="shared" si="440"/>
        <v>2015</v>
      </c>
    </row>
    <row r="3996" spans="1:23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3">
        <v>41839.389930555553</v>
      </c>
      <c r="J3996" s="13">
        <v>41809.389930555553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 s="3">
        <f>ROUND(E3996/D3996*100,0)</f>
        <v>0</v>
      </c>
      <c r="Q3996">
        <f t="shared" si="434"/>
        <v>5</v>
      </c>
      <c r="R3996" s="14" t="str">
        <f t="shared" si="435"/>
        <v>6/19/2014</v>
      </c>
      <c r="S3996" s="14" t="str">
        <f t="shared" si="436"/>
        <v>7/19/2014</v>
      </c>
      <c r="T3996" s="9">
        <f t="shared" si="437"/>
        <v>6</v>
      </c>
      <c r="U3996">
        <f t="shared" si="438"/>
        <v>2014</v>
      </c>
      <c r="V3996" s="9">
        <f t="shared" si="439"/>
        <v>7</v>
      </c>
      <c r="W3996">
        <f t="shared" si="440"/>
        <v>2014</v>
      </c>
    </row>
    <row r="3997" spans="1:23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3">
        <v>42049.477083333331</v>
      </c>
      <c r="J3997" s="13">
        <v>42019.683761574073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 s="3">
        <f>ROUND(E3997/D3997*100,0)</f>
        <v>35</v>
      </c>
      <c r="Q3997">
        <f t="shared" si="434"/>
        <v>17.5</v>
      </c>
      <c r="R3997" s="14" t="str">
        <f t="shared" si="435"/>
        <v>1/15/2015</v>
      </c>
      <c r="S3997" s="14" t="str">
        <f t="shared" si="436"/>
        <v>2/14/2015</v>
      </c>
      <c r="T3997" s="9">
        <f t="shared" si="437"/>
        <v>1</v>
      </c>
      <c r="U3997">
        <f t="shared" si="438"/>
        <v>2015</v>
      </c>
      <c r="V3997" s="9">
        <f t="shared" si="439"/>
        <v>2</v>
      </c>
      <c r="W3997">
        <f t="shared" si="440"/>
        <v>2015</v>
      </c>
    </row>
    <row r="3998" spans="1:23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3">
        <v>41963.669444444444</v>
      </c>
      <c r="J3998" s="13">
        <v>41950.266944444447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 s="3">
        <f>ROUND(E3998/D3998*100,0)</f>
        <v>17</v>
      </c>
      <c r="Q3998">
        <f t="shared" si="434"/>
        <v>29.24</v>
      </c>
      <c r="R3998" s="14" t="str">
        <f t="shared" si="435"/>
        <v>11/7/2014</v>
      </c>
      <c r="S3998" s="14" t="str">
        <f t="shared" si="436"/>
        <v>11/20/2014</v>
      </c>
      <c r="T3998" s="9">
        <f t="shared" si="437"/>
        <v>11</v>
      </c>
      <c r="U3998">
        <f t="shared" si="438"/>
        <v>2014</v>
      </c>
      <c r="V3998" s="9">
        <f t="shared" si="439"/>
        <v>11</v>
      </c>
      <c r="W3998">
        <f t="shared" si="440"/>
        <v>2014</v>
      </c>
    </row>
    <row r="3999" spans="1:23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3">
        <v>42099.349780092591</v>
      </c>
      <c r="J3999" s="13">
        <v>42069.391446759262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 s="3">
        <f>ROUND(E3999/D3999*100,0)</f>
        <v>0</v>
      </c>
      <c r="Q3999">
        <f t="shared" si="434"/>
        <v>0</v>
      </c>
      <c r="R3999" s="14" t="str">
        <f t="shared" si="435"/>
        <v>3/6/2015</v>
      </c>
      <c r="S3999" s="14" t="str">
        <f t="shared" si="436"/>
        <v>4/5/2015</v>
      </c>
      <c r="T3999" s="9">
        <f t="shared" si="437"/>
        <v>3</v>
      </c>
      <c r="U3999">
        <f t="shared" si="438"/>
        <v>2015</v>
      </c>
      <c r="V3999" s="9">
        <f t="shared" si="439"/>
        <v>4</v>
      </c>
      <c r="W3999">
        <f t="shared" si="440"/>
        <v>2015</v>
      </c>
    </row>
    <row r="4000" spans="1:23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3">
        <v>42091.921597222223</v>
      </c>
      <c r="J4000" s="13">
        <v>42061.963263888887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 s="3">
        <f>ROUND(E4000/D4000*100,0)</f>
        <v>57</v>
      </c>
      <c r="Q4000">
        <f t="shared" si="434"/>
        <v>59.58</v>
      </c>
      <c r="R4000" s="14" t="str">
        <f t="shared" si="435"/>
        <v>2/26/2015</v>
      </c>
      <c r="S4000" s="14" t="str">
        <f t="shared" si="436"/>
        <v>3/28/2015</v>
      </c>
      <c r="T4000" s="9">
        <f t="shared" si="437"/>
        <v>2</v>
      </c>
      <c r="U4000">
        <f t="shared" si="438"/>
        <v>2015</v>
      </c>
      <c r="V4000" s="9">
        <f t="shared" si="439"/>
        <v>3</v>
      </c>
      <c r="W4000">
        <f t="shared" si="440"/>
        <v>2015</v>
      </c>
    </row>
    <row r="4001" spans="1:23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3">
        <v>41882.827650462961</v>
      </c>
      <c r="J4001" s="13">
        <v>41842.828680555554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 s="3">
        <f>ROUND(E4001/D4001*100,0)</f>
        <v>17</v>
      </c>
      <c r="Q4001">
        <f t="shared" si="434"/>
        <v>82.57</v>
      </c>
      <c r="R4001" s="14" t="str">
        <f t="shared" si="435"/>
        <v>7/22/2014</v>
      </c>
      <c r="S4001" s="14" t="str">
        <f t="shared" si="436"/>
        <v>8/31/2014</v>
      </c>
      <c r="T4001" s="9">
        <f t="shared" si="437"/>
        <v>7</v>
      </c>
      <c r="U4001">
        <f t="shared" si="438"/>
        <v>2014</v>
      </c>
      <c r="V4001" s="9">
        <f t="shared" si="439"/>
        <v>8</v>
      </c>
      <c r="W4001">
        <f t="shared" si="440"/>
        <v>2014</v>
      </c>
    </row>
    <row r="4002" spans="1:23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3">
        <v>42497.603680555556</v>
      </c>
      <c r="J4002" s="13">
        <v>42437.64534722222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 s="3">
        <f>ROUND(E4002/D4002*100,0)</f>
        <v>0</v>
      </c>
      <c r="Q4002">
        <f t="shared" si="434"/>
        <v>10</v>
      </c>
      <c r="R4002" s="14" t="str">
        <f t="shared" si="435"/>
        <v>3/8/2016</v>
      </c>
      <c r="S4002" s="14" t="str">
        <f t="shared" si="436"/>
        <v>5/7/2016</v>
      </c>
      <c r="T4002" s="9">
        <f t="shared" si="437"/>
        <v>3</v>
      </c>
      <c r="U4002">
        <f t="shared" si="438"/>
        <v>2016</v>
      </c>
      <c r="V4002" s="9">
        <f t="shared" si="439"/>
        <v>5</v>
      </c>
      <c r="W4002">
        <f t="shared" si="440"/>
        <v>2016</v>
      </c>
    </row>
    <row r="4003" spans="1:23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3">
        <v>42795.791666666664</v>
      </c>
      <c r="J4003" s="13">
        <v>42775.964212962965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 s="3">
        <f>ROUND(E4003/D4003*100,0)</f>
        <v>38</v>
      </c>
      <c r="Q4003">
        <f t="shared" si="434"/>
        <v>32.36</v>
      </c>
      <c r="R4003" s="14" t="str">
        <f t="shared" si="435"/>
        <v>2/9/2017</v>
      </c>
      <c r="S4003" s="14" t="str">
        <f t="shared" si="436"/>
        <v>3/1/2017</v>
      </c>
      <c r="T4003" s="9">
        <f t="shared" si="437"/>
        <v>2</v>
      </c>
      <c r="U4003">
        <f t="shared" si="438"/>
        <v>2017</v>
      </c>
      <c r="V4003" s="9">
        <f t="shared" si="439"/>
        <v>3</v>
      </c>
      <c r="W4003">
        <f t="shared" si="440"/>
        <v>2017</v>
      </c>
    </row>
    <row r="4004" spans="1:23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3">
        <v>41909.043530092589</v>
      </c>
      <c r="J4004" s="13">
        <v>41879.043530092589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 s="3">
        <f>ROUND(E4004/D4004*100,0)</f>
        <v>2</v>
      </c>
      <c r="Q4004">
        <f t="shared" si="434"/>
        <v>5.75</v>
      </c>
      <c r="R4004" s="14" t="str">
        <f t="shared" si="435"/>
        <v>8/28/2014</v>
      </c>
      <c r="S4004" s="14" t="str">
        <f t="shared" si="436"/>
        <v>9/27/2014</v>
      </c>
      <c r="T4004" s="9">
        <f t="shared" si="437"/>
        <v>8</v>
      </c>
      <c r="U4004">
        <f t="shared" si="438"/>
        <v>2014</v>
      </c>
      <c r="V4004" s="9">
        <f t="shared" si="439"/>
        <v>9</v>
      </c>
      <c r="W4004">
        <f t="shared" si="440"/>
        <v>2014</v>
      </c>
    </row>
    <row r="4005" spans="1:23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3">
        <v>42050.58734953704</v>
      </c>
      <c r="J4005" s="13">
        <v>42020.58734953704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 s="3">
        <f>ROUND(E4005/D4005*100,0)</f>
        <v>10</v>
      </c>
      <c r="Q4005">
        <f t="shared" si="434"/>
        <v>100.5</v>
      </c>
      <c r="R4005" s="14" t="str">
        <f t="shared" si="435"/>
        <v>1/16/2015</v>
      </c>
      <c r="S4005" s="14" t="str">
        <f t="shared" si="436"/>
        <v>2/15/2015</v>
      </c>
      <c r="T4005" s="9">
        <f t="shared" si="437"/>
        <v>1</v>
      </c>
      <c r="U4005">
        <f t="shared" si="438"/>
        <v>2015</v>
      </c>
      <c r="V4005" s="9">
        <f t="shared" si="439"/>
        <v>2</v>
      </c>
      <c r="W4005">
        <f t="shared" si="440"/>
        <v>2015</v>
      </c>
    </row>
    <row r="4006" spans="1:23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3">
        <v>41920.16269675926</v>
      </c>
      <c r="J4006" s="13">
        <v>41890.16269675926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 s="3">
        <f>ROUND(E4006/D4006*100,0)</f>
        <v>0</v>
      </c>
      <c r="Q4006">
        <f t="shared" si="434"/>
        <v>1</v>
      </c>
      <c r="R4006" s="14" t="str">
        <f t="shared" si="435"/>
        <v>9/8/2014</v>
      </c>
      <c r="S4006" s="14" t="str">
        <f t="shared" si="436"/>
        <v>10/8/2014</v>
      </c>
      <c r="T4006" s="9">
        <f t="shared" si="437"/>
        <v>9</v>
      </c>
      <c r="U4006">
        <f t="shared" si="438"/>
        <v>2014</v>
      </c>
      <c r="V4006" s="9">
        <f t="shared" si="439"/>
        <v>10</v>
      </c>
      <c r="W4006">
        <f t="shared" si="440"/>
        <v>2014</v>
      </c>
    </row>
    <row r="4007" spans="1:23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3">
        <v>41932.807696759257</v>
      </c>
      <c r="J4007" s="13">
        <v>41872.807696759257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 s="3">
        <f>ROUND(E4007/D4007*100,0)</f>
        <v>1</v>
      </c>
      <c r="Q4007">
        <f t="shared" si="434"/>
        <v>20</v>
      </c>
      <c r="R4007" s="14" t="str">
        <f t="shared" si="435"/>
        <v>8/21/2014</v>
      </c>
      <c r="S4007" s="14" t="str">
        <f t="shared" si="436"/>
        <v>10/20/2014</v>
      </c>
      <c r="T4007" s="9">
        <f t="shared" si="437"/>
        <v>8</v>
      </c>
      <c r="U4007">
        <f t="shared" si="438"/>
        <v>2014</v>
      </c>
      <c r="V4007" s="9">
        <f t="shared" si="439"/>
        <v>10</v>
      </c>
      <c r="W4007">
        <f t="shared" si="440"/>
        <v>2014</v>
      </c>
    </row>
    <row r="4008" spans="1:23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3">
        <v>42416.772997685184</v>
      </c>
      <c r="J4008" s="13">
        <v>42391.772997685184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 s="3">
        <f>ROUND(E4008/D4008*100,0)</f>
        <v>0</v>
      </c>
      <c r="Q4008">
        <f t="shared" si="434"/>
        <v>2</v>
      </c>
      <c r="R4008" s="14" t="str">
        <f t="shared" si="435"/>
        <v>1/22/2016</v>
      </c>
      <c r="S4008" s="14" t="str">
        <f t="shared" si="436"/>
        <v>2/16/2016</v>
      </c>
      <c r="T4008" s="9">
        <f t="shared" si="437"/>
        <v>1</v>
      </c>
      <c r="U4008">
        <f t="shared" si="438"/>
        <v>2016</v>
      </c>
      <c r="V4008" s="9">
        <f t="shared" si="439"/>
        <v>2</v>
      </c>
      <c r="W4008">
        <f t="shared" si="440"/>
        <v>2016</v>
      </c>
    </row>
    <row r="4009" spans="1:23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3">
        <v>41877.686111111114</v>
      </c>
      <c r="J4009" s="13">
        <v>41848.772928240738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 s="3">
        <f>ROUND(E4009/D4009*100,0)</f>
        <v>0</v>
      </c>
      <c r="Q4009">
        <f t="shared" si="434"/>
        <v>5</v>
      </c>
      <c r="R4009" s="14" t="str">
        <f t="shared" si="435"/>
        <v>7/28/2014</v>
      </c>
      <c r="S4009" s="14" t="str">
        <f t="shared" si="436"/>
        <v>8/26/2014</v>
      </c>
      <c r="T4009" s="9">
        <f t="shared" si="437"/>
        <v>7</v>
      </c>
      <c r="U4009">
        <f t="shared" si="438"/>
        <v>2014</v>
      </c>
      <c r="V4009" s="9">
        <f t="shared" si="439"/>
        <v>8</v>
      </c>
      <c r="W4009">
        <f t="shared" si="440"/>
        <v>2014</v>
      </c>
    </row>
    <row r="4010" spans="1:23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3">
        <v>42207.964201388888</v>
      </c>
      <c r="J4010" s="13">
        <v>42177.964201388888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 s="3">
        <f>ROUND(E4010/D4010*100,0)</f>
        <v>6</v>
      </c>
      <c r="Q4010">
        <f t="shared" si="434"/>
        <v>15</v>
      </c>
      <c r="R4010" s="14" t="str">
        <f t="shared" si="435"/>
        <v>6/22/2015</v>
      </c>
      <c r="S4010" s="14" t="str">
        <f t="shared" si="436"/>
        <v>7/22/2015</v>
      </c>
      <c r="T4010" s="9">
        <f t="shared" si="437"/>
        <v>6</v>
      </c>
      <c r="U4010">
        <f t="shared" si="438"/>
        <v>2015</v>
      </c>
      <c r="V4010" s="9">
        <f t="shared" si="439"/>
        <v>7</v>
      </c>
      <c r="W4010">
        <f t="shared" si="440"/>
        <v>2015</v>
      </c>
    </row>
    <row r="4011" spans="1:23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3">
        <v>41891.700925925928</v>
      </c>
      <c r="J4011" s="13">
        <v>41851.700925925928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 s="3">
        <f>ROUND(E4011/D4011*100,0)</f>
        <v>4</v>
      </c>
      <c r="Q4011">
        <f t="shared" si="434"/>
        <v>25</v>
      </c>
      <c r="R4011" s="14" t="str">
        <f t="shared" si="435"/>
        <v>7/31/2014</v>
      </c>
      <c r="S4011" s="14" t="str">
        <f t="shared" si="436"/>
        <v>9/9/2014</v>
      </c>
      <c r="T4011" s="9">
        <f t="shared" si="437"/>
        <v>7</v>
      </c>
      <c r="U4011">
        <f t="shared" si="438"/>
        <v>2014</v>
      </c>
      <c r="V4011" s="9">
        <f t="shared" si="439"/>
        <v>9</v>
      </c>
      <c r="W4011">
        <f t="shared" si="440"/>
        <v>2014</v>
      </c>
    </row>
    <row r="4012" spans="1:23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3">
        <v>41938.770439814813</v>
      </c>
      <c r="J4012" s="13">
        <v>41921.770439814813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 s="3">
        <f>ROUND(E4012/D4012*100,0)</f>
        <v>24</v>
      </c>
      <c r="Q4012">
        <f t="shared" si="434"/>
        <v>45.84</v>
      </c>
      <c r="R4012" s="14" t="str">
        <f t="shared" si="435"/>
        <v>10/9/2014</v>
      </c>
      <c r="S4012" s="14" t="str">
        <f t="shared" si="436"/>
        <v>10/26/2014</v>
      </c>
      <c r="T4012" s="9">
        <f t="shared" si="437"/>
        <v>10</v>
      </c>
      <c r="U4012">
        <f t="shared" si="438"/>
        <v>2014</v>
      </c>
      <c r="V4012" s="9">
        <f t="shared" si="439"/>
        <v>10</v>
      </c>
      <c r="W4012">
        <f t="shared" si="440"/>
        <v>2014</v>
      </c>
    </row>
    <row r="4013" spans="1:23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3">
        <v>42032.54488425926</v>
      </c>
      <c r="J4013" s="13">
        <v>42002.54488425926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 s="3">
        <f>ROUND(E4013/D4013*100,0)</f>
        <v>8</v>
      </c>
      <c r="Q4013">
        <f t="shared" si="434"/>
        <v>4.75</v>
      </c>
      <c r="R4013" s="14" t="str">
        <f t="shared" si="435"/>
        <v>12/29/2014</v>
      </c>
      <c r="S4013" s="14" t="str">
        <f t="shared" si="436"/>
        <v>1/28/2015</v>
      </c>
      <c r="T4013" s="9">
        <f t="shared" si="437"/>
        <v>12</v>
      </c>
      <c r="U4013">
        <f t="shared" si="438"/>
        <v>2014</v>
      </c>
      <c r="V4013" s="9">
        <f t="shared" si="439"/>
        <v>1</v>
      </c>
      <c r="W4013">
        <f t="shared" si="440"/>
        <v>2015</v>
      </c>
    </row>
    <row r="4014" spans="1:23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3">
        <v>42126.544548611113</v>
      </c>
      <c r="J4014" s="13">
        <v>42096.544548611113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 s="3">
        <f>ROUND(E4014/D4014*100,0)</f>
        <v>0</v>
      </c>
      <c r="Q4014">
        <f t="shared" si="434"/>
        <v>0</v>
      </c>
      <c r="R4014" s="14" t="str">
        <f t="shared" si="435"/>
        <v>4/2/2015</v>
      </c>
      <c r="S4014" s="14" t="str">
        <f t="shared" si="436"/>
        <v>5/2/2015</v>
      </c>
      <c r="T4014" s="9">
        <f t="shared" si="437"/>
        <v>4</v>
      </c>
      <c r="U4014">
        <f t="shared" si="438"/>
        <v>2015</v>
      </c>
      <c r="V4014" s="9">
        <f t="shared" si="439"/>
        <v>5</v>
      </c>
      <c r="W4014">
        <f t="shared" si="440"/>
        <v>2015</v>
      </c>
    </row>
    <row r="4015" spans="1:23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3">
        <v>42051.301192129627</v>
      </c>
      <c r="J4015" s="13">
        <v>42021.301192129627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 s="3">
        <f>ROUND(E4015/D4015*100,0)</f>
        <v>1</v>
      </c>
      <c r="Q4015">
        <f t="shared" si="434"/>
        <v>13</v>
      </c>
      <c r="R4015" s="14" t="str">
        <f t="shared" si="435"/>
        <v>1/17/2015</v>
      </c>
      <c r="S4015" s="14" t="str">
        <f t="shared" si="436"/>
        <v>2/16/2015</v>
      </c>
      <c r="T4015" s="9">
        <f t="shared" si="437"/>
        <v>1</v>
      </c>
      <c r="U4015">
        <f t="shared" si="438"/>
        <v>2015</v>
      </c>
      <c r="V4015" s="9">
        <f t="shared" si="439"/>
        <v>2</v>
      </c>
      <c r="W4015">
        <f t="shared" si="440"/>
        <v>2015</v>
      </c>
    </row>
    <row r="4016" spans="1:23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3">
        <v>42434.246168981481</v>
      </c>
      <c r="J4016" s="13">
        <v>42419.246168981481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 s="3">
        <f>ROUND(E4016/D4016*100,0)</f>
        <v>0</v>
      </c>
      <c r="Q4016">
        <f t="shared" si="434"/>
        <v>0</v>
      </c>
      <c r="R4016" s="14" t="str">
        <f t="shared" si="435"/>
        <v>2/19/2016</v>
      </c>
      <c r="S4016" s="14" t="str">
        <f t="shared" si="436"/>
        <v>3/5/2016</v>
      </c>
      <c r="T4016" s="9">
        <f t="shared" si="437"/>
        <v>2</v>
      </c>
      <c r="U4016">
        <f t="shared" si="438"/>
        <v>2016</v>
      </c>
      <c r="V4016" s="9">
        <f t="shared" si="439"/>
        <v>3</v>
      </c>
      <c r="W4016">
        <f t="shared" si="440"/>
        <v>2016</v>
      </c>
    </row>
    <row r="4017" spans="1:23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3">
        <v>42204.780821759261</v>
      </c>
      <c r="J4017" s="13">
        <v>42174.780821759261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 s="3">
        <f>ROUND(E4017/D4017*100,0)</f>
        <v>0</v>
      </c>
      <c r="Q4017">
        <f t="shared" si="434"/>
        <v>1</v>
      </c>
      <c r="R4017" s="14" t="str">
        <f t="shared" si="435"/>
        <v>6/19/2015</v>
      </c>
      <c r="S4017" s="14" t="str">
        <f t="shared" si="436"/>
        <v>7/19/2015</v>
      </c>
      <c r="T4017" s="9">
        <f t="shared" si="437"/>
        <v>6</v>
      </c>
      <c r="U4017">
        <f t="shared" si="438"/>
        <v>2015</v>
      </c>
      <c r="V4017" s="9">
        <f t="shared" si="439"/>
        <v>7</v>
      </c>
      <c r="W4017">
        <f t="shared" si="440"/>
        <v>2015</v>
      </c>
    </row>
    <row r="4018" spans="1:23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3">
        <v>41899.872685185182</v>
      </c>
      <c r="J4018" s="13">
        <v>41869.872685185182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 s="3">
        <f>ROUND(E4018/D4018*100,0)</f>
        <v>14</v>
      </c>
      <c r="Q4018">
        <f t="shared" si="434"/>
        <v>10</v>
      </c>
      <c r="R4018" s="14" t="str">
        <f t="shared" si="435"/>
        <v>8/18/2014</v>
      </c>
      <c r="S4018" s="14" t="str">
        <f t="shared" si="436"/>
        <v>9/17/2014</v>
      </c>
      <c r="T4018" s="9">
        <f t="shared" si="437"/>
        <v>8</v>
      </c>
      <c r="U4018">
        <f t="shared" si="438"/>
        <v>2014</v>
      </c>
      <c r="V4018" s="9">
        <f t="shared" si="439"/>
        <v>9</v>
      </c>
      <c r="W4018">
        <f t="shared" si="440"/>
        <v>2014</v>
      </c>
    </row>
    <row r="4019" spans="1:23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3">
        <v>41886.672152777777</v>
      </c>
      <c r="J4019" s="13">
        <v>41856.672152777777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 s="3">
        <f>ROUND(E4019/D4019*100,0)</f>
        <v>1</v>
      </c>
      <c r="Q4019">
        <f t="shared" si="434"/>
        <v>52.5</v>
      </c>
      <c r="R4019" s="14" t="str">
        <f t="shared" si="435"/>
        <v>8/5/2014</v>
      </c>
      <c r="S4019" s="14" t="str">
        <f t="shared" si="436"/>
        <v>9/4/2014</v>
      </c>
      <c r="T4019" s="9">
        <f t="shared" si="437"/>
        <v>8</v>
      </c>
      <c r="U4019">
        <f t="shared" si="438"/>
        <v>2014</v>
      </c>
      <c r="V4019" s="9">
        <f t="shared" si="439"/>
        <v>9</v>
      </c>
      <c r="W4019">
        <f t="shared" si="440"/>
        <v>2014</v>
      </c>
    </row>
    <row r="4020" spans="1:23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3">
        <v>42650.91097222222</v>
      </c>
      <c r="J4020" s="13">
        <v>42620.91097222222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 s="3">
        <f>ROUND(E4020/D4020*100,0)</f>
        <v>9</v>
      </c>
      <c r="Q4020">
        <f t="shared" si="434"/>
        <v>32.5</v>
      </c>
      <c r="R4020" s="14" t="str">
        <f t="shared" si="435"/>
        <v>9/7/2016</v>
      </c>
      <c r="S4020" s="14" t="str">
        <f t="shared" si="436"/>
        <v>10/7/2016</v>
      </c>
      <c r="T4020" s="9">
        <f t="shared" si="437"/>
        <v>9</v>
      </c>
      <c r="U4020">
        <f t="shared" si="438"/>
        <v>2016</v>
      </c>
      <c r="V4020" s="9">
        <f t="shared" si="439"/>
        <v>10</v>
      </c>
      <c r="W4020">
        <f t="shared" si="440"/>
        <v>2016</v>
      </c>
    </row>
    <row r="4021" spans="1:23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3">
        <v>42475.686111111114</v>
      </c>
      <c r="J4021" s="13">
        <v>42417.675879629627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 s="3">
        <f>ROUND(E4021/D4021*100,0)</f>
        <v>1</v>
      </c>
      <c r="Q4021">
        <f t="shared" si="434"/>
        <v>7.25</v>
      </c>
      <c r="R4021" s="14" t="str">
        <f t="shared" si="435"/>
        <v>2/17/2016</v>
      </c>
      <c r="S4021" s="14" t="str">
        <f t="shared" si="436"/>
        <v>4/15/2016</v>
      </c>
      <c r="T4021" s="9">
        <f t="shared" si="437"/>
        <v>2</v>
      </c>
      <c r="U4021">
        <f t="shared" si="438"/>
        <v>2016</v>
      </c>
      <c r="V4021" s="9">
        <f t="shared" si="439"/>
        <v>4</v>
      </c>
      <c r="W4021">
        <f t="shared" si="440"/>
        <v>2016</v>
      </c>
    </row>
    <row r="4022" spans="1:23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3">
        <v>42087.149293981478</v>
      </c>
      <c r="J4022" s="13">
        <v>42057.190960648149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 s="3">
        <f>ROUND(E4022/D4022*100,0)</f>
        <v>17</v>
      </c>
      <c r="Q4022">
        <f t="shared" si="434"/>
        <v>33.33</v>
      </c>
      <c r="R4022" s="14" t="str">
        <f t="shared" si="435"/>
        <v>2/22/2015</v>
      </c>
      <c r="S4022" s="14" t="str">
        <f t="shared" si="436"/>
        <v>3/24/2015</v>
      </c>
      <c r="T4022" s="9">
        <f t="shared" si="437"/>
        <v>2</v>
      </c>
      <c r="U4022">
        <f t="shared" si="438"/>
        <v>2015</v>
      </c>
      <c r="V4022" s="9">
        <f t="shared" si="439"/>
        <v>3</v>
      </c>
      <c r="W4022">
        <f t="shared" si="440"/>
        <v>2015</v>
      </c>
    </row>
    <row r="4023" spans="1:23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3">
        <v>41938.911550925928</v>
      </c>
      <c r="J4023" s="13">
        <v>41878.911550925928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 s="3">
        <f>ROUND(E4023/D4023*100,0)</f>
        <v>1</v>
      </c>
      <c r="Q4023">
        <f t="shared" si="434"/>
        <v>62.5</v>
      </c>
      <c r="R4023" s="14" t="str">
        <f t="shared" si="435"/>
        <v>8/27/2014</v>
      </c>
      <c r="S4023" s="14" t="str">
        <f t="shared" si="436"/>
        <v>10/26/2014</v>
      </c>
      <c r="T4023" s="9">
        <f t="shared" si="437"/>
        <v>8</v>
      </c>
      <c r="U4023">
        <f t="shared" si="438"/>
        <v>2014</v>
      </c>
      <c r="V4023" s="9">
        <f t="shared" si="439"/>
        <v>10</v>
      </c>
      <c r="W4023">
        <f t="shared" si="440"/>
        <v>2014</v>
      </c>
    </row>
    <row r="4024" spans="1:23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3">
        <v>42036.120833333334</v>
      </c>
      <c r="J4024" s="13">
        <v>41990.584108796298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 s="3">
        <f>ROUND(E4024/D4024*100,0)</f>
        <v>70</v>
      </c>
      <c r="Q4024">
        <f t="shared" si="434"/>
        <v>63.56</v>
      </c>
      <c r="R4024" s="14" t="str">
        <f t="shared" si="435"/>
        <v>12/17/2014</v>
      </c>
      <c r="S4024" s="14" t="str">
        <f t="shared" si="436"/>
        <v>2/1/2015</v>
      </c>
      <c r="T4024" s="9">
        <f t="shared" si="437"/>
        <v>12</v>
      </c>
      <c r="U4024">
        <f t="shared" si="438"/>
        <v>2014</v>
      </c>
      <c r="V4024" s="9">
        <f t="shared" si="439"/>
        <v>2</v>
      </c>
      <c r="W4024">
        <f t="shared" si="440"/>
        <v>2015</v>
      </c>
    </row>
    <row r="4025" spans="1:23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3">
        <v>42453.957905092589</v>
      </c>
      <c r="J4025" s="13">
        <v>42408.999571759261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 s="3">
        <f>ROUND(E4025/D4025*100,0)</f>
        <v>0</v>
      </c>
      <c r="Q4025">
        <f t="shared" si="434"/>
        <v>0</v>
      </c>
      <c r="R4025" s="14" t="str">
        <f t="shared" si="435"/>
        <v>2/8/2016</v>
      </c>
      <c r="S4025" s="14" t="str">
        <f t="shared" si="436"/>
        <v>3/24/2016</v>
      </c>
      <c r="T4025" s="9">
        <f t="shared" si="437"/>
        <v>2</v>
      </c>
      <c r="U4025">
        <f t="shared" si="438"/>
        <v>2016</v>
      </c>
      <c r="V4025" s="9">
        <f t="shared" si="439"/>
        <v>3</v>
      </c>
      <c r="W4025">
        <f t="shared" si="440"/>
        <v>2016</v>
      </c>
    </row>
    <row r="4026" spans="1:23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3">
        <v>42247.670104166667</v>
      </c>
      <c r="J4026" s="13">
        <v>42217.670104166667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 s="3">
        <f>ROUND(E4026/D4026*100,0)</f>
        <v>1</v>
      </c>
      <c r="Q4026">
        <f t="shared" si="434"/>
        <v>10</v>
      </c>
      <c r="R4026" s="14" t="str">
        <f t="shared" si="435"/>
        <v>8/1/2015</v>
      </c>
      <c r="S4026" s="14" t="str">
        <f t="shared" si="436"/>
        <v>8/31/2015</v>
      </c>
      <c r="T4026" s="9">
        <f t="shared" si="437"/>
        <v>8</v>
      </c>
      <c r="U4026">
        <f t="shared" si="438"/>
        <v>2015</v>
      </c>
      <c r="V4026" s="9">
        <f t="shared" si="439"/>
        <v>8</v>
      </c>
      <c r="W4026">
        <f t="shared" si="440"/>
        <v>2015</v>
      </c>
    </row>
    <row r="4027" spans="1:23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3">
        <v>42211.237685185188</v>
      </c>
      <c r="J4027" s="13">
        <v>42151.237685185188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 s="3">
        <f>ROUND(E4027/D4027*100,0)</f>
        <v>5</v>
      </c>
      <c r="Q4027">
        <f t="shared" si="434"/>
        <v>62.5</v>
      </c>
      <c r="R4027" s="14" t="str">
        <f t="shared" si="435"/>
        <v>5/27/2015</v>
      </c>
      <c r="S4027" s="14" t="str">
        <f t="shared" si="436"/>
        <v>7/26/2015</v>
      </c>
      <c r="T4027" s="9">
        <f t="shared" si="437"/>
        <v>5</v>
      </c>
      <c r="U4027">
        <f t="shared" si="438"/>
        <v>2015</v>
      </c>
      <c r="V4027" s="9">
        <f t="shared" si="439"/>
        <v>7</v>
      </c>
      <c r="W4027">
        <f t="shared" si="440"/>
        <v>2015</v>
      </c>
    </row>
    <row r="4028" spans="1:23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3">
        <v>42342.697210648148</v>
      </c>
      <c r="J4028" s="13">
        <v>42282.655543981484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 s="3">
        <f>ROUND(E4028/D4028*100,0)</f>
        <v>0</v>
      </c>
      <c r="Q4028">
        <f t="shared" si="434"/>
        <v>0</v>
      </c>
      <c r="R4028" s="14" t="str">
        <f t="shared" si="435"/>
        <v>10/5/2015</v>
      </c>
      <c r="S4028" s="14" t="str">
        <f t="shared" si="436"/>
        <v>12/4/2015</v>
      </c>
      <c r="T4028" s="9">
        <f t="shared" si="437"/>
        <v>10</v>
      </c>
      <c r="U4028">
        <f t="shared" si="438"/>
        <v>2015</v>
      </c>
      <c r="V4028" s="9">
        <f t="shared" si="439"/>
        <v>12</v>
      </c>
      <c r="W4028">
        <f t="shared" si="440"/>
        <v>2015</v>
      </c>
    </row>
    <row r="4029" spans="1:23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3">
        <v>42789.041666666664</v>
      </c>
      <c r="J4029" s="13">
        <v>42768.97084490741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 s="3">
        <f>ROUND(E4029/D4029*100,0)</f>
        <v>7</v>
      </c>
      <c r="Q4029">
        <f t="shared" si="434"/>
        <v>30.71</v>
      </c>
      <c r="R4029" s="14" t="str">
        <f t="shared" si="435"/>
        <v>2/2/2017</v>
      </c>
      <c r="S4029" s="14" t="str">
        <f t="shared" si="436"/>
        <v>2/23/2017</v>
      </c>
      <c r="T4029" s="9">
        <f t="shared" si="437"/>
        <v>2</v>
      </c>
      <c r="U4029">
        <f t="shared" si="438"/>
        <v>2017</v>
      </c>
      <c r="V4029" s="9">
        <f t="shared" si="439"/>
        <v>2</v>
      </c>
      <c r="W4029">
        <f t="shared" si="440"/>
        <v>2017</v>
      </c>
    </row>
    <row r="4030" spans="1:23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3">
        <v>41795.938657407409</v>
      </c>
      <c r="J4030" s="13">
        <v>41765.938657407409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 s="3">
        <f>ROUND(E4030/D4030*100,0)</f>
        <v>28</v>
      </c>
      <c r="Q4030">
        <f t="shared" si="434"/>
        <v>51</v>
      </c>
      <c r="R4030" s="14" t="str">
        <f t="shared" si="435"/>
        <v>5/6/2014</v>
      </c>
      <c r="S4030" s="14" t="str">
        <f t="shared" si="436"/>
        <v>6/5/2014</v>
      </c>
      <c r="T4030" s="9">
        <f t="shared" si="437"/>
        <v>5</v>
      </c>
      <c r="U4030">
        <f t="shared" si="438"/>
        <v>2014</v>
      </c>
      <c r="V4030" s="9">
        <f t="shared" si="439"/>
        <v>6</v>
      </c>
      <c r="W4030">
        <f t="shared" si="440"/>
        <v>2014</v>
      </c>
    </row>
    <row r="4031" spans="1:23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3">
        <v>42352.02511574074</v>
      </c>
      <c r="J4031" s="13">
        <v>42322.02511574074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 s="3">
        <f>ROUND(E4031/D4031*100,0)</f>
        <v>0</v>
      </c>
      <c r="Q4031">
        <f t="shared" si="434"/>
        <v>0</v>
      </c>
      <c r="R4031" s="14" t="str">
        <f t="shared" si="435"/>
        <v>11/14/2015</v>
      </c>
      <c r="S4031" s="14" t="str">
        <f t="shared" si="436"/>
        <v>12/14/2015</v>
      </c>
      <c r="T4031" s="9">
        <f t="shared" si="437"/>
        <v>11</v>
      </c>
      <c r="U4031">
        <f t="shared" si="438"/>
        <v>2015</v>
      </c>
      <c r="V4031" s="9">
        <f t="shared" si="439"/>
        <v>12</v>
      </c>
      <c r="W4031">
        <f t="shared" si="440"/>
        <v>2015</v>
      </c>
    </row>
    <row r="4032" spans="1:23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3">
        <v>42403.78402777778</v>
      </c>
      <c r="J4032" s="13">
        <v>42374.655081018522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 s="3">
        <f>ROUND(E4032/D4032*100,0)</f>
        <v>16</v>
      </c>
      <c r="Q4032">
        <f t="shared" si="434"/>
        <v>66.67</v>
      </c>
      <c r="R4032" s="14" t="str">
        <f t="shared" si="435"/>
        <v>1/5/2016</v>
      </c>
      <c r="S4032" s="14" t="str">
        <f t="shared" si="436"/>
        <v>2/3/2016</v>
      </c>
      <c r="T4032" s="9">
        <f t="shared" si="437"/>
        <v>1</v>
      </c>
      <c r="U4032">
        <f t="shared" si="438"/>
        <v>2016</v>
      </c>
      <c r="V4032" s="9">
        <f t="shared" si="439"/>
        <v>2</v>
      </c>
      <c r="W4032">
        <f t="shared" si="440"/>
        <v>2016</v>
      </c>
    </row>
    <row r="4033" spans="1:23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3">
        <v>41991.626898148148</v>
      </c>
      <c r="J4033" s="13">
        <v>41941.585231481484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 s="3">
        <f>ROUND(E4033/D4033*100,0)</f>
        <v>0</v>
      </c>
      <c r="Q4033">
        <f t="shared" si="434"/>
        <v>0</v>
      </c>
      <c r="R4033" s="14" t="str">
        <f t="shared" si="435"/>
        <v>10/29/2014</v>
      </c>
      <c r="S4033" s="14" t="str">
        <f t="shared" si="436"/>
        <v>12/18/2014</v>
      </c>
      <c r="T4033" s="9">
        <f t="shared" si="437"/>
        <v>10</v>
      </c>
      <c r="U4033">
        <f t="shared" si="438"/>
        <v>2014</v>
      </c>
      <c r="V4033" s="9">
        <f t="shared" si="439"/>
        <v>12</v>
      </c>
      <c r="W4033">
        <f t="shared" si="440"/>
        <v>2014</v>
      </c>
    </row>
    <row r="4034" spans="1:23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3">
        <v>42353.85087962963</v>
      </c>
      <c r="J4034" s="13">
        <v>42293.809212962966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 s="3">
        <f>ROUND(E4034/D4034*100,0)</f>
        <v>7</v>
      </c>
      <c r="Q4034">
        <f t="shared" si="434"/>
        <v>59</v>
      </c>
      <c r="R4034" s="14" t="str">
        <f t="shared" si="435"/>
        <v>10/16/2015</v>
      </c>
      <c r="S4034" s="14" t="str">
        <f t="shared" si="436"/>
        <v>12/15/2015</v>
      </c>
      <c r="T4034" s="9">
        <f t="shared" si="437"/>
        <v>10</v>
      </c>
      <c r="U4034">
        <f t="shared" si="438"/>
        <v>2015</v>
      </c>
      <c r="V4034" s="9">
        <f t="shared" si="439"/>
        <v>12</v>
      </c>
      <c r="W4034">
        <f t="shared" si="440"/>
        <v>2015</v>
      </c>
    </row>
    <row r="4035" spans="1:23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3">
        <v>42645.375</v>
      </c>
      <c r="J4035" s="13">
        <v>42614.268796296295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 s="3">
        <f>ROUND(E4035/D4035*100,0)</f>
        <v>26</v>
      </c>
      <c r="Q4035">
        <f t="shared" ref="Q4035:Q4098" si="441">IFERROR(ROUND(E4035/L4035,2),0)</f>
        <v>65.34</v>
      </c>
      <c r="R4035" s="14" t="str">
        <f t="shared" ref="R4035:R4098" si="442">_xlfn.CONCAT(MONTH(J4035),"/",DAY(J4035),"/",YEAR(J4035))</f>
        <v>9/1/2016</v>
      </c>
      <c r="S4035" s="14" t="str">
        <f t="shared" ref="S4035:S4098" si="443">_xlfn.CONCAT(MONTH(I4035),"/",DAY(I4035),"/",YEAR(I4035))</f>
        <v>10/2/2016</v>
      </c>
      <c r="T4035" s="9">
        <f t="shared" ref="T4035:T4098" si="444">MONTH(R4035)</f>
        <v>9</v>
      </c>
      <c r="U4035">
        <f t="shared" ref="U4035:U4098" si="445">YEAR(R4035)</f>
        <v>2016</v>
      </c>
      <c r="V4035" s="9">
        <f t="shared" ref="V4035:V4098" si="446">MONTH(S4035)</f>
        <v>10</v>
      </c>
      <c r="W4035">
        <f t="shared" ref="W4035:W4098" si="447">YEAR(S4035)</f>
        <v>2016</v>
      </c>
    </row>
    <row r="4036" spans="1:23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3">
        <v>42097.905671296299</v>
      </c>
      <c r="J4036" s="13">
        <v>42067.947337962964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 s="3">
        <f>ROUND(E4036/D4036*100,0)</f>
        <v>1</v>
      </c>
      <c r="Q4036">
        <f t="shared" si="441"/>
        <v>100</v>
      </c>
      <c r="R4036" s="14" t="str">
        <f t="shared" si="442"/>
        <v>3/4/2015</v>
      </c>
      <c r="S4036" s="14" t="str">
        <f t="shared" si="443"/>
        <v>4/3/2015</v>
      </c>
      <c r="T4036" s="9">
        <f t="shared" si="444"/>
        <v>3</v>
      </c>
      <c r="U4036">
        <f t="shared" si="445"/>
        <v>2015</v>
      </c>
      <c r="V4036" s="9">
        <f t="shared" si="446"/>
        <v>4</v>
      </c>
      <c r="W4036">
        <f t="shared" si="447"/>
        <v>2015</v>
      </c>
    </row>
    <row r="4037" spans="1:23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3">
        <v>41933.882951388892</v>
      </c>
      <c r="J4037" s="13">
        <v>41903.882951388892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 s="3">
        <f>ROUND(E4037/D4037*100,0)</f>
        <v>37</v>
      </c>
      <c r="Q4037">
        <f t="shared" si="441"/>
        <v>147.4</v>
      </c>
      <c r="R4037" s="14" t="str">
        <f t="shared" si="442"/>
        <v>9/21/2014</v>
      </c>
      <c r="S4037" s="14" t="str">
        <f t="shared" si="443"/>
        <v>10/21/2014</v>
      </c>
      <c r="T4037" s="9">
        <f t="shared" si="444"/>
        <v>9</v>
      </c>
      <c r="U4037">
        <f t="shared" si="445"/>
        <v>2014</v>
      </c>
      <c r="V4037" s="9">
        <f t="shared" si="446"/>
        <v>10</v>
      </c>
      <c r="W4037">
        <f t="shared" si="447"/>
        <v>2014</v>
      </c>
    </row>
    <row r="4038" spans="1:23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3">
        <v>41821.9375</v>
      </c>
      <c r="J4038" s="13">
        <v>41804.937083333331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 s="3">
        <f>ROUND(E4038/D4038*100,0)</f>
        <v>47</v>
      </c>
      <c r="Q4038">
        <f t="shared" si="441"/>
        <v>166.06</v>
      </c>
      <c r="R4038" s="14" t="str">
        <f t="shared" si="442"/>
        <v>6/14/2014</v>
      </c>
      <c r="S4038" s="14" t="str">
        <f t="shared" si="443"/>
        <v>7/1/2014</v>
      </c>
      <c r="T4038" s="9">
        <f t="shared" si="444"/>
        <v>6</v>
      </c>
      <c r="U4038">
        <f t="shared" si="445"/>
        <v>2014</v>
      </c>
      <c r="V4038" s="9">
        <f t="shared" si="446"/>
        <v>7</v>
      </c>
      <c r="W4038">
        <f t="shared" si="447"/>
        <v>2014</v>
      </c>
    </row>
    <row r="4039" spans="1:23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3">
        <v>42514.600694444445</v>
      </c>
      <c r="J4039" s="13">
        <v>42497.070775462962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 s="3">
        <f>ROUND(E4039/D4039*100,0)</f>
        <v>11</v>
      </c>
      <c r="Q4039">
        <f t="shared" si="441"/>
        <v>40</v>
      </c>
      <c r="R4039" s="14" t="str">
        <f t="shared" si="442"/>
        <v>5/7/2016</v>
      </c>
      <c r="S4039" s="14" t="str">
        <f t="shared" si="443"/>
        <v>5/24/2016</v>
      </c>
      <c r="T4039" s="9">
        <f t="shared" si="444"/>
        <v>5</v>
      </c>
      <c r="U4039">
        <f t="shared" si="445"/>
        <v>2016</v>
      </c>
      <c r="V4039" s="9">
        <f t="shared" si="446"/>
        <v>5</v>
      </c>
      <c r="W4039">
        <f t="shared" si="447"/>
        <v>2016</v>
      </c>
    </row>
    <row r="4040" spans="1:23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3">
        <v>41929.798726851855</v>
      </c>
      <c r="J4040" s="13">
        <v>41869.798726851855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 s="3">
        <f>ROUND(E4040/D4040*100,0)</f>
        <v>12</v>
      </c>
      <c r="Q4040">
        <f t="shared" si="441"/>
        <v>75.25</v>
      </c>
      <c r="R4040" s="14" t="str">
        <f t="shared" si="442"/>
        <v>8/18/2014</v>
      </c>
      <c r="S4040" s="14" t="str">
        <f t="shared" si="443"/>
        <v>10/17/2014</v>
      </c>
      <c r="T4040" s="9">
        <f t="shared" si="444"/>
        <v>8</v>
      </c>
      <c r="U4040">
        <f t="shared" si="445"/>
        <v>2014</v>
      </c>
      <c r="V4040" s="9">
        <f t="shared" si="446"/>
        <v>10</v>
      </c>
      <c r="W4040">
        <f t="shared" si="447"/>
        <v>2014</v>
      </c>
    </row>
    <row r="4041" spans="1:23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3">
        <v>42339.249305555553</v>
      </c>
      <c r="J4041" s="13">
        <v>42305.670914351853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 s="3">
        <f>ROUND(E4041/D4041*100,0)</f>
        <v>60</v>
      </c>
      <c r="Q4041">
        <f t="shared" si="441"/>
        <v>60</v>
      </c>
      <c r="R4041" s="14" t="str">
        <f t="shared" si="442"/>
        <v>10/28/2015</v>
      </c>
      <c r="S4041" s="14" t="str">
        <f t="shared" si="443"/>
        <v>12/1/2015</v>
      </c>
      <c r="T4041" s="9">
        <f t="shared" si="444"/>
        <v>10</v>
      </c>
      <c r="U4041">
        <f t="shared" si="445"/>
        <v>2015</v>
      </c>
      <c r="V4041" s="9">
        <f t="shared" si="446"/>
        <v>12</v>
      </c>
      <c r="W4041">
        <f t="shared" si="447"/>
        <v>2015</v>
      </c>
    </row>
    <row r="4042" spans="1:23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3">
        <v>42203.125</v>
      </c>
      <c r="J4042" s="13">
        <v>42144.231527777774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 s="3">
        <f>ROUND(E4042/D4042*100,0)</f>
        <v>31</v>
      </c>
      <c r="Q4042">
        <f t="shared" si="441"/>
        <v>1250</v>
      </c>
      <c r="R4042" s="14" t="str">
        <f t="shared" si="442"/>
        <v>5/20/2015</v>
      </c>
      <c r="S4042" s="14" t="str">
        <f t="shared" si="443"/>
        <v>7/18/2015</v>
      </c>
      <c r="T4042" s="9">
        <f t="shared" si="444"/>
        <v>5</v>
      </c>
      <c r="U4042">
        <f t="shared" si="445"/>
        <v>2015</v>
      </c>
      <c r="V4042" s="9">
        <f t="shared" si="446"/>
        <v>7</v>
      </c>
      <c r="W4042">
        <f t="shared" si="447"/>
        <v>2015</v>
      </c>
    </row>
    <row r="4043" spans="1:23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3">
        <v>42619.474004629628</v>
      </c>
      <c r="J4043" s="13">
        <v>42559.474004629628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 s="3">
        <f>ROUND(E4043/D4043*100,0)</f>
        <v>0</v>
      </c>
      <c r="Q4043">
        <f t="shared" si="441"/>
        <v>10.5</v>
      </c>
      <c r="R4043" s="14" t="str">
        <f t="shared" si="442"/>
        <v>7/8/2016</v>
      </c>
      <c r="S4043" s="14" t="str">
        <f t="shared" si="443"/>
        <v>9/6/2016</v>
      </c>
      <c r="T4043" s="9">
        <f t="shared" si="444"/>
        <v>7</v>
      </c>
      <c r="U4043">
        <f t="shared" si="445"/>
        <v>2016</v>
      </c>
      <c r="V4043" s="9">
        <f t="shared" si="446"/>
        <v>9</v>
      </c>
      <c r="W4043">
        <f t="shared" si="447"/>
        <v>2016</v>
      </c>
    </row>
    <row r="4044" spans="1:23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3">
        <v>42024.802777777775</v>
      </c>
      <c r="J4044" s="13">
        <v>41995.084074074075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 s="3">
        <f>ROUND(E4044/D4044*100,0)</f>
        <v>0</v>
      </c>
      <c r="Q4044">
        <f t="shared" si="441"/>
        <v>7</v>
      </c>
      <c r="R4044" s="14" t="str">
        <f t="shared" si="442"/>
        <v>12/22/2014</v>
      </c>
      <c r="S4044" s="14" t="str">
        <f t="shared" si="443"/>
        <v>1/20/2015</v>
      </c>
      <c r="T4044" s="9">
        <f t="shared" si="444"/>
        <v>12</v>
      </c>
      <c r="U4044">
        <f t="shared" si="445"/>
        <v>2014</v>
      </c>
      <c r="V4044" s="9">
        <f t="shared" si="446"/>
        <v>1</v>
      </c>
      <c r="W4044">
        <f t="shared" si="447"/>
        <v>2015</v>
      </c>
    </row>
    <row r="4045" spans="1:23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3">
        <v>41963.957465277781</v>
      </c>
      <c r="J4045" s="13">
        <v>41948.957465277781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 s="3">
        <f>ROUND(E4045/D4045*100,0)</f>
        <v>0</v>
      </c>
      <c r="Q4045">
        <f t="shared" si="441"/>
        <v>0</v>
      </c>
      <c r="R4045" s="14" t="str">
        <f t="shared" si="442"/>
        <v>11/5/2014</v>
      </c>
      <c r="S4045" s="14" t="str">
        <f t="shared" si="443"/>
        <v>11/20/2014</v>
      </c>
      <c r="T4045" s="9">
        <f t="shared" si="444"/>
        <v>11</v>
      </c>
      <c r="U4045">
        <f t="shared" si="445"/>
        <v>2014</v>
      </c>
      <c r="V4045" s="9">
        <f t="shared" si="446"/>
        <v>11</v>
      </c>
      <c r="W4045">
        <f t="shared" si="447"/>
        <v>2014</v>
      </c>
    </row>
    <row r="4046" spans="1:23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3">
        <v>42104.208333333336</v>
      </c>
      <c r="J4046" s="13">
        <v>42074.219699074078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 s="3">
        <f>ROUND(E4046/D4046*100,0)</f>
        <v>38</v>
      </c>
      <c r="Q4046">
        <f t="shared" si="441"/>
        <v>56.25</v>
      </c>
      <c r="R4046" s="14" t="str">
        <f t="shared" si="442"/>
        <v>3/11/2015</v>
      </c>
      <c r="S4046" s="14" t="str">
        <f t="shared" si="443"/>
        <v>4/10/2015</v>
      </c>
      <c r="T4046" s="9">
        <f t="shared" si="444"/>
        <v>3</v>
      </c>
      <c r="U4046">
        <f t="shared" si="445"/>
        <v>2015</v>
      </c>
      <c r="V4046" s="9">
        <f t="shared" si="446"/>
        <v>4</v>
      </c>
      <c r="W4046">
        <f t="shared" si="447"/>
        <v>2015</v>
      </c>
    </row>
    <row r="4047" spans="1:23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3">
        <v>41872.201261574075</v>
      </c>
      <c r="J4047" s="13">
        <v>41842.201261574075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 s="3">
        <f>ROUND(E4047/D4047*100,0)</f>
        <v>0</v>
      </c>
      <c r="Q4047">
        <f t="shared" si="441"/>
        <v>1</v>
      </c>
      <c r="R4047" s="14" t="str">
        <f t="shared" si="442"/>
        <v>7/22/2014</v>
      </c>
      <c r="S4047" s="14" t="str">
        <f t="shared" si="443"/>
        <v>8/21/2014</v>
      </c>
      <c r="T4047" s="9">
        <f t="shared" si="444"/>
        <v>7</v>
      </c>
      <c r="U4047">
        <f t="shared" si="445"/>
        <v>2014</v>
      </c>
      <c r="V4047" s="9">
        <f t="shared" si="446"/>
        <v>8</v>
      </c>
      <c r="W4047">
        <f t="shared" si="447"/>
        <v>2014</v>
      </c>
    </row>
    <row r="4048" spans="1:23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3">
        <v>41934.650578703702</v>
      </c>
      <c r="J4048" s="13">
        <v>41904.650578703702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 s="3">
        <f>ROUND(E4048/D4048*100,0)</f>
        <v>8</v>
      </c>
      <c r="Q4048">
        <f t="shared" si="441"/>
        <v>38.33</v>
      </c>
      <c r="R4048" s="14" t="str">
        <f t="shared" si="442"/>
        <v>9/22/2014</v>
      </c>
      <c r="S4048" s="14" t="str">
        <f t="shared" si="443"/>
        <v>10/22/2014</v>
      </c>
      <c r="T4048" s="9">
        <f t="shared" si="444"/>
        <v>9</v>
      </c>
      <c r="U4048">
        <f t="shared" si="445"/>
        <v>2014</v>
      </c>
      <c r="V4048" s="9">
        <f t="shared" si="446"/>
        <v>10</v>
      </c>
      <c r="W4048">
        <f t="shared" si="447"/>
        <v>2014</v>
      </c>
    </row>
    <row r="4049" spans="1:23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3">
        <v>42015.041666666664</v>
      </c>
      <c r="J4049" s="13">
        <v>41991.022488425922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 s="3">
        <f>ROUND(E4049/D4049*100,0)</f>
        <v>2</v>
      </c>
      <c r="Q4049">
        <f t="shared" si="441"/>
        <v>27.5</v>
      </c>
      <c r="R4049" s="14" t="str">
        <f t="shared" si="442"/>
        <v>12/18/2014</v>
      </c>
      <c r="S4049" s="14" t="str">
        <f t="shared" si="443"/>
        <v>1/11/2015</v>
      </c>
      <c r="T4049" s="9">
        <f t="shared" si="444"/>
        <v>12</v>
      </c>
      <c r="U4049">
        <f t="shared" si="445"/>
        <v>2014</v>
      </c>
      <c r="V4049" s="9">
        <f t="shared" si="446"/>
        <v>1</v>
      </c>
      <c r="W4049">
        <f t="shared" si="447"/>
        <v>2015</v>
      </c>
    </row>
    <row r="4050" spans="1:23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3">
        <v>42471.467442129629</v>
      </c>
      <c r="J4050" s="13">
        <v>42436.509108796294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 s="3">
        <f>ROUND(E4050/D4050*100,0)</f>
        <v>18</v>
      </c>
      <c r="Q4050">
        <f t="shared" si="441"/>
        <v>32.979999999999997</v>
      </c>
      <c r="R4050" s="14" t="str">
        <f t="shared" si="442"/>
        <v>3/7/2016</v>
      </c>
      <c r="S4050" s="14" t="str">
        <f t="shared" si="443"/>
        <v>4/11/2016</v>
      </c>
      <c r="T4050" s="9">
        <f t="shared" si="444"/>
        <v>3</v>
      </c>
      <c r="U4050">
        <f t="shared" si="445"/>
        <v>2016</v>
      </c>
      <c r="V4050" s="9">
        <f t="shared" si="446"/>
        <v>4</v>
      </c>
      <c r="W4050">
        <f t="shared" si="447"/>
        <v>2016</v>
      </c>
    </row>
    <row r="4051" spans="1:23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3">
        <v>42199.958506944444</v>
      </c>
      <c r="J4051" s="13">
        <v>42169.958506944444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 s="3">
        <f>ROUND(E4051/D4051*100,0)</f>
        <v>0</v>
      </c>
      <c r="Q4051">
        <f t="shared" si="441"/>
        <v>16</v>
      </c>
      <c r="R4051" s="14" t="str">
        <f t="shared" si="442"/>
        <v>6/14/2015</v>
      </c>
      <c r="S4051" s="14" t="str">
        <f t="shared" si="443"/>
        <v>7/14/2015</v>
      </c>
      <c r="T4051" s="9">
        <f t="shared" si="444"/>
        <v>6</v>
      </c>
      <c r="U4051">
        <f t="shared" si="445"/>
        <v>2015</v>
      </c>
      <c r="V4051" s="9">
        <f t="shared" si="446"/>
        <v>7</v>
      </c>
      <c r="W4051">
        <f t="shared" si="447"/>
        <v>2015</v>
      </c>
    </row>
    <row r="4052" spans="1:23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3">
        <v>41935.636469907404</v>
      </c>
      <c r="J4052" s="13">
        <v>41905.636469907404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 s="3">
        <f>ROUND(E4052/D4052*100,0)</f>
        <v>0</v>
      </c>
      <c r="Q4052">
        <f t="shared" si="441"/>
        <v>1</v>
      </c>
      <c r="R4052" s="14" t="str">
        <f t="shared" si="442"/>
        <v>9/23/2014</v>
      </c>
      <c r="S4052" s="14" t="str">
        <f t="shared" si="443"/>
        <v>10/23/2014</v>
      </c>
      <c r="T4052" s="9">
        <f t="shared" si="444"/>
        <v>9</v>
      </c>
      <c r="U4052">
        <f t="shared" si="445"/>
        <v>2014</v>
      </c>
      <c r="V4052" s="9">
        <f t="shared" si="446"/>
        <v>10</v>
      </c>
      <c r="W4052">
        <f t="shared" si="447"/>
        <v>2014</v>
      </c>
    </row>
    <row r="4053" spans="1:23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3">
        <v>41768.286805555559</v>
      </c>
      <c r="J4053" s="13">
        <v>41761.810150462959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 s="3">
        <f>ROUND(E4053/D4053*100,0)</f>
        <v>0</v>
      </c>
      <c r="Q4053">
        <f t="shared" si="441"/>
        <v>0</v>
      </c>
      <c r="R4053" s="14" t="str">
        <f t="shared" si="442"/>
        <v>5/2/2014</v>
      </c>
      <c r="S4053" s="14" t="str">
        <f t="shared" si="443"/>
        <v>5/9/2014</v>
      </c>
      <c r="T4053" s="9">
        <f t="shared" si="444"/>
        <v>5</v>
      </c>
      <c r="U4053">
        <f t="shared" si="445"/>
        <v>2014</v>
      </c>
      <c r="V4053" s="9">
        <f t="shared" si="446"/>
        <v>5</v>
      </c>
      <c r="W4053">
        <f t="shared" si="447"/>
        <v>2014</v>
      </c>
    </row>
    <row r="4054" spans="1:23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3">
        <v>41925.878657407404</v>
      </c>
      <c r="J4054" s="13">
        <v>41865.878657407404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 s="3">
        <f>ROUND(E4054/D4054*100,0)</f>
        <v>38</v>
      </c>
      <c r="Q4054">
        <f t="shared" si="441"/>
        <v>86.62</v>
      </c>
      <c r="R4054" s="14" t="str">
        <f t="shared" si="442"/>
        <v>8/14/2014</v>
      </c>
      <c r="S4054" s="14" t="str">
        <f t="shared" si="443"/>
        <v>10/13/2014</v>
      </c>
      <c r="T4054" s="9">
        <f t="shared" si="444"/>
        <v>8</v>
      </c>
      <c r="U4054">
        <f t="shared" si="445"/>
        <v>2014</v>
      </c>
      <c r="V4054" s="9">
        <f t="shared" si="446"/>
        <v>10</v>
      </c>
      <c r="W4054">
        <f t="shared" si="447"/>
        <v>2014</v>
      </c>
    </row>
    <row r="4055" spans="1:23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3">
        <v>41958.833333333336</v>
      </c>
      <c r="J4055" s="13">
        <v>41928.690138888887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 s="3">
        <f>ROUND(E4055/D4055*100,0)</f>
        <v>22</v>
      </c>
      <c r="Q4055">
        <f t="shared" si="441"/>
        <v>55</v>
      </c>
      <c r="R4055" s="14" t="str">
        <f t="shared" si="442"/>
        <v>10/16/2014</v>
      </c>
      <c r="S4055" s="14" t="str">
        <f t="shared" si="443"/>
        <v>11/15/2014</v>
      </c>
      <c r="T4055" s="9">
        <f t="shared" si="444"/>
        <v>10</v>
      </c>
      <c r="U4055">
        <f t="shared" si="445"/>
        <v>2014</v>
      </c>
      <c r="V4055" s="9">
        <f t="shared" si="446"/>
        <v>11</v>
      </c>
      <c r="W4055">
        <f t="shared" si="447"/>
        <v>2014</v>
      </c>
    </row>
    <row r="4056" spans="1:23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3">
        <v>42644.166666666664</v>
      </c>
      <c r="J4056" s="13">
        <v>42613.841261574074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 s="3">
        <f>ROUND(E4056/D4056*100,0)</f>
        <v>0</v>
      </c>
      <c r="Q4056">
        <f t="shared" si="441"/>
        <v>0</v>
      </c>
      <c r="R4056" s="14" t="str">
        <f t="shared" si="442"/>
        <v>8/31/2016</v>
      </c>
      <c r="S4056" s="14" t="str">
        <f t="shared" si="443"/>
        <v>10/1/2016</v>
      </c>
      <c r="T4056" s="9">
        <f t="shared" si="444"/>
        <v>8</v>
      </c>
      <c r="U4056">
        <f t="shared" si="445"/>
        <v>2016</v>
      </c>
      <c r="V4056" s="9">
        <f t="shared" si="446"/>
        <v>10</v>
      </c>
      <c r="W4056">
        <f t="shared" si="447"/>
        <v>2016</v>
      </c>
    </row>
    <row r="4057" spans="1:23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3">
        <v>41809.648506944446</v>
      </c>
      <c r="J4057" s="13">
        <v>41779.648506944446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 s="3">
        <f>ROUND(E4057/D4057*100,0)</f>
        <v>18</v>
      </c>
      <c r="Q4057">
        <f t="shared" si="441"/>
        <v>41.95</v>
      </c>
      <c r="R4057" s="14" t="str">
        <f t="shared" si="442"/>
        <v>5/20/2014</v>
      </c>
      <c r="S4057" s="14" t="str">
        <f t="shared" si="443"/>
        <v>6/19/2014</v>
      </c>
      <c r="T4057" s="9">
        <f t="shared" si="444"/>
        <v>5</v>
      </c>
      <c r="U4057">
        <f t="shared" si="445"/>
        <v>2014</v>
      </c>
      <c r="V4057" s="9">
        <f t="shared" si="446"/>
        <v>6</v>
      </c>
      <c r="W4057">
        <f t="shared" si="447"/>
        <v>2014</v>
      </c>
    </row>
    <row r="4058" spans="1:23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3">
        <v>42554.832638888889</v>
      </c>
      <c r="J4058" s="13">
        <v>42534.933321759258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 s="3">
        <f>ROUND(E4058/D4058*100,0)</f>
        <v>53</v>
      </c>
      <c r="Q4058">
        <f t="shared" si="441"/>
        <v>88.33</v>
      </c>
      <c r="R4058" s="14" t="str">
        <f t="shared" si="442"/>
        <v>6/13/2016</v>
      </c>
      <c r="S4058" s="14" t="str">
        <f t="shared" si="443"/>
        <v>7/3/2016</v>
      </c>
      <c r="T4058" s="9">
        <f t="shared" si="444"/>
        <v>6</v>
      </c>
      <c r="U4058">
        <f t="shared" si="445"/>
        <v>2016</v>
      </c>
      <c r="V4058" s="9">
        <f t="shared" si="446"/>
        <v>7</v>
      </c>
      <c r="W4058">
        <f t="shared" si="447"/>
        <v>2016</v>
      </c>
    </row>
    <row r="4059" spans="1:23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3">
        <v>42333.958333333336</v>
      </c>
      <c r="J4059" s="13">
        <v>42310.968518518515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 s="3">
        <f>ROUND(E4059/D4059*100,0)</f>
        <v>22</v>
      </c>
      <c r="Q4059">
        <f t="shared" si="441"/>
        <v>129.16999999999999</v>
      </c>
      <c r="R4059" s="14" t="str">
        <f t="shared" si="442"/>
        <v>11/2/2015</v>
      </c>
      <c r="S4059" s="14" t="str">
        <f t="shared" si="443"/>
        <v>11/25/2015</v>
      </c>
      <c r="T4059" s="9">
        <f t="shared" si="444"/>
        <v>11</v>
      </c>
      <c r="U4059">
        <f t="shared" si="445"/>
        <v>2015</v>
      </c>
      <c r="V4059" s="9">
        <f t="shared" si="446"/>
        <v>11</v>
      </c>
      <c r="W4059">
        <f t="shared" si="447"/>
        <v>2015</v>
      </c>
    </row>
    <row r="4060" spans="1:23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3">
        <v>42461.165972222225</v>
      </c>
      <c r="J4060" s="13">
        <v>42446.060694444444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 s="3">
        <f>ROUND(E4060/D4060*100,0)</f>
        <v>3</v>
      </c>
      <c r="Q4060">
        <f t="shared" si="441"/>
        <v>23.75</v>
      </c>
      <c r="R4060" s="14" t="str">
        <f t="shared" si="442"/>
        <v>3/17/2016</v>
      </c>
      <c r="S4060" s="14" t="str">
        <f t="shared" si="443"/>
        <v>4/1/2016</v>
      </c>
      <c r="T4060" s="9">
        <f t="shared" si="444"/>
        <v>3</v>
      </c>
      <c r="U4060">
        <f t="shared" si="445"/>
        <v>2016</v>
      </c>
      <c r="V4060" s="9">
        <f t="shared" si="446"/>
        <v>4</v>
      </c>
      <c r="W4060">
        <f t="shared" si="447"/>
        <v>2016</v>
      </c>
    </row>
    <row r="4061" spans="1:23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3">
        <v>41898.125</v>
      </c>
      <c r="J4061" s="13">
        <v>41866.640648148146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 s="3">
        <f>ROUND(E4061/D4061*100,0)</f>
        <v>3</v>
      </c>
      <c r="Q4061">
        <f t="shared" si="441"/>
        <v>35.71</v>
      </c>
      <c r="R4061" s="14" t="str">
        <f t="shared" si="442"/>
        <v>8/15/2014</v>
      </c>
      <c r="S4061" s="14" t="str">
        <f t="shared" si="443"/>
        <v>9/16/2014</v>
      </c>
      <c r="T4061" s="9">
        <f t="shared" si="444"/>
        <v>8</v>
      </c>
      <c r="U4061">
        <f t="shared" si="445"/>
        <v>2014</v>
      </c>
      <c r="V4061" s="9">
        <f t="shared" si="446"/>
        <v>9</v>
      </c>
      <c r="W4061">
        <f t="shared" si="447"/>
        <v>2014</v>
      </c>
    </row>
    <row r="4062" spans="1:23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3">
        <v>41813.666666666664</v>
      </c>
      <c r="J4062" s="13">
        <v>41779.695092592592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 s="3">
        <f>ROUND(E4062/D4062*100,0)</f>
        <v>3</v>
      </c>
      <c r="Q4062">
        <f t="shared" si="441"/>
        <v>57</v>
      </c>
      <c r="R4062" s="14" t="str">
        <f t="shared" si="442"/>
        <v>5/20/2014</v>
      </c>
      <c r="S4062" s="14" t="str">
        <f t="shared" si="443"/>
        <v>6/23/2014</v>
      </c>
      <c r="T4062" s="9">
        <f t="shared" si="444"/>
        <v>5</v>
      </c>
      <c r="U4062">
        <f t="shared" si="445"/>
        <v>2014</v>
      </c>
      <c r="V4062" s="9">
        <f t="shared" si="446"/>
        <v>6</v>
      </c>
      <c r="W4062">
        <f t="shared" si="447"/>
        <v>2014</v>
      </c>
    </row>
    <row r="4063" spans="1:23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3">
        <v>42481.099803240744</v>
      </c>
      <c r="J4063" s="13">
        <v>42421.141469907408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 s="3">
        <f>ROUND(E4063/D4063*100,0)</f>
        <v>0</v>
      </c>
      <c r="Q4063">
        <f t="shared" si="441"/>
        <v>0</v>
      </c>
      <c r="R4063" s="14" t="str">
        <f t="shared" si="442"/>
        <v>2/21/2016</v>
      </c>
      <c r="S4063" s="14" t="str">
        <f t="shared" si="443"/>
        <v>4/21/2016</v>
      </c>
      <c r="T4063" s="9">
        <f t="shared" si="444"/>
        <v>2</v>
      </c>
      <c r="U4063">
        <f t="shared" si="445"/>
        <v>2016</v>
      </c>
      <c r="V4063" s="9">
        <f t="shared" si="446"/>
        <v>4</v>
      </c>
      <c r="W4063">
        <f t="shared" si="447"/>
        <v>2016</v>
      </c>
    </row>
    <row r="4064" spans="1:23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3">
        <v>42553.739212962966</v>
      </c>
      <c r="J4064" s="13">
        <v>42523.739212962966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 s="3">
        <f>ROUND(E4064/D4064*100,0)</f>
        <v>2</v>
      </c>
      <c r="Q4064">
        <f t="shared" si="441"/>
        <v>163.33000000000001</v>
      </c>
      <c r="R4064" s="14" t="str">
        <f t="shared" si="442"/>
        <v>6/2/2016</v>
      </c>
      <c r="S4064" s="14" t="str">
        <f t="shared" si="443"/>
        <v>7/2/2016</v>
      </c>
      <c r="T4064" s="9">
        <f t="shared" si="444"/>
        <v>6</v>
      </c>
      <c r="U4064">
        <f t="shared" si="445"/>
        <v>2016</v>
      </c>
      <c r="V4064" s="9">
        <f t="shared" si="446"/>
        <v>7</v>
      </c>
      <c r="W4064">
        <f t="shared" si="447"/>
        <v>2016</v>
      </c>
    </row>
    <row r="4065" spans="1:23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3">
        <v>41817.681527777779</v>
      </c>
      <c r="J4065" s="13">
        <v>41787.681527777779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 s="3">
        <f>ROUND(E4065/D4065*100,0)</f>
        <v>1</v>
      </c>
      <c r="Q4065">
        <f t="shared" si="441"/>
        <v>15</v>
      </c>
      <c r="R4065" s="14" t="str">
        <f t="shared" si="442"/>
        <v>5/28/2014</v>
      </c>
      <c r="S4065" s="14" t="str">
        <f t="shared" si="443"/>
        <v>6/27/2014</v>
      </c>
      <c r="T4065" s="9">
        <f t="shared" si="444"/>
        <v>5</v>
      </c>
      <c r="U4065">
        <f t="shared" si="445"/>
        <v>2014</v>
      </c>
      <c r="V4065" s="9">
        <f t="shared" si="446"/>
        <v>6</v>
      </c>
      <c r="W4065">
        <f t="shared" si="447"/>
        <v>2014</v>
      </c>
    </row>
    <row r="4066" spans="1:23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3">
        <v>42123.588263888887</v>
      </c>
      <c r="J4066" s="13">
        <v>42093.588263888887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 s="3">
        <f>ROUND(E4066/D4066*100,0)</f>
        <v>19</v>
      </c>
      <c r="Q4066">
        <f t="shared" si="441"/>
        <v>64.17</v>
      </c>
      <c r="R4066" s="14" t="str">
        <f t="shared" si="442"/>
        <v>3/30/2015</v>
      </c>
      <c r="S4066" s="14" t="str">
        <f t="shared" si="443"/>
        <v>4/29/2015</v>
      </c>
      <c r="T4066" s="9">
        <f t="shared" si="444"/>
        <v>3</v>
      </c>
      <c r="U4066">
        <f t="shared" si="445"/>
        <v>2015</v>
      </c>
      <c r="V4066" s="9">
        <f t="shared" si="446"/>
        <v>4</v>
      </c>
      <c r="W4066">
        <f t="shared" si="447"/>
        <v>2015</v>
      </c>
    </row>
    <row r="4067" spans="1:23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3">
        <v>41863.951516203706</v>
      </c>
      <c r="J4067" s="13">
        <v>41833.951516203706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 s="3">
        <f>ROUND(E4067/D4067*100,0)</f>
        <v>1</v>
      </c>
      <c r="Q4067">
        <f t="shared" si="441"/>
        <v>6.75</v>
      </c>
      <c r="R4067" s="14" t="str">
        <f t="shared" si="442"/>
        <v>7/13/2014</v>
      </c>
      <c r="S4067" s="14" t="str">
        <f t="shared" si="443"/>
        <v>8/12/2014</v>
      </c>
      <c r="T4067" s="9">
        <f t="shared" si="444"/>
        <v>7</v>
      </c>
      <c r="U4067">
        <f t="shared" si="445"/>
        <v>2014</v>
      </c>
      <c r="V4067" s="9">
        <f t="shared" si="446"/>
        <v>8</v>
      </c>
      <c r="W4067">
        <f t="shared" si="447"/>
        <v>2014</v>
      </c>
    </row>
    <row r="4068" spans="1:23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3">
        <v>42509.039212962962</v>
      </c>
      <c r="J4068" s="13">
        <v>42479.039212962962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 s="3">
        <f>ROUND(E4068/D4068*100,0)</f>
        <v>0</v>
      </c>
      <c r="Q4068">
        <f t="shared" si="441"/>
        <v>25</v>
      </c>
      <c r="R4068" s="14" t="str">
        <f t="shared" si="442"/>
        <v>4/19/2016</v>
      </c>
      <c r="S4068" s="14" t="str">
        <f t="shared" si="443"/>
        <v>5/19/2016</v>
      </c>
      <c r="T4068" s="9">
        <f t="shared" si="444"/>
        <v>4</v>
      </c>
      <c r="U4068">
        <f t="shared" si="445"/>
        <v>2016</v>
      </c>
      <c r="V4068" s="9">
        <f t="shared" si="446"/>
        <v>5</v>
      </c>
      <c r="W4068">
        <f t="shared" si="447"/>
        <v>2016</v>
      </c>
    </row>
    <row r="4069" spans="1:23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3">
        <v>42275.117476851854</v>
      </c>
      <c r="J4069" s="13">
        <v>42235.117476851854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 s="3">
        <f>ROUND(E4069/D4069*100,0)</f>
        <v>61</v>
      </c>
      <c r="Q4069">
        <f t="shared" si="441"/>
        <v>179.12</v>
      </c>
      <c r="R4069" s="14" t="str">
        <f t="shared" si="442"/>
        <v>8/19/2015</v>
      </c>
      <c r="S4069" s="14" t="str">
        <f t="shared" si="443"/>
        <v>9/28/2015</v>
      </c>
      <c r="T4069" s="9">
        <f t="shared" si="444"/>
        <v>8</v>
      </c>
      <c r="U4069">
        <f t="shared" si="445"/>
        <v>2015</v>
      </c>
      <c r="V4069" s="9">
        <f t="shared" si="446"/>
        <v>9</v>
      </c>
      <c r="W4069">
        <f t="shared" si="447"/>
        <v>2015</v>
      </c>
    </row>
    <row r="4070" spans="1:23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3">
        <v>42748.961805555555</v>
      </c>
      <c r="J4070" s="13">
        <v>42718.963599537034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 s="3">
        <f>ROUND(E4070/D4070*100,0)</f>
        <v>1</v>
      </c>
      <c r="Q4070">
        <f t="shared" si="441"/>
        <v>34.950000000000003</v>
      </c>
      <c r="R4070" s="14" t="str">
        <f t="shared" si="442"/>
        <v>12/14/2016</v>
      </c>
      <c r="S4070" s="14" t="str">
        <f t="shared" si="443"/>
        <v>1/13/2017</v>
      </c>
      <c r="T4070" s="9">
        <f t="shared" si="444"/>
        <v>12</v>
      </c>
      <c r="U4070">
        <f t="shared" si="445"/>
        <v>2016</v>
      </c>
      <c r="V4070" s="9">
        <f t="shared" si="446"/>
        <v>1</v>
      </c>
      <c r="W4070">
        <f t="shared" si="447"/>
        <v>2017</v>
      </c>
    </row>
    <row r="4071" spans="1:23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3">
        <v>42063.5</v>
      </c>
      <c r="J4071" s="13">
        <v>42022.661527777775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 s="3">
        <f>ROUND(E4071/D4071*100,0)</f>
        <v>34</v>
      </c>
      <c r="Q4071">
        <f t="shared" si="441"/>
        <v>33.08</v>
      </c>
      <c r="R4071" s="14" t="str">
        <f t="shared" si="442"/>
        <v>1/18/2015</v>
      </c>
      <c r="S4071" s="14" t="str">
        <f t="shared" si="443"/>
        <v>2/28/2015</v>
      </c>
      <c r="T4071" s="9">
        <f t="shared" si="444"/>
        <v>1</v>
      </c>
      <c r="U4071">
        <f t="shared" si="445"/>
        <v>2015</v>
      </c>
      <c r="V4071" s="9">
        <f t="shared" si="446"/>
        <v>2</v>
      </c>
      <c r="W4071">
        <f t="shared" si="447"/>
        <v>2015</v>
      </c>
    </row>
    <row r="4072" spans="1:23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3">
        <v>42064.125</v>
      </c>
      <c r="J4072" s="13">
        <v>42031.666898148149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 s="3">
        <f>ROUND(E4072/D4072*100,0)</f>
        <v>17</v>
      </c>
      <c r="Q4072">
        <f t="shared" si="441"/>
        <v>27.5</v>
      </c>
      <c r="R4072" s="14" t="str">
        <f t="shared" si="442"/>
        <v>1/27/2015</v>
      </c>
      <c r="S4072" s="14" t="str">
        <f t="shared" si="443"/>
        <v>3/1/2015</v>
      </c>
      <c r="T4072" s="9">
        <f t="shared" si="444"/>
        <v>1</v>
      </c>
      <c r="U4072">
        <f t="shared" si="445"/>
        <v>2015</v>
      </c>
      <c r="V4072" s="9">
        <f t="shared" si="446"/>
        <v>3</v>
      </c>
      <c r="W4072">
        <f t="shared" si="447"/>
        <v>2015</v>
      </c>
    </row>
    <row r="4073" spans="1:23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3">
        <v>42730.804756944446</v>
      </c>
      <c r="J4073" s="13">
        <v>42700.804756944446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 s="3">
        <f>ROUND(E4073/D4073*100,0)</f>
        <v>0</v>
      </c>
      <c r="Q4073">
        <f t="shared" si="441"/>
        <v>0</v>
      </c>
      <c r="R4073" s="14" t="str">
        <f t="shared" si="442"/>
        <v>11/26/2016</v>
      </c>
      <c r="S4073" s="14" t="str">
        <f t="shared" si="443"/>
        <v>12/26/2016</v>
      </c>
      <c r="T4073" s="9">
        <f t="shared" si="444"/>
        <v>11</v>
      </c>
      <c r="U4073">
        <f t="shared" si="445"/>
        <v>2016</v>
      </c>
      <c r="V4073" s="9">
        <f t="shared" si="446"/>
        <v>12</v>
      </c>
      <c r="W4073">
        <f t="shared" si="447"/>
        <v>2016</v>
      </c>
    </row>
    <row r="4074" spans="1:23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3">
        <v>41872.77443287037</v>
      </c>
      <c r="J4074" s="13">
        <v>41812.77443287037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 s="3">
        <f>ROUND(E4074/D4074*100,0)</f>
        <v>0</v>
      </c>
      <c r="Q4074">
        <f t="shared" si="441"/>
        <v>2</v>
      </c>
      <c r="R4074" s="14" t="str">
        <f t="shared" si="442"/>
        <v>6/22/2014</v>
      </c>
      <c r="S4074" s="14" t="str">
        <f t="shared" si="443"/>
        <v>8/21/2014</v>
      </c>
      <c r="T4074" s="9">
        <f t="shared" si="444"/>
        <v>6</v>
      </c>
      <c r="U4074">
        <f t="shared" si="445"/>
        <v>2014</v>
      </c>
      <c r="V4074" s="9">
        <f t="shared" si="446"/>
        <v>8</v>
      </c>
      <c r="W4074">
        <f t="shared" si="447"/>
        <v>2014</v>
      </c>
    </row>
    <row r="4075" spans="1:23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3">
        <v>42133.166666666664</v>
      </c>
      <c r="J4075" s="13">
        <v>42078.345208333332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 s="3">
        <f>ROUND(E4075/D4075*100,0)</f>
        <v>1</v>
      </c>
      <c r="Q4075">
        <f t="shared" si="441"/>
        <v>18.5</v>
      </c>
      <c r="R4075" s="14" t="str">
        <f t="shared" si="442"/>
        <v>3/15/2015</v>
      </c>
      <c r="S4075" s="14" t="str">
        <f t="shared" si="443"/>
        <v>5/9/2015</v>
      </c>
      <c r="T4075" s="9">
        <f t="shared" si="444"/>
        <v>3</v>
      </c>
      <c r="U4075">
        <f t="shared" si="445"/>
        <v>2015</v>
      </c>
      <c r="V4075" s="9">
        <f t="shared" si="446"/>
        <v>5</v>
      </c>
      <c r="W4075">
        <f t="shared" si="447"/>
        <v>2015</v>
      </c>
    </row>
    <row r="4076" spans="1:23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3">
        <v>42313.594618055555</v>
      </c>
      <c r="J4076" s="13">
        <v>42283.552951388891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 s="3">
        <f>ROUND(E4076/D4076*100,0)</f>
        <v>27</v>
      </c>
      <c r="Q4076">
        <f t="shared" si="441"/>
        <v>35</v>
      </c>
      <c r="R4076" s="14" t="str">
        <f t="shared" si="442"/>
        <v>10/6/2015</v>
      </c>
      <c r="S4076" s="14" t="str">
        <f t="shared" si="443"/>
        <v>11/5/2015</v>
      </c>
      <c r="T4076" s="9">
        <f t="shared" si="444"/>
        <v>10</v>
      </c>
      <c r="U4076">
        <f t="shared" si="445"/>
        <v>2015</v>
      </c>
      <c r="V4076" s="9">
        <f t="shared" si="446"/>
        <v>11</v>
      </c>
      <c r="W4076">
        <f t="shared" si="447"/>
        <v>2015</v>
      </c>
    </row>
    <row r="4077" spans="1:23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3">
        <v>41820.727777777778</v>
      </c>
      <c r="J4077" s="13">
        <v>41779.045937499999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 s="3">
        <f>ROUND(E4077/D4077*100,0)</f>
        <v>29</v>
      </c>
      <c r="Q4077">
        <f t="shared" si="441"/>
        <v>44.31</v>
      </c>
      <c r="R4077" s="14" t="str">
        <f t="shared" si="442"/>
        <v>5/20/2014</v>
      </c>
      <c r="S4077" s="14" t="str">
        <f t="shared" si="443"/>
        <v>6/30/2014</v>
      </c>
      <c r="T4077" s="9">
        <f t="shared" si="444"/>
        <v>5</v>
      </c>
      <c r="U4077">
        <f t="shared" si="445"/>
        <v>2014</v>
      </c>
      <c r="V4077" s="9">
        <f t="shared" si="446"/>
        <v>6</v>
      </c>
      <c r="W4077">
        <f t="shared" si="447"/>
        <v>2014</v>
      </c>
    </row>
    <row r="4078" spans="1:23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3">
        <v>41933.82708333333</v>
      </c>
      <c r="J4078" s="13">
        <v>41905.795706018522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 s="3">
        <f>ROUND(E4078/D4078*100,0)</f>
        <v>0</v>
      </c>
      <c r="Q4078">
        <f t="shared" si="441"/>
        <v>0</v>
      </c>
      <c r="R4078" s="14" t="str">
        <f t="shared" si="442"/>
        <v>9/23/2014</v>
      </c>
      <c r="S4078" s="14" t="str">
        <f t="shared" si="443"/>
        <v>10/21/2014</v>
      </c>
      <c r="T4078" s="9">
        <f t="shared" si="444"/>
        <v>9</v>
      </c>
      <c r="U4078">
        <f t="shared" si="445"/>
        <v>2014</v>
      </c>
      <c r="V4078" s="9">
        <f t="shared" si="446"/>
        <v>10</v>
      </c>
      <c r="W4078">
        <f t="shared" si="447"/>
        <v>2014</v>
      </c>
    </row>
    <row r="4079" spans="1:23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3">
        <v>42725.710578703707</v>
      </c>
      <c r="J4079" s="13">
        <v>42695.710578703707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 s="3">
        <f>ROUND(E4079/D4079*100,0)</f>
        <v>9</v>
      </c>
      <c r="Q4079">
        <f t="shared" si="441"/>
        <v>222.5</v>
      </c>
      <c r="R4079" s="14" t="str">
        <f t="shared" si="442"/>
        <v>11/21/2016</v>
      </c>
      <c r="S4079" s="14" t="str">
        <f t="shared" si="443"/>
        <v>12/21/2016</v>
      </c>
      <c r="T4079" s="9">
        <f t="shared" si="444"/>
        <v>11</v>
      </c>
      <c r="U4079">
        <f t="shared" si="445"/>
        <v>2016</v>
      </c>
      <c r="V4079" s="9">
        <f t="shared" si="446"/>
        <v>12</v>
      </c>
      <c r="W4079">
        <f t="shared" si="447"/>
        <v>2016</v>
      </c>
    </row>
    <row r="4080" spans="1:23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3">
        <v>42762.787523148145</v>
      </c>
      <c r="J4080" s="13">
        <v>42732.787523148145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 s="3">
        <f>ROUND(E4080/D4080*100,0)</f>
        <v>0</v>
      </c>
      <c r="Q4080">
        <f t="shared" si="441"/>
        <v>0</v>
      </c>
      <c r="R4080" s="14" t="str">
        <f t="shared" si="442"/>
        <v>12/28/2016</v>
      </c>
      <c r="S4080" s="14" t="str">
        <f t="shared" si="443"/>
        <v>1/27/2017</v>
      </c>
      <c r="T4080" s="9">
        <f t="shared" si="444"/>
        <v>12</v>
      </c>
      <c r="U4080">
        <f t="shared" si="445"/>
        <v>2016</v>
      </c>
      <c r="V4080" s="9">
        <f t="shared" si="446"/>
        <v>1</v>
      </c>
      <c r="W4080">
        <f t="shared" si="447"/>
        <v>2017</v>
      </c>
    </row>
    <row r="4081" spans="1:23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3">
        <v>42540.938900462963</v>
      </c>
      <c r="J4081" s="13">
        <v>42510.938900462963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 s="3">
        <f>ROUND(E4081/D4081*100,0)</f>
        <v>0</v>
      </c>
      <c r="Q4081">
        <f t="shared" si="441"/>
        <v>5</v>
      </c>
      <c r="R4081" s="14" t="str">
        <f t="shared" si="442"/>
        <v>5/20/2016</v>
      </c>
      <c r="S4081" s="14" t="str">
        <f t="shared" si="443"/>
        <v>6/19/2016</v>
      </c>
      <c r="T4081" s="9">
        <f t="shared" si="444"/>
        <v>5</v>
      </c>
      <c r="U4081">
        <f t="shared" si="445"/>
        <v>2016</v>
      </c>
      <c r="V4081" s="9">
        <f t="shared" si="446"/>
        <v>6</v>
      </c>
      <c r="W4081">
        <f t="shared" si="447"/>
        <v>2016</v>
      </c>
    </row>
    <row r="4082" spans="1:23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3">
        <v>42535.787499999999</v>
      </c>
      <c r="J4082" s="13">
        <v>42511.698101851849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 s="3">
        <f>ROUND(E4082/D4082*100,0)</f>
        <v>0</v>
      </c>
      <c r="Q4082">
        <f t="shared" si="441"/>
        <v>0</v>
      </c>
      <c r="R4082" s="14" t="str">
        <f t="shared" si="442"/>
        <v>5/21/2016</v>
      </c>
      <c r="S4082" s="14" t="str">
        <f t="shared" si="443"/>
        <v>6/14/2016</v>
      </c>
      <c r="T4082" s="9">
        <f t="shared" si="444"/>
        <v>5</v>
      </c>
      <c r="U4082">
        <f t="shared" si="445"/>
        <v>2016</v>
      </c>
      <c r="V4082" s="9">
        <f t="shared" si="446"/>
        <v>6</v>
      </c>
      <c r="W4082">
        <f t="shared" si="447"/>
        <v>2016</v>
      </c>
    </row>
    <row r="4083" spans="1:23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3">
        <v>42071.539641203701</v>
      </c>
      <c r="J4083" s="13">
        <v>42041.581307870372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 s="3">
        <f>ROUND(E4083/D4083*100,0)</f>
        <v>16</v>
      </c>
      <c r="Q4083">
        <f t="shared" si="441"/>
        <v>29.17</v>
      </c>
      <c r="R4083" s="14" t="str">
        <f t="shared" si="442"/>
        <v>2/6/2015</v>
      </c>
      <c r="S4083" s="14" t="str">
        <f t="shared" si="443"/>
        <v>3/8/2015</v>
      </c>
      <c r="T4083" s="9">
        <f t="shared" si="444"/>
        <v>2</v>
      </c>
      <c r="U4083">
        <f t="shared" si="445"/>
        <v>2015</v>
      </c>
      <c r="V4083" s="9">
        <f t="shared" si="446"/>
        <v>3</v>
      </c>
      <c r="W4083">
        <f t="shared" si="447"/>
        <v>2015</v>
      </c>
    </row>
    <row r="4084" spans="1:23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3">
        <v>42322.958333333336</v>
      </c>
      <c r="J4084" s="13">
        <v>42307.189270833333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 s="3">
        <f>ROUND(E4084/D4084*100,0)</f>
        <v>2</v>
      </c>
      <c r="Q4084">
        <f t="shared" si="441"/>
        <v>1.5</v>
      </c>
      <c r="R4084" s="14" t="str">
        <f t="shared" si="442"/>
        <v>10/30/2015</v>
      </c>
      <c r="S4084" s="14" t="str">
        <f t="shared" si="443"/>
        <v>11/14/2015</v>
      </c>
      <c r="T4084" s="9">
        <f t="shared" si="444"/>
        <v>10</v>
      </c>
      <c r="U4084">
        <f t="shared" si="445"/>
        <v>2015</v>
      </c>
      <c r="V4084" s="9">
        <f t="shared" si="446"/>
        <v>11</v>
      </c>
      <c r="W4084">
        <f t="shared" si="447"/>
        <v>2015</v>
      </c>
    </row>
    <row r="4085" spans="1:23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3">
        <v>42383.761759259258</v>
      </c>
      <c r="J4085" s="13">
        <v>42353.761759259258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 s="3">
        <f>ROUND(E4085/D4085*100,0)</f>
        <v>22</v>
      </c>
      <c r="Q4085">
        <f t="shared" si="441"/>
        <v>126.5</v>
      </c>
      <c r="R4085" s="14" t="str">
        <f t="shared" si="442"/>
        <v>12/15/2015</v>
      </c>
      <c r="S4085" s="14" t="str">
        <f t="shared" si="443"/>
        <v>1/14/2016</v>
      </c>
      <c r="T4085" s="9">
        <f t="shared" si="444"/>
        <v>12</v>
      </c>
      <c r="U4085">
        <f t="shared" si="445"/>
        <v>2015</v>
      </c>
      <c r="V4085" s="9">
        <f t="shared" si="446"/>
        <v>1</v>
      </c>
      <c r="W4085">
        <f t="shared" si="447"/>
        <v>2016</v>
      </c>
    </row>
    <row r="4086" spans="1:23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3">
        <v>42652.436412037037</v>
      </c>
      <c r="J4086" s="13">
        <v>42622.436412037037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 s="3">
        <f>ROUND(E4086/D4086*100,0)</f>
        <v>0</v>
      </c>
      <c r="Q4086">
        <f t="shared" si="441"/>
        <v>10</v>
      </c>
      <c r="R4086" s="14" t="str">
        <f t="shared" si="442"/>
        <v>9/9/2016</v>
      </c>
      <c r="S4086" s="14" t="str">
        <f t="shared" si="443"/>
        <v>10/9/2016</v>
      </c>
      <c r="T4086" s="9">
        <f t="shared" si="444"/>
        <v>9</v>
      </c>
      <c r="U4086">
        <f t="shared" si="445"/>
        <v>2016</v>
      </c>
      <c r="V4086" s="9">
        <f t="shared" si="446"/>
        <v>10</v>
      </c>
      <c r="W4086">
        <f t="shared" si="447"/>
        <v>2016</v>
      </c>
    </row>
    <row r="4087" spans="1:23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3">
        <v>42087.165972222225</v>
      </c>
      <c r="J4087" s="13">
        <v>42058.603877314818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 s="3">
        <f>ROUND(E4087/D4087*100,0)</f>
        <v>0</v>
      </c>
      <c r="Q4087">
        <f t="shared" si="441"/>
        <v>10</v>
      </c>
      <c r="R4087" s="14" t="str">
        <f t="shared" si="442"/>
        <v>2/23/2015</v>
      </c>
      <c r="S4087" s="14" t="str">
        <f t="shared" si="443"/>
        <v>3/24/2015</v>
      </c>
      <c r="T4087" s="9">
        <f t="shared" si="444"/>
        <v>2</v>
      </c>
      <c r="U4087">
        <f t="shared" si="445"/>
        <v>2015</v>
      </c>
      <c r="V4087" s="9">
        <f t="shared" si="446"/>
        <v>3</v>
      </c>
      <c r="W4087">
        <f t="shared" si="447"/>
        <v>2015</v>
      </c>
    </row>
    <row r="4088" spans="1:23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3">
        <v>42329.166666666664</v>
      </c>
      <c r="J4088" s="13">
        <v>42304.940960648149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 s="3">
        <f>ROUND(E4088/D4088*100,0)</f>
        <v>5</v>
      </c>
      <c r="Q4088">
        <f t="shared" si="441"/>
        <v>9.4</v>
      </c>
      <c r="R4088" s="14" t="str">
        <f t="shared" si="442"/>
        <v>10/27/2015</v>
      </c>
      <c r="S4088" s="14" t="str">
        <f t="shared" si="443"/>
        <v>11/21/2015</v>
      </c>
      <c r="T4088" s="9">
        <f t="shared" si="444"/>
        <v>10</v>
      </c>
      <c r="U4088">
        <f t="shared" si="445"/>
        <v>2015</v>
      </c>
      <c r="V4088" s="9">
        <f t="shared" si="446"/>
        <v>11</v>
      </c>
      <c r="W4088">
        <f t="shared" si="447"/>
        <v>2015</v>
      </c>
    </row>
    <row r="4089" spans="1:23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3">
        <v>42568.742893518516</v>
      </c>
      <c r="J4089" s="13">
        <v>42538.742893518516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 s="3">
        <f>ROUND(E4089/D4089*100,0)</f>
        <v>0</v>
      </c>
      <c r="Q4089">
        <f t="shared" si="441"/>
        <v>0</v>
      </c>
      <c r="R4089" s="14" t="str">
        <f t="shared" si="442"/>
        <v>6/17/2016</v>
      </c>
      <c r="S4089" s="14" t="str">
        <f t="shared" si="443"/>
        <v>7/17/2016</v>
      </c>
      <c r="T4089" s="9">
        <f t="shared" si="444"/>
        <v>6</v>
      </c>
      <c r="U4089">
        <f t="shared" si="445"/>
        <v>2016</v>
      </c>
      <c r="V4089" s="9">
        <f t="shared" si="446"/>
        <v>7</v>
      </c>
      <c r="W4089">
        <f t="shared" si="447"/>
        <v>2016</v>
      </c>
    </row>
    <row r="4090" spans="1:23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3">
        <v>42020.43472222222</v>
      </c>
      <c r="J4090" s="13">
        <v>41990.612546296295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 s="3">
        <f>ROUND(E4090/D4090*100,0)</f>
        <v>11</v>
      </c>
      <c r="Q4090">
        <f t="shared" si="441"/>
        <v>72</v>
      </c>
      <c r="R4090" s="14" t="str">
        <f t="shared" si="442"/>
        <v>12/17/2014</v>
      </c>
      <c r="S4090" s="14" t="str">
        <f t="shared" si="443"/>
        <v>1/16/2015</v>
      </c>
      <c r="T4090" s="9">
        <f t="shared" si="444"/>
        <v>12</v>
      </c>
      <c r="U4090">
        <f t="shared" si="445"/>
        <v>2014</v>
      </c>
      <c r="V4090" s="9">
        <f t="shared" si="446"/>
        <v>1</v>
      </c>
      <c r="W4090">
        <f t="shared" si="447"/>
        <v>2015</v>
      </c>
    </row>
    <row r="4091" spans="1:23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3">
        <v>42155.732638888891</v>
      </c>
      <c r="J4091" s="13">
        <v>42122.732499999998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 s="3">
        <f>ROUND(E4091/D4091*100,0)</f>
        <v>5</v>
      </c>
      <c r="Q4091">
        <f t="shared" si="441"/>
        <v>30</v>
      </c>
      <c r="R4091" s="14" t="str">
        <f t="shared" si="442"/>
        <v>4/28/2015</v>
      </c>
      <c r="S4091" s="14" t="str">
        <f t="shared" si="443"/>
        <v>5/31/2015</v>
      </c>
      <c r="T4091" s="9">
        <f t="shared" si="444"/>
        <v>4</v>
      </c>
      <c r="U4091">
        <f t="shared" si="445"/>
        <v>2015</v>
      </c>
      <c r="V4091" s="9">
        <f t="shared" si="446"/>
        <v>5</v>
      </c>
      <c r="W4091">
        <f t="shared" si="447"/>
        <v>2015</v>
      </c>
    </row>
    <row r="4092" spans="1:23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3">
        <v>42223.625</v>
      </c>
      <c r="J4092" s="13">
        <v>42209.672881944447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 s="3">
        <f>ROUND(E4092/D4092*100,0)</f>
        <v>3</v>
      </c>
      <c r="Q4092">
        <f t="shared" si="441"/>
        <v>10.67</v>
      </c>
      <c r="R4092" s="14" t="str">
        <f t="shared" si="442"/>
        <v>7/24/2015</v>
      </c>
      <c r="S4092" s="14" t="str">
        <f t="shared" si="443"/>
        <v>8/7/2015</v>
      </c>
      <c r="T4092" s="9">
        <f t="shared" si="444"/>
        <v>7</v>
      </c>
      <c r="U4092">
        <f t="shared" si="445"/>
        <v>2015</v>
      </c>
      <c r="V4092" s="9">
        <f t="shared" si="446"/>
        <v>8</v>
      </c>
      <c r="W4092">
        <f t="shared" si="447"/>
        <v>2015</v>
      </c>
    </row>
    <row r="4093" spans="1:23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3">
        <v>42020.506377314814</v>
      </c>
      <c r="J4093" s="13">
        <v>41990.506377314814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 s="3">
        <f>ROUND(E4093/D4093*100,0)</f>
        <v>13</v>
      </c>
      <c r="Q4093">
        <f t="shared" si="441"/>
        <v>25.5</v>
      </c>
      <c r="R4093" s="14" t="str">
        <f t="shared" si="442"/>
        <v>12/17/2014</v>
      </c>
      <c r="S4093" s="14" t="str">
        <f t="shared" si="443"/>
        <v>1/16/2015</v>
      </c>
      <c r="T4093" s="9">
        <f t="shared" si="444"/>
        <v>12</v>
      </c>
      <c r="U4093">
        <f t="shared" si="445"/>
        <v>2014</v>
      </c>
      <c r="V4093" s="9">
        <f t="shared" si="446"/>
        <v>1</v>
      </c>
      <c r="W4093">
        <f t="shared" si="447"/>
        <v>2015</v>
      </c>
    </row>
    <row r="4094" spans="1:23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3">
        <v>42099.153321759259</v>
      </c>
      <c r="J4094" s="13">
        <v>42039.194988425923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 s="3">
        <f>ROUND(E4094/D4094*100,0)</f>
        <v>0</v>
      </c>
      <c r="Q4094">
        <f t="shared" si="441"/>
        <v>20</v>
      </c>
      <c r="R4094" s="14" t="str">
        <f t="shared" si="442"/>
        <v>2/4/2015</v>
      </c>
      <c r="S4094" s="14" t="str">
        <f t="shared" si="443"/>
        <v>4/5/2015</v>
      </c>
      <c r="T4094" s="9">
        <f t="shared" si="444"/>
        <v>2</v>
      </c>
      <c r="U4094">
        <f t="shared" si="445"/>
        <v>2015</v>
      </c>
      <c r="V4094" s="9">
        <f t="shared" si="446"/>
        <v>4</v>
      </c>
      <c r="W4094">
        <f t="shared" si="447"/>
        <v>2015</v>
      </c>
    </row>
    <row r="4095" spans="1:23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3">
        <v>42238.815891203703</v>
      </c>
      <c r="J4095" s="13">
        <v>42178.815891203703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 s="3">
        <f>ROUND(E4095/D4095*100,0)</f>
        <v>2</v>
      </c>
      <c r="Q4095">
        <f t="shared" si="441"/>
        <v>15</v>
      </c>
      <c r="R4095" s="14" t="str">
        <f t="shared" si="442"/>
        <v>6/23/2015</v>
      </c>
      <c r="S4095" s="14" t="str">
        <f t="shared" si="443"/>
        <v>8/22/2015</v>
      </c>
      <c r="T4095" s="9">
        <f t="shared" si="444"/>
        <v>6</v>
      </c>
      <c r="U4095">
        <f t="shared" si="445"/>
        <v>2015</v>
      </c>
      <c r="V4095" s="9">
        <f t="shared" si="446"/>
        <v>8</v>
      </c>
      <c r="W4095">
        <f t="shared" si="447"/>
        <v>2015</v>
      </c>
    </row>
    <row r="4096" spans="1:23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3">
        <v>41934.207638888889</v>
      </c>
      <c r="J4096" s="13">
        <v>41890.086805555555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 s="3">
        <f>ROUND(E4096/D4096*100,0)</f>
        <v>37</v>
      </c>
      <c r="Q4096">
        <f t="shared" si="441"/>
        <v>91.25</v>
      </c>
      <c r="R4096" s="14" t="str">
        <f t="shared" si="442"/>
        <v>9/8/2014</v>
      </c>
      <c r="S4096" s="14" t="str">
        <f t="shared" si="443"/>
        <v>10/22/2014</v>
      </c>
      <c r="T4096" s="9">
        <f t="shared" si="444"/>
        <v>9</v>
      </c>
      <c r="U4096">
        <f t="shared" si="445"/>
        <v>2014</v>
      </c>
      <c r="V4096" s="9">
        <f t="shared" si="446"/>
        <v>10</v>
      </c>
      <c r="W4096">
        <f t="shared" si="447"/>
        <v>2014</v>
      </c>
    </row>
    <row r="4097" spans="1:23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3">
        <v>42723.031828703701</v>
      </c>
      <c r="J4097" s="13">
        <v>42693.031828703701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 s="3">
        <f>ROUND(E4097/D4097*100,0)</f>
        <v>3</v>
      </c>
      <c r="Q4097">
        <f t="shared" si="441"/>
        <v>800</v>
      </c>
      <c r="R4097" s="14" t="str">
        <f t="shared" si="442"/>
        <v>11/19/2016</v>
      </c>
      <c r="S4097" s="14" t="str">
        <f t="shared" si="443"/>
        <v>12/19/2016</v>
      </c>
      <c r="T4097" s="9">
        <f t="shared" si="444"/>
        <v>11</v>
      </c>
      <c r="U4097">
        <f t="shared" si="445"/>
        <v>2016</v>
      </c>
      <c r="V4097" s="9">
        <f t="shared" si="446"/>
        <v>12</v>
      </c>
      <c r="W4097">
        <f t="shared" si="447"/>
        <v>2016</v>
      </c>
    </row>
    <row r="4098" spans="1:23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3">
        <v>42794.368750000001</v>
      </c>
      <c r="J4098" s="13">
        <v>42750.530312499999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 s="3">
        <f>ROUND(E4098/D4098*100,0)</f>
        <v>11</v>
      </c>
      <c r="Q4098">
        <f t="shared" si="441"/>
        <v>80</v>
      </c>
      <c r="R4098" s="14" t="str">
        <f t="shared" si="442"/>
        <v>1/15/2017</v>
      </c>
      <c r="S4098" s="14" t="str">
        <f t="shared" si="443"/>
        <v>2/28/2017</v>
      </c>
      <c r="T4098" s="9">
        <f t="shared" si="444"/>
        <v>1</v>
      </c>
      <c r="U4098">
        <f t="shared" si="445"/>
        <v>2017</v>
      </c>
      <c r="V4098" s="9">
        <f t="shared" si="446"/>
        <v>2</v>
      </c>
      <c r="W4098">
        <f t="shared" si="447"/>
        <v>2017</v>
      </c>
    </row>
    <row r="4099" spans="1:23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3">
        <v>42400.996527777781</v>
      </c>
      <c r="J4099" s="13">
        <v>42344.824502314812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 s="3">
        <f>ROUND(E4099/D4099*100,0)</f>
        <v>0</v>
      </c>
      <c r="Q4099">
        <f t="shared" ref="Q4099:Q4115" si="448">IFERROR(ROUND(E4099/L4099,2),0)</f>
        <v>0</v>
      </c>
      <c r="R4099" s="14" t="str">
        <f t="shared" ref="R4099:R4115" si="449">_xlfn.CONCAT(MONTH(J4099),"/",DAY(J4099),"/",YEAR(J4099))</f>
        <v>12/6/2015</v>
      </c>
      <c r="S4099" s="14" t="str">
        <f t="shared" ref="S4099:S4115" si="450">_xlfn.CONCAT(MONTH(I4099),"/",DAY(I4099),"/",YEAR(I4099))</f>
        <v>1/31/2016</v>
      </c>
      <c r="T4099" s="9">
        <f t="shared" ref="T4099:T4115" si="451">MONTH(R4099)</f>
        <v>12</v>
      </c>
      <c r="U4099">
        <f t="shared" ref="U4099:U4115" si="452">YEAR(R4099)</f>
        <v>2015</v>
      </c>
      <c r="V4099" s="9">
        <f t="shared" ref="V4099:V4115" si="453">MONTH(S4099)</f>
        <v>1</v>
      </c>
      <c r="W4099">
        <f t="shared" ref="W4099:W4115" si="454">YEAR(S4099)</f>
        <v>2016</v>
      </c>
    </row>
    <row r="4100" spans="1:23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3">
        <v>42525.722187500003</v>
      </c>
      <c r="J4100" s="13">
        <v>42495.722187500003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 s="3">
        <f>ROUND(E4100/D4100*100,0)</f>
        <v>0</v>
      </c>
      <c r="Q4100">
        <f t="shared" si="448"/>
        <v>0</v>
      </c>
      <c r="R4100" s="14" t="str">
        <f t="shared" si="449"/>
        <v>5/5/2016</v>
      </c>
      <c r="S4100" s="14" t="str">
        <f t="shared" si="450"/>
        <v>6/4/2016</v>
      </c>
      <c r="T4100" s="9">
        <f t="shared" si="451"/>
        <v>5</v>
      </c>
      <c r="U4100">
        <f t="shared" si="452"/>
        <v>2016</v>
      </c>
      <c r="V4100" s="9">
        <f t="shared" si="453"/>
        <v>6</v>
      </c>
      <c r="W4100">
        <f t="shared" si="454"/>
        <v>2016</v>
      </c>
    </row>
    <row r="4101" spans="1:23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3">
        <v>42615.850381944445</v>
      </c>
      <c r="J4101" s="13">
        <v>42570.850381944445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 s="3">
        <f>ROUND(E4101/D4101*100,0)</f>
        <v>1</v>
      </c>
      <c r="Q4101">
        <f t="shared" si="448"/>
        <v>50</v>
      </c>
      <c r="R4101" s="14" t="str">
        <f t="shared" si="449"/>
        <v>7/19/2016</v>
      </c>
      <c r="S4101" s="14" t="str">
        <f t="shared" si="450"/>
        <v>9/2/2016</v>
      </c>
      <c r="T4101" s="9">
        <f t="shared" si="451"/>
        <v>7</v>
      </c>
      <c r="U4101">
        <f t="shared" si="452"/>
        <v>2016</v>
      </c>
      <c r="V4101" s="9">
        <f t="shared" si="453"/>
        <v>9</v>
      </c>
      <c r="W4101">
        <f t="shared" si="454"/>
        <v>2016</v>
      </c>
    </row>
    <row r="4102" spans="1:23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3">
        <v>41937.124884259261</v>
      </c>
      <c r="J4102" s="13">
        <v>41927.124884259261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 s="3">
        <f>ROUND(E4102/D4102*100,0)</f>
        <v>0</v>
      </c>
      <c r="Q4102">
        <f t="shared" si="448"/>
        <v>0</v>
      </c>
      <c r="R4102" s="14" t="str">
        <f t="shared" si="449"/>
        <v>10/15/2014</v>
      </c>
      <c r="S4102" s="14" t="str">
        <f t="shared" si="450"/>
        <v>10/25/2014</v>
      </c>
      <c r="T4102" s="9">
        <f t="shared" si="451"/>
        <v>10</v>
      </c>
      <c r="U4102">
        <f t="shared" si="452"/>
        <v>2014</v>
      </c>
      <c r="V4102" s="9">
        <f t="shared" si="453"/>
        <v>10</v>
      </c>
      <c r="W4102">
        <f t="shared" si="454"/>
        <v>2014</v>
      </c>
    </row>
    <row r="4103" spans="1:23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3">
        <v>42760.903726851851</v>
      </c>
      <c r="J4103" s="13">
        <v>42730.903726851851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 s="3">
        <f>ROUND(E4103/D4103*100,0)</f>
        <v>0</v>
      </c>
      <c r="Q4103">
        <f t="shared" si="448"/>
        <v>0</v>
      </c>
      <c r="R4103" s="14" t="str">
        <f t="shared" si="449"/>
        <v>12/26/2016</v>
      </c>
      <c r="S4103" s="14" t="str">
        <f t="shared" si="450"/>
        <v>1/25/2017</v>
      </c>
      <c r="T4103" s="9">
        <f t="shared" si="451"/>
        <v>12</v>
      </c>
      <c r="U4103">
        <f t="shared" si="452"/>
        <v>2016</v>
      </c>
      <c r="V4103" s="9">
        <f t="shared" si="453"/>
        <v>1</v>
      </c>
      <c r="W4103">
        <f t="shared" si="454"/>
        <v>2017</v>
      </c>
    </row>
    <row r="4104" spans="1:23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3">
        <v>42505.848067129627</v>
      </c>
      <c r="J4104" s="13">
        <v>42475.848067129627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 s="3">
        <f>ROUND(E4104/D4104*100,0)</f>
        <v>27</v>
      </c>
      <c r="Q4104">
        <f t="shared" si="448"/>
        <v>22.83</v>
      </c>
      <c r="R4104" s="14" t="str">
        <f t="shared" si="449"/>
        <v>4/15/2016</v>
      </c>
      <c r="S4104" s="14" t="str">
        <f t="shared" si="450"/>
        <v>5/15/2016</v>
      </c>
      <c r="T4104" s="9">
        <f t="shared" si="451"/>
        <v>4</v>
      </c>
      <c r="U4104">
        <f t="shared" si="452"/>
        <v>2016</v>
      </c>
      <c r="V4104" s="9">
        <f t="shared" si="453"/>
        <v>5</v>
      </c>
      <c r="W4104">
        <f t="shared" si="454"/>
        <v>2016</v>
      </c>
    </row>
    <row r="4105" spans="1:23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3">
        <v>42242.772222222222</v>
      </c>
      <c r="J4105" s="13">
        <v>42188.832939814813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 s="3">
        <f>ROUND(E4105/D4105*100,0)</f>
        <v>10</v>
      </c>
      <c r="Q4105">
        <f t="shared" si="448"/>
        <v>16.670000000000002</v>
      </c>
      <c r="R4105" s="14" t="str">
        <f t="shared" si="449"/>
        <v>7/3/2015</v>
      </c>
      <c r="S4105" s="14" t="str">
        <f t="shared" si="450"/>
        <v>8/26/2015</v>
      </c>
      <c r="T4105" s="9">
        <f t="shared" si="451"/>
        <v>7</v>
      </c>
      <c r="U4105">
        <f t="shared" si="452"/>
        <v>2015</v>
      </c>
      <c r="V4105" s="9">
        <f t="shared" si="453"/>
        <v>8</v>
      </c>
      <c r="W4105">
        <f t="shared" si="454"/>
        <v>2015</v>
      </c>
    </row>
    <row r="4106" spans="1:23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3">
        <v>42670.278171296297</v>
      </c>
      <c r="J4106" s="13">
        <v>42640.278171296297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 s="3">
        <f>ROUND(E4106/D4106*100,0)</f>
        <v>21</v>
      </c>
      <c r="Q4106">
        <f t="shared" si="448"/>
        <v>45.79</v>
      </c>
      <c r="R4106" s="14" t="str">
        <f t="shared" si="449"/>
        <v>9/27/2016</v>
      </c>
      <c r="S4106" s="14" t="str">
        <f t="shared" si="450"/>
        <v>10/27/2016</v>
      </c>
      <c r="T4106" s="9">
        <f t="shared" si="451"/>
        <v>9</v>
      </c>
      <c r="U4106">
        <f t="shared" si="452"/>
        <v>2016</v>
      </c>
      <c r="V4106" s="9">
        <f t="shared" si="453"/>
        <v>10</v>
      </c>
      <c r="W4106">
        <f t="shared" si="454"/>
        <v>2016</v>
      </c>
    </row>
    <row r="4107" spans="1:23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3">
        <v>42730.010520833333</v>
      </c>
      <c r="J4107" s="13">
        <v>42697.010520833333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 s="3">
        <f>ROUND(E4107/D4107*100,0)</f>
        <v>7</v>
      </c>
      <c r="Q4107">
        <f t="shared" si="448"/>
        <v>383.33</v>
      </c>
      <c r="R4107" s="14" t="str">
        <f t="shared" si="449"/>
        <v>11/23/2016</v>
      </c>
      <c r="S4107" s="14" t="str">
        <f t="shared" si="450"/>
        <v>12/26/2016</v>
      </c>
      <c r="T4107" s="9">
        <f t="shared" si="451"/>
        <v>11</v>
      </c>
      <c r="U4107">
        <f t="shared" si="452"/>
        <v>2016</v>
      </c>
      <c r="V4107" s="9">
        <f t="shared" si="453"/>
        <v>12</v>
      </c>
      <c r="W4107">
        <f t="shared" si="454"/>
        <v>2016</v>
      </c>
    </row>
    <row r="4108" spans="1:23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3">
        <v>42096.041666666664</v>
      </c>
      <c r="J4108" s="13">
        <v>42053.049375000002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 s="3">
        <f>ROUND(E4108/D4108*100,0)</f>
        <v>71</v>
      </c>
      <c r="Q4108">
        <f t="shared" si="448"/>
        <v>106.97</v>
      </c>
      <c r="R4108" s="14" t="str">
        <f t="shared" si="449"/>
        <v>2/18/2015</v>
      </c>
      <c r="S4108" s="14" t="str">
        <f t="shared" si="450"/>
        <v>4/2/2015</v>
      </c>
      <c r="T4108" s="9">
        <f t="shared" si="451"/>
        <v>2</v>
      </c>
      <c r="U4108">
        <f t="shared" si="452"/>
        <v>2015</v>
      </c>
      <c r="V4108" s="9">
        <f t="shared" si="453"/>
        <v>4</v>
      </c>
      <c r="W4108">
        <f t="shared" si="454"/>
        <v>2015</v>
      </c>
    </row>
    <row r="4109" spans="1:23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3">
        <v>41906.916678240741</v>
      </c>
      <c r="J4109" s="13">
        <v>41883.916678240741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 s="3">
        <f>ROUND(E4109/D4109*100,0)</f>
        <v>2</v>
      </c>
      <c r="Q4109">
        <f t="shared" si="448"/>
        <v>10.25</v>
      </c>
      <c r="R4109" s="14" t="str">
        <f t="shared" si="449"/>
        <v>9/1/2014</v>
      </c>
      <c r="S4109" s="14" t="str">
        <f t="shared" si="450"/>
        <v>9/24/2014</v>
      </c>
      <c r="T4109" s="9">
        <f t="shared" si="451"/>
        <v>9</v>
      </c>
      <c r="U4109">
        <f t="shared" si="452"/>
        <v>2014</v>
      </c>
      <c r="V4109" s="9">
        <f t="shared" si="453"/>
        <v>9</v>
      </c>
      <c r="W4109">
        <f t="shared" si="454"/>
        <v>2014</v>
      </c>
    </row>
    <row r="4110" spans="1:23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3">
        <v>42797.208333333336</v>
      </c>
      <c r="J4110" s="13">
        <v>42767.031678240739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 s="3">
        <f>ROUND(E4110/D4110*100,0)</f>
        <v>2</v>
      </c>
      <c r="Q4110">
        <f t="shared" si="448"/>
        <v>59</v>
      </c>
      <c r="R4110" s="14" t="str">
        <f t="shared" si="449"/>
        <v>2/1/2017</v>
      </c>
      <c r="S4110" s="14" t="str">
        <f t="shared" si="450"/>
        <v>3/3/2017</v>
      </c>
      <c r="T4110" s="9">
        <f t="shared" si="451"/>
        <v>2</v>
      </c>
      <c r="U4110">
        <f t="shared" si="452"/>
        <v>2017</v>
      </c>
      <c r="V4110" s="9">
        <f t="shared" si="453"/>
        <v>3</v>
      </c>
      <c r="W4110">
        <f t="shared" si="454"/>
        <v>2017</v>
      </c>
    </row>
    <row r="4111" spans="1:23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3">
        <v>42337.581064814818</v>
      </c>
      <c r="J4111" s="13">
        <v>42307.539398148147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 s="3">
        <f>ROUND(E4111/D4111*100,0)</f>
        <v>0</v>
      </c>
      <c r="Q4111">
        <f t="shared" si="448"/>
        <v>0</v>
      </c>
      <c r="R4111" s="14" t="str">
        <f t="shared" si="449"/>
        <v>10/30/2015</v>
      </c>
      <c r="S4111" s="14" t="str">
        <f t="shared" si="450"/>
        <v>11/29/2015</v>
      </c>
      <c r="T4111" s="9">
        <f t="shared" si="451"/>
        <v>10</v>
      </c>
      <c r="U4111">
        <f t="shared" si="452"/>
        <v>2015</v>
      </c>
      <c r="V4111" s="9">
        <f t="shared" si="453"/>
        <v>11</v>
      </c>
      <c r="W4111">
        <f t="shared" si="454"/>
        <v>2015</v>
      </c>
    </row>
    <row r="4112" spans="1:23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3">
        <v>42572.626747685186</v>
      </c>
      <c r="J4112" s="13">
        <v>42512.626747685186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 s="3">
        <f>ROUND(E4112/D4112*100,0)</f>
        <v>29</v>
      </c>
      <c r="Q4112">
        <f t="shared" si="448"/>
        <v>14.33</v>
      </c>
      <c r="R4112" s="14" t="str">
        <f t="shared" si="449"/>
        <v>5/22/2016</v>
      </c>
      <c r="S4112" s="14" t="str">
        <f t="shared" si="450"/>
        <v>7/21/2016</v>
      </c>
      <c r="T4112" s="9">
        <f t="shared" si="451"/>
        <v>5</v>
      </c>
      <c r="U4112">
        <f t="shared" si="452"/>
        <v>2016</v>
      </c>
      <c r="V4112" s="9">
        <f t="shared" si="453"/>
        <v>7</v>
      </c>
      <c r="W4112">
        <f t="shared" si="454"/>
        <v>2016</v>
      </c>
    </row>
    <row r="4113" spans="1:23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3">
        <v>42059.135879629626</v>
      </c>
      <c r="J4113" s="13">
        <v>42029.135879629626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 s="3">
        <f>ROUND(E4113/D4113*100,0)</f>
        <v>3</v>
      </c>
      <c r="Q4113">
        <f t="shared" si="448"/>
        <v>15.67</v>
      </c>
      <c r="R4113" s="14" t="str">
        <f t="shared" si="449"/>
        <v>1/25/2015</v>
      </c>
      <c r="S4113" s="14" t="str">
        <f t="shared" si="450"/>
        <v>2/24/2015</v>
      </c>
      <c r="T4113" s="9">
        <f t="shared" si="451"/>
        <v>1</v>
      </c>
      <c r="U4113">
        <f t="shared" si="452"/>
        <v>2015</v>
      </c>
      <c r="V4113" s="9">
        <f t="shared" si="453"/>
        <v>2</v>
      </c>
      <c r="W4113">
        <f t="shared" si="454"/>
        <v>2015</v>
      </c>
    </row>
    <row r="4114" spans="1:23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3">
        <v>42428</v>
      </c>
      <c r="J4114" s="13">
        <v>42400.946597222224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 s="3">
        <f>ROUND(E4114/D4114*100,0)</f>
        <v>0</v>
      </c>
      <c r="Q4114">
        <f t="shared" si="448"/>
        <v>1</v>
      </c>
      <c r="R4114" s="14" t="str">
        <f t="shared" si="449"/>
        <v>1/31/2016</v>
      </c>
      <c r="S4114" s="14" t="str">
        <f t="shared" si="450"/>
        <v>2/28/2016</v>
      </c>
      <c r="T4114" s="9">
        <f t="shared" si="451"/>
        <v>1</v>
      </c>
      <c r="U4114">
        <f t="shared" si="452"/>
        <v>2016</v>
      </c>
      <c r="V4114" s="9">
        <f t="shared" si="453"/>
        <v>2</v>
      </c>
      <c r="W4114">
        <f t="shared" si="454"/>
        <v>2016</v>
      </c>
    </row>
    <row r="4115" spans="1:23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3">
        <v>42377.273611111108</v>
      </c>
      <c r="J4115" s="13">
        <v>42358.573182870372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 s="3">
        <f>ROUND(E4115/D4115*100,0)</f>
        <v>0</v>
      </c>
      <c r="Q4115">
        <f t="shared" si="448"/>
        <v>1</v>
      </c>
      <c r="R4115" s="14" t="str">
        <f t="shared" si="449"/>
        <v>12/20/2015</v>
      </c>
      <c r="S4115" s="14" t="str">
        <f t="shared" si="450"/>
        <v>1/8/2016</v>
      </c>
      <c r="T4115" s="9">
        <f t="shared" si="451"/>
        <v>12</v>
      </c>
      <c r="U4115">
        <f t="shared" si="452"/>
        <v>2015</v>
      </c>
      <c r="V4115" s="9">
        <f t="shared" si="453"/>
        <v>1</v>
      </c>
      <c r="W4115">
        <f t="shared" si="454"/>
        <v>2016</v>
      </c>
    </row>
  </sheetData>
  <autoFilter ref="A1:Q4115" xr:uid="{00000000-0001-0000-0000-000000000000}"/>
  <conditionalFormatting sqref="F1:F1048576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"live"</formula>
    </cfRule>
    <cfRule type="cellIs" dxfId="0" priority="8" operator="equal">
      <formula>"successful"</formula>
    </cfRule>
  </conditionalFormatting>
  <conditionalFormatting sqref="P1:P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Based on Categories</vt:lpstr>
      <vt:lpstr>Outcomes Based on Subcategories</vt:lpstr>
      <vt:lpstr>Outcomes Based on Launch Date</vt:lpstr>
      <vt:lpstr>Edinburgh Research</vt:lpstr>
      <vt:lpstr>Theater Outcomes by Launch Date</vt:lpstr>
      <vt:lpstr>Outcomes Based on Goals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2021-11-01T04:07:00Z</dcterms:modified>
</cp:coreProperties>
</file>