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455" windowHeight="13935" firstSheet="5" activeTab="14"/>
  </bookViews>
  <sheets>
    <sheet name="伊斯塔级" sheetId="1" r:id="rId1"/>
    <sheet name="各反应数量" sheetId="2" r:id="rId2"/>
    <sheet name="Sheet2" sheetId="3" r:id="rId3"/>
    <sheet name="Sheet3" sheetId="4" r:id="rId4"/>
    <sheet name="YST P2数量" sheetId="5" r:id="rId5"/>
    <sheet name="YST P1数量" sheetId="6" r:id="rId6"/>
    <sheet name="YST月矿数量" sheetId="7" r:id="rId7"/>
    <sheet name="高安制造伊斯塔成本" sheetId="8" r:id="rId8"/>
    <sheet name="狂热级" sheetId="9" r:id="rId9"/>
    <sheet name="A族组件制造" sheetId="10" r:id="rId10"/>
    <sheet name="A族P2" sheetId="11" r:id="rId11"/>
    <sheet name="A族P1" sheetId="12" r:id="rId12"/>
    <sheet name="A族矿物" sheetId="13" r:id="rId13"/>
    <sheet name="YST+狂热总需要矿数量" sheetId="14" r:id="rId14"/>
    <sheet name="组件状况" sheetId="15" r:id="rId15"/>
  </sheets>
  <calcPr calcId="144525"/>
</workbook>
</file>

<file path=xl/connections.xml><?xml version="1.0" encoding="utf-8"?>
<connections xmlns="http://schemas.openxmlformats.org/spreadsheetml/2006/main">
  <connection id="1" name="marketstat" type="4" background="1" refreshedVersion="2" saveData="1">
    <webPr parsePre="1" consecutive="1" xl2000="1" sourceData="1" xml="1" url="http://www.ceve-market.org/api/marketstat?typeid=3828&amp;usesystem=30000142" htmlFormat="all" htmlTables="1"/>
  </connection>
  <connection id="2" name="marketstat1" type="4" background="1" refreshedVersion="2" saveData="1">
    <webPr parsePre="1" consecutive="1" xl2000="1" sourceData="1" xml="1" url="http://www.ceve-market.org/api/marketstat?typeid=11399&amp;usesystem=30000142" htmlFormat="all" htmlTables="1"/>
  </connection>
  <connection id="3" name="marketstat10" type="4" background="1" refreshedVersion="2" saveData="1">
    <webPr parsePre="1" consecutive="1" xl2000="1" sourceData="1" xml="1" url="http://www.ceve-market.org/api/marketstat?typeid=16643&amp;usesystem=30000142" htmlFormat="all" htmlTables="1"/>
  </connection>
  <connection id="4" name="marketstat11" type="4" background="1" refreshedVersion="2" saveData="1">
    <webPr parsePre="1" consecutive="1" xl2000="1" sourceData="1" xml="1" url="http://www.ceve-market.org/api/marketstat?typeid=16644&amp;usesystem=30000142" htmlFormat="all" htmlTables="1"/>
  </connection>
  <connection id="5" name="marketstat12" type="4" background="1" refreshedVersion="2" saveData="1">
    <webPr parsePre="1" consecutive="1" xl2000="1" sourceData="1" xml="1" url="http://www.ceve-market.org/api/marketstat?typeid=16646&amp;usesystem=30000142" htmlFormat="all" htmlTables="1"/>
  </connection>
  <connection id="6" name="marketstat13" type="4" background="1" refreshedVersion="2" saveData="1">
    <webPr parsePre="1" consecutive="1" xl2000="1" sourceData="1" xml="1" url="http://www.ceve-market.org/api/marketstat?typeid=16647&amp;usesystem=30000142" htmlFormat="all" htmlTables="1"/>
  </connection>
  <connection id="7" name="marketstat14" type="4" background="1" refreshedVersion="2" saveData="1">
    <webPr parsePre="1" consecutive="1" xl2000="1" sourceData="1" xml="1" url="http://www.ceve-market.org/api/marketstat?typeid=16652&amp;usesystem=30000142" htmlFormat="all" htmlTables="1"/>
  </connection>
  <connection id="8" name="marketstat15" type="4" background="1" refreshedVersion="2" saveData="1">
    <webPr parsePre="1" consecutive="1" xl2000="1" sourceData="1" xml="1" url="http://www.ceve-market.org/api/marketstat?typeid=16648&amp;usesystem=30000142" htmlFormat="all" htmlTables="1"/>
  </connection>
  <connection id="9" name="marketstat16" type="4" background="1" refreshedVersion="2" saveData="1">
    <webPr parsePre="1" consecutive="1" xl2000="1" sourceData="1" xml="1" url="http://www.ceve-market.org/api/marketstat?typeid=16649&amp;usesystem=30000142" htmlFormat="all" htmlTables="1"/>
  </connection>
  <connection id="10" name="marketstat17" type="4" background="1" refreshedVersion="2" saveData="1">
    <webPr parsePre="1" consecutive="1" xl2000="1" sourceData="1" xml="1" url="http://www.ceve-market.org/api/marketstat?typeid=16650&amp;usesystem=30000142" htmlFormat="all" htmlTables="1"/>
  </connection>
  <connection id="11" name="marketstat18" type="4" background="1" refreshedVersion="2" saveData="1">
    <webPr parsePre="1" consecutive="1" xl2000="1" sourceData="1" xml="1" url="http://www.ceve-market.org/api/marketstat?typeid=16651&amp;usesystem=30000142" htmlFormat="all" htmlTables="1"/>
  </connection>
  <connection id="12" name="marketstat19" type="4" background="1" refreshedVersion="2" saveData="1">
    <webPr parsePre="1" consecutive="1" xl2000="1" sourceData="1" xml="1" url="http://www.ceve-market.org/api/marketstat?typeid=16653&amp;usesystem=30000142" htmlFormat="all" htmlTables="1"/>
  </connection>
  <connection id="13" name="marketstat2" type="4" background="1" refreshedVersion="2" saveData="1">
    <webPr parsePre="1" consecutive="1" xl2000="1" sourceData="1" xml="1" url="http://www.ceve-market.org/api/marketstat?typeid=11478&amp;usesystem=30000142" htmlFormat="all" htmlTables="1"/>
  </connection>
  <connection id="14" name="marketstat20" type="4" background="1" refreshedVersion="2" saveData="1">
    <webPr parsePre="1" consecutive="1" xl2000="1" sourceData="1" xml="1" url="http://www.ceve-market.org/api/marketstat?typeid=20424&amp;usesystem=30000142" htmlFormat="all" htmlTables="1"/>
  </connection>
  <connection id="15" name="marketstat21" type="4" background="1" refreshedVersion="2" saveData="1">
    <webPr parsePre="1" consecutive="1" xl2000="1" sourceData="1" xml="1" url="http://www.ceve-market.org/api/marketstat?typeid=20410&amp;usesystem=30000142" htmlFormat="all" htmlTables="1"/>
  </connection>
  <connection id="16" name="marketstat22" type="4" background="1" refreshedVersion="2" saveData="1">
    <webPr parsePre="1" consecutive="1" xl2000="1" sourceData="1" xml="1" url="http://www.ceve-market.org/api/marketstat?typeid=34207&amp;usesystem=30000142" htmlFormat="all" htmlTables="1"/>
  </connection>
  <connection id="17" name="marketstat23" type="4" background="1" refreshedVersion="2" saveData="1">
    <webPr parsePre="1" consecutive="1" xl2000="1" sourceData="1" xml="1" url="http://www.ceve-market.org/api/marketstat?typeid=34204&amp;usesystem=30000142" htmlFormat="all" htmlTables="1"/>
  </connection>
  <connection id="18" name="marketstat3" type="4" background="1" refreshedVersion="2" saveData="1">
    <webPr parsePre="1" consecutive="1" xl2000="1" sourceData="1" xml="1" url="http://www.ceve-market.org/api/marketstat?typeid=16633&amp;usesystem=30000142" htmlFormat="all" htmlTables="1"/>
  </connection>
  <connection id="19" name="marketstat4" type="4" background="1" refreshedVersion="2" saveData="1">
    <webPr parsePre="1" consecutive="1" xl2000="1" sourceData="1" xml="1" url="http://www.ceve-market.org/api/marketstat?typeid=16634&amp;usesystem=30000142" htmlFormat="all" htmlTables="1"/>
  </connection>
  <connection id="20" name="marketstat5" type="4" background="1" refreshedVersion="2" saveData="1">
    <webPr parsePre="1" consecutive="1" xl2000="1" sourceData="1" xml="1" url="http://www.ceve-market.org/api/marketstat?typeid=16635&amp;usesystem=30000142" htmlFormat="all" htmlTables="1"/>
  </connection>
  <connection id="21" name="marketstat6" type="4" background="1" refreshedVersion="2" saveData="1">
    <webPr parsePre="1" consecutive="1" xl2000="1" sourceData="1" xml="1" url="http://www.ceve-market.org/api/marketstat?typeid=16636&amp;usesystem=30000142" htmlFormat="all" htmlTables="1"/>
  </connection>
  <connection id="22" name="marketstat7" type="4" background="1" refreshedVersion="2" saveData="1">
    <webPr parsePre="1" consecutive="1" xl2000="1" sourceData="1" xml="1" url="http://www.ceve-market.org/api/marketstat?typeid=16640&amp;usesystem=30000142" htmlFormat="all" htmlTables="1"/>
  </connection>
  <connection id="23" name="marketstat8" type="4" background="1" refreshedVersion="2" saveData="1">
    <webPr parsePre="1" consecutive="1" xl2000="1" sourceData="1" xml="1" url="http://www.ceve-market.org/api/marketstat?typeid=16641&amp;usesystem=30000142" htmlFormat="all" htmlTables="1"/>
  </connection>
  <connection id="24" name="marketstat9" type="4" background="1" refreshedVersion="2" saveData="1">
    <webPr parsePre="1" consecutive="1" xl2000="1" sourceData="1" xml="1" url="http://www.ceve-market.org/api/marketstat?typeid=16642&amp;usesystem=30000142" htmlFormat="all" htmlTables="1"/>
  </connection>
</connections>
</file>

<file path=xl/sharedStrings.xml><?xml version="1.0" encoding="utf-8"?>
<sst xmlns="http://schemas.openxmlformats.org/spreadsheetml/2006/main" count="191">
  <si>
    <t>ID</t>
  </si>
  <si>
    <t>材料</t>
  </si>
  <si>
    <t>数量</t>
  </si>
  <si>
    <t>价格</t>
  </si>
  <si>
    <r>
      <rPr>
        <sz val="10"/>
        <rFont val="宋体"/>
        <charset val="134"/>
      </rPr>
      <t>数据核心</t>
    </r>
    <r>
      <rPr>
        <sz val="10"/>
        <rFont val="Arial"/>
        <charset val="134"/>
      </rPr>
      <t>—</t>
    </r>
    <r>
      <rPr>
        <sz val="10"/>
        <rFont val="宋体"/>
        <charset val="134"/>
      </rPr>
      <t>机械工程</t>
    </r>
  </si>
  <si>
    <t>伊斯塔级</t>
  </si>
  <si>
    <t>建筑模块</t>
  </si>
  <si>
    <t>数据核心—盖伦特星舰工程</t>
  </si>
  <si>
    <t>莫尔石</t>
  </si>
  <si>
    <t>等价装置解码器</t>
  </si>
  <si>
    <t>R.A.M.星舰科技</t>
  </si>
  <si>
    <t>烃类</t>
  </si>
  <si>
    <t>标准大气</t>
  </si>
  <si>
    <t>单流程成本</t>
  </si>
  <si>
    <t>发明成功率</t>
  </si>
  <si>
    <t>产出流程数</t>
  </si>
  <si>
    <t>蒸发岩沉积物</t>
  </si>
  <si>
    <t>成功率</t>
  </si>
  <si>
    <t>硅酸盐</t>
  </si>
  <si>
    <t>钴</t>
  </si>
  <si>
    <t>铬</t>
  </si>
  <si>
    <t>钒</t>
  </si>
  <si>
    <t>镉</t>
  </si>
  <si>
    <t>铂</t>
  </si>
  <si>
    <t>汞</t>
  </si>
  <si>
    <t>铯</t>
  </si>
  <si>
    <t>铪</t>
  </si>
  <si>
    <t>锝</t>
  </si>
  <si>
    <t>镝</t>
  </si>
  <si>
    <t>钕</t>
  </si>
  <si>
    <t>钷</t>
  </si>
  <si>
    <t>铥</t>
  </si>
  <si>
    <t>狂怒者级</t>
  </si>
  <si>
    <t>蓝图成本</t>
  </si>
  <si>
    <t>高安制造成本</t>
  </si>
  <si>
    <t>超级突触纤维</t>
  </si>
  <si>
    <t>多晶碳化硅纤维</t>
  </si>
  <si>
    <t>单价</t>
  </si>
  <si>
    <t>总价</t>
  </si>
  <si>
    <t>船数</t>
  </si>
  <si>
    <t>费米子冷凝物</t>
  </si>
  <si>
    <t>酚合成物</t>
  </si>
  <si>
    <t>富勒化合物</t>
  </si>
  <si>
    <t>光子超材料</t>
  </si>
  <si>
    <t>纳米晶体管</t>
  </si>
  <si>
    <t>铁磁胶体</t>
  </si>
  <si>
    <t>碳化晶体</t>
  </si>
  <si>
    <t>超级突触纤维 汇总</t>
  </si>
  <si>
    <t>费米子冷凝物 汇总</t>
  </si>
  <si>
    <t>酚合成物 汇总</t>
  </si>
  <si>
    <t>纳米晶体管 汇总</t>
  </si>
  <si>
    <t>铁磁胶体 汇总</t>
  </si>
  <si>
    <t>震荡电容器单元</t>
  </si>
  <si>
    <t>硫酸</t>
  </si>
  <si>
    <t>脉冲护盾发射器</t>
  </si>
  <si>
    <t>铂锝合金</t>
  </si>
  <si>
    <t>磁力感应器组</t>
  </si>
  <si>
    <t>新汞合金</t>
  </si>
  <si>
    <t>光子微处理器</t>
  </si>
  <si>
    <t>离子推进器</t>
  </si>
  <si>
    <t>碳化晶体附甲</t>
  </si>
  <si>
    <t>微晶合金</t>
  </si>
  <si>
    <t>聚变反应堆机组</t>
  </si>
  <si>
    <t>铥铪合金</t>
  </si>
  <si>
    <t>碳聚合物</t>
  </si>
  <si>
    <t>标准大气 汇总</t>
  </si>
  <si>
    <t>六元复合物</t>
  </si>
  <si>
    <t>铂 汇总</t>
  </si>
  <si>
    <t>超氟化物</t>
  </si>
  <si>
    <t>锝 汇总</t>
  </si>
  <si>
    <t>铁磁流体</t>
  </si>
  <si>
    <t>镝 汇总</t>
  </si>
  <si>
    <t>稀土钷</t>
  </si>
  <si>
    <t>铥 汇总</t>
  </si>
  <si>
    <t>钒 汇总</t>
  </si>
  <si>
    <t>镉 汇总</t>
  </si>
  <si>
    <t>陶瓷粉末</t>
  </si>
  <si>
    <t>铬 汇总</t>
  </si>
  <si>
    <t>酚化合物</t>
  </si>
  <si>
    <t>汞 汇总</t>
  </si>
  <si>
    <t>钴 汇总</t>
  </si>
  <si>
    <t>硅酸盐 汇总</t>
  </si>
  <si>
    <t>铯铬合金</t>
  </si>
  <si>
    <t>铪 汇总</t>
  </si>
  <si>
    <t>镝汞合金</t>
  </si>
  <si>
    <t>钕 汇总</t>
  </si>
  <si>
    <t>铪化钒</t>
  </si>
  <si>
    <t>钷 汇总</t>
  </si>
  <si>
    <t>铯 汇总</t>
  </si>
  <si>
    <t>二硼硅</t>
  </si>
  <si>
    <t>烃类 汇总</t>
  </si>
  <si>
    <t>镉化铯</t>
  </si>
  <si>
    <t>蒸发岩沉积物 汇总</t>
  </si>
  <si>
    <t>三钛合金</t>
  </si>
  <si>
    <t>熔融冷凝物</t>
  </si>
  <si>
    <t>类晶体胶矿</t>
  </si>
  <si>
    <t>类银超金属</t>
  </si>
  <si>
    <t>同位聚合体</t>
  </si>
  <si>
    <t>超新星诺克石</t>
  </si>
  <si>
    <t>所需数量</t>
  </si>
  <si>
    <t>产出数量</t>
  </si>
  <si>
    <t>铂锝合金 汇总</t>
  </si>
  <si>
    <t>超氟化物 汇总</t>
  </si>
  <si>
    <t>镝汞合金 汇总</t>
  </si>
  <si>
    <t>铥铪合金 汇总</t>
  </si>
  <si>
    <t>二硼硅 汇总</t>
  </si>
  <si>
    <t>镉化铯 汇总</t>
  </si>
  <si>
    <t>铪化钒 汇总</t>
  </si>
  <si>
    <t>硫酸 汇总</t>
  </si>
  <si>
    <t>六元复合物 汇总</t>
  </si>
  <si>
    <t>熔融冷凝物 汇总</t>
  </si>
  <si>
    <t>铯铬合金 汇总</t>
  </si>
  <si>
    <t>碳聚合物 汇总</t>
  </si>
  <si>
    <t>陶瓷粉末 汇总</t>
  </si>
  <si>
    <t>铁磁流体 汇总</t>
  </si>
  <si>
    <t>微晶合金 汇总</t>
  </si>
  <si>
    <t>稀土钷 汇总</t>
  </si>
  <si>
    <t>新汞合金 汇总</t>
  </si>
  <si>
    <t>多晶碳化硅纤维 汇总</t>
  </si>
  <si>
    <t>富勒化合物 汇总</t>
  </si>
  <si>
    <t>光子超材料 汇总</t>
  </si>
  <si>
    <t>碳化晶体 汇总</t>
  </si>
  <si>
    <t>总计</t>
  </si>
  <si>
    <t>复杂反应种类</t>
  </si>
  <si>
    <t>单位时间产出</t>
  </si>
  <si>
    <t>需要反应时间</t>
  </si>
  <si>
    <t>启示级</t>
  </si>
  <si>
    <t>超立方电容器单元</t>
  </si>
  <si>
    <t>碳化钨</t>
  </si>
  <si>
    <t>太赫兹超材料</t>
  </si>
  <si>
    <t>轧制钨合金</t>
  </si>
  <si>
    <t>钷汞合金</t>
  </si>
  <si>
    <t>聚变推进器</t>
  </si>
  <si>
    <t>雷达感应器组</t>
  </si>
  <si>
    <t>纳米电子微处理器</t>
  </si>
  <si>
    <t>反物质反应堆组件</t>
  </si>
  <si>
    <t>R.A.M. 星舰科技</t>
  </si>
  <si>
    <t>碳化钨附甲</t>
  </si>
  <si>
    <t>线性护盾能量发射器</t>
  </si>
  <si>
    <t>钨 汇总</t>
  </si>
  <si>
    <t>钨</t>
  </si>
  <si>
    <t>电磁发生器</t>
  </si>
  <si>
    <t>激光器定焦水晶</t>
  </si>
  <si>
    <t>太赫兹超材料 汇总</t>
  </si>
  <si>
    <t>碳化钨 汇总</t>
  </si>
  <si>
    <t>钷汞合金 汇总</t>
  </si>
  <si>
    <t>轧制钨合金 汇总</t>
  </si>
  <si>
    <t>YST</t>
  </si>
  <si>
    <t>狂热</t>
  </si>
  <si>
    <t>需求</t>
  </si>
  <si>
    <t>正在制造</t>
  </si>
  <si>
    <t>已有</t>
  </si>
  <si>
    <t>剩余</t>
  </si>
  <si>
    <t>银鹰</t>
  </si>
  <si>
    <t>标量电容器单元</t>
  </si>
  <si>
    <r>
      <rPr>
        <sz val="11"/>
        <color indexed="8"/>
        <rFont val="Calibri"/>
        <charset val="134"/>
      </rPr>
      <t>10</t>
    </r>
    <r>
      <rPr>
        <sz val="11"/>
        <color indexed="8"/>
        <rFont val="宋体"/>
        <charset val="134"/>
      </rPr>
      <t>？</t>
    </r>
  </si>
  <si>
    <t>磁脉冲推进器</t>
  </si>
  <si>
    <t>引力感应器组</t>
  </si>
  <si>
    <t>迪波特钛合金附甲</t>
  </si>
  <si>
    <t>量子微处理器</t>
  </si>
  <si>
    <t>恒定护盾发射器</t>
  </si>
  <si>
    <t>引力子反应器机组</t>
  </si>
  <si>
    <t>巨鸟级</t>
  </si>
  <si>
    <t>奥内罗斯级</t>
  </si>
  <si>
    <t>送葬者级</t>
  </si>
  <si>
    <t>戴默斯级</t>
  </si>
  <si>
    <t>希尔博拉斯级</t>
  </si>
  <si>
    <t>狞獾级</t>
  </si>
  <si>
    <t>曲剑级</t>
  </si>
  <si>
    <t>等离子推进器</t>
  </si>
  <si>
    <t>碳化菲尔金属</t>
  </si>
  <si>
    <t>光雷达感应器组</t>
  </si>
  <si>
    <t>纳米机械微处理器</t>
  </si>
  <si>
    <t>偏阻护盾发射器</t>
  </si>
  <si>
    <t>核反应堆机组</t>
  </si>
  <si>
    <t>电解电容单元</t>
  </si>
  <si>
    <t>镰刀级级</t>
  </si>
  <si>
    <t>流浪级</t>
  </si>
  <si>
    <t>刺客级</t>
  </si>
  <si>
    <t>塔纳尼斯级</t>
  </si>
  <si>
    <t>阿特龙级</t>
  </si>
  <si>
    <t>多米尼克斯级</t>
  </si>
  <si>
    <t>晶状石英核岩</t>
  </si>
  <si>
    <t>超噬矿</t>
  </si>
  <si>
    <t>台风级</t>
  </si>
  <si>
    <t>毒蝎级</t>
  </si>
  <si>
    <t>剑齿虎级</t>
  </si>
  <si>
    <t>伐木者级</t>
  </si>
  <si>
    <t>麦吉诺级</t>
  </si>
  <si>
    <r>
      <t>20</t>
    </r>
    <r>
      <rPr>
        <sz val="11"/>
        <color rgb="FF000000"/>
        <rFont val="宋体"/>
        <charset val="134"/>
      </rPr>
      <t>？</t>
    </r>
  </si>
  <si>
    <t>回旋者级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</si>
</sst>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1"/>
      <color indexed="8"/>
      <name val="Calibri"/>
      <charset val="134"/>
    </font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color rgb="FF000000"/>
      <name val="Calibri"/>
      <charset val="134"/>
    </font>
    <font>
      <b/>
      <sz val="11"/>
      <color indexed="8"/>
      <name val="Calibri"/>
      <charset val="134"/>
    </font>
    <font>
      <sz val="10"/>
      <name val="Arial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name val="宋体"/>
      <charset val="134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000000"/>
      <name val="宋体"/>
      <charset val="134"/>
    </font>
    <font>
      <sz val="1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3" fillId="25" borderId="11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17" borderId="8" applyNumberFormat="0" applyFon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16" borderId="7" applyNumberFormat="0" applyAlignment="0" applyProtection="0">
      <alignment vertical="center"/>
    </xf>
    <xf numFmtId="0" fontId="24" fillId="16" borderId="11" applyNumberFormat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60">
    <xf numFmtId="0" fontId="0" fillId="0" borderId="0" xfId="0" applyAlignment="1"/>
    <xf numFmtId="0" fontId="0" fillId="0" borderId="0" xfId="0" applyFill="1" applyAlignment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0" fillId="0" borderId="0" xfId="0" applyFont="1" applyBorder="1" applyAlignment="1"/>
    <xf numFmtId="0" fontId="0" fillId="0" borderId="1" xfId="0" applyFont="1" applyFill="1" applyBorder="1" applyAlignment="1"/>
    <xf numFmtId="0" fontId="0" fillId="0" borderId="0" xfId="0" applyFont="1" applyFill="1" applyBorder="1" applyAlignment="1"/>
    <xf numFmtId="0" fontId="0" fillId="0" borderId="2" xfId="0" applyBorder="1" applyAlignment="1">
      <alignment horizontal="center" vertical="center"/>
    </xf>
    <xf numFmtId="0" fontId="0" fillId="0" borderId="1" xfId="0" applyBorder="1" applyAlignment="1"/>
    <xf numFmtId="0" fontId="0" fillId="0" borderId="0" xfId="0" applyFill="1" applyBorder="1" applyAlignment="1"/>
    <xf numFmtId="0" fontId="0" fillId="0" borderId="3" xfId="0" applyBorder="1" applyAlignment="1">
      <alignment horizontal="center" vertical="center"/>
    </xf>
    <xf numFmtId="3" fontId="0" fillId="0" borderId="1" xfId="0" applyNumberFormat="1" applyBorder="1" applyAlignment="1"/>
    <xf numFmtId="0" fontId="0" fillId="0" borderId="4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/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/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/>
    <xf numFmtId="0" fontId="4" fillId="0" borderId="0" xfId="0" applyFont="1" applyAlignment="1"/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2" xfId="0" applyFont="1" applyBorder="1" applyAlignment="1"/>
    <xf numFmtId="0" fontId="0" fillId="0" borderId="0" xfId="0" applyFont="1" applyBorder="1" applyAlignment="1">
      <alignment vertical="center"/>
    </xf>
    <xf numFmtId="3" fontId="0" fillId="0" borderId="1" xfId="0" applyNumberFormat="1" applyFont="1" applyBorder="1" applyAlignment="1"/>
    <xf numFmtId="0" fontId="0" fillId="0" borderId="4" xfId="0" applyFont="1" applyBorder="1" applyAlignment="1"/>
    <xf numFmtId="0" fontId="0" fillId="0" borderId="2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4" fontId="0" fillId="0" borderId="1" xfId="0" applyNumberFormat="1" applyFont="1" applyBorder="1" applyAlignment="1"/>
    <xf numFmtId="4" fontId="0" fillId="0" borderId="0" xfId="0" applyNumberFormat="1" applyFont="1" applyAlignment="1"/>
    <xf numFmtId="0" fontId="4" fillId="0" borderId="0" xfId="0" applyFont="1" applyFill="1" applyAlignment="1"/>
    <xf numFmtId="0" fontId="4" fillId="0" borderId="1" xfId="0" applyFont="1" applyBorder="1" applyAlignment="1"/>
    <xf numFmtId="0" fontId="4" fillId="0" borderId="0" xfId="0" applyFont="1" applyBorder="1" applyAlignment="1"/>
    <xf numFmtId="0" fontId="0" fillId="0" borderId="0" xfId="0" applyBorder="1" applyAlignment="1"/>
    <xf numFmtId="0" fontId="0" fillId="2" borderId="0" xfId="0" applyFill="1" applyAlignment="1"/>
    <xf numFmtId="0" fontId="0" fillId="3" borderId="0" xfId="0" applyFill="1" applyAlignment="1"/>
    <xf numFmtId="0" fontId="0" fillId="0" borderId="2" xfId="0" applyBorder="1" applyAlignment="1">
      <alignment vertical="center"/>
    </xf>
    <xf numFmtId="0" fontId="0" fillId="2" borderId="1" xfId="0" applyFill="1" applyBorder="1" applyAlignment="1"/>
    <xf numFmtId="0" fontId="0" fillId="0" borderId="1" xfId="0" applyBorder="1" applyAlignment="1">
      <alignment vertical="center"/>
    </xf>
    <xf numFmtId="4" fontId="0" fillId="0" borderId="0" xfId="0" applyNumberFormat="1" applyAlignment="1"/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10" fontId="0" fillId="0" borderId="0" xfId="0" applyNumberFormat="1" applyAlignment="1"/>
    <xf numFmtId="3" fontId="0" fillId="0" borderId="0" xfId="0" applyNumberFormat="1" applyAlignment="1"/>
    <xf numFmtId="0" fontId="0" fillId="0" borderId="0" xfId="0" applyNumberFormat="1" applyAlignment="1"/>
    <xf numFmtId="0" fontId="0" fillId="4" borderId="0" xfId="0" applyFill="1" applyAlignment="1"/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4" fontId="0" fillId="0" borderId="1" xfId="0" applyNumberFormat="1" applyBorder="1" applyAlignment="1"/>
    <xf numFmtId="10" fontId="0" fillId="0" borderId="0" xfId="0" applyNumberFormat="1" applyFont="1" applyAlignment="1"/>
    <xf numFmtId="41" fontId="0" fillId="0" borderId="0" xfId="0" applyNumberFormat="1" applyAlignment="1"/>
    <xf numFmtId="41" fontId="0" fillId="0" borderId="1" xfId="0" applyNumberFormat="1" applyBorder="1" applyAlignment="1"/>
    <xf numFmtId="0" fontId="0" fillId="0" borderId="1" xfId="0" applyFill="1" applyBorder="1" applyAlignment="1"/>
    <xf numFmtId="0" fontId="5" fillId="0" borderId="1" xfId="49" applyBorder="1" applyAlignment="1"/>
    <xf numFmtId="0" fontId="4" fillId="2" borderId="1" xfId="0" applyFont="1" applyFill="1" applyBorder="1" applyAlignme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  <cellStyle name="常规 2" xfId="50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connections" Target="connections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45"/>
  <sheetViews>
    <sheetView workbookViewId="0">
      <selection activeCell="J33" sqref="J33"/>
    </sheetView>
  </sheetViews>
  <sheetFormatPr defaultColWidth="9" defaultRowHeight="15"/>
  <cols>
    <col min="3" max="3" width="27.5714285714286" customWidth="1"/>
    <col min="4" max="4" width="9.57142857142857" customWidth="1"/>
    <col min="5" max="5" width="15.1428571428571" customWidth="1"/>
    <col min="6" max="6" width="44.5714285714286" style="55" customWidth="1"/>
    <col min="10" max="10" width="30" customWidth="1"/>
    <col min="11" max="11" width="11.1428571428571" customWidth="1"/>
    <col min="12" max="12" width="12.8571428571429" customWidth="1"/>
    <col min="13" max="13" width="20.2857142857143" customWidth="1"/>
    <col min="20" max="20" width="6.42857142857143" customWidth="1"/>
  </cols>
  <sheetData>
    <row r="1" spans="1:13">
      <c r="A1" s="8"/>
      <c r="B1" s="8" t="s">
        <v>0</v>
      </c>
      <c r="C1" s="8" t="s">
        <v>1</v>
      </c>
      <c r="D1" s="8" t="s">
        <v>2</v>
      </c>
      <c r="E1" s="8" t="s">
        <v>3</v>
      </c>
      <c r="F1" s="56"/>
      <c r="G1" s="8"/>
      <c r="H1" s="8"/>
      <c r="I1" s="8">
        <v>20424</v>
      </c>
      <c r="J1" s="58" t="s">
        <v>4</v>
      </c>
      <c r="K1" s="8">
        <v>8</v>
      </c>
      <c r="L1" s="8">
        <v>99997</v>
      </c>
      <c r="M1" s="8">
        <f>K1*L1</f>
        <v>799976</v>
      </c>
    </row>
    <row r="2" spans="1:13">
      <c r="A2" s="29" t="s">
        <v>5</v>
      </c>
      <c r="B2" s="29">
        <v>3828</v>
      </c>
      <c r="C2" s="8" t="s">
        <v>6</v>
      </c>
      <c r="D2" s="8">
        <v>147</v>
      </c>
      <c r="E2" s="8">
        <v>47999.99</v>
      </c>
      <c r="F2" s="56">
        <f>D2*E2</f>
        <v>7055998.53</v>
      </c>
      <c r="G2" s="8"/>
      <c r="H2" s="8"/>
      <c r="I2" s="8">
        <v>20410</v>
      </c>
      <c r="J2" s="8" t="s">
        <v>7</v>
      </c>
      <c r="K2" s="8">
        <v>8</v>
      </c>
      <c r="L2" s="8">
        <v>307000</v>
      </c>
      <c r="M2" s="8">
        <f>K2*L2</f>
        <v>2456000</v>
      </c>
    </row>
    <row r="3" spans="1:13">
      <c r="A3" s="29"/>
      <c r="B3" s="29">
        <v>11399</v>
      </c>
      <c r="C3" s="8" t="s">
        <v>8</v>
      </c>
      <c r="D3" s="8">
        <v>147</v>
      </c>
      <c r="E3" s="8">
        <v>14117</v>
      </c>
      <c r="F3" s="56">
        <f t="shared" ref="F3:F23" si="0">D3*E3</f>
        <v>2075199</v>
      </c>
      <c r="G3" s="8"/>
      <c r="H3" s="8"/>
      <c r="I3" s="8">
        <v>34204</v>
      </c>
      <c r="J3" s="8" t="s">
        <v>9</v>
      </c>
      <c r="K3" s="8">
        <v>1</v>
      </c>
      <c r="L3" s="8">
        <v>5289020</v>
      </c>
      <c r="M3" s="8">
        <f>K3*L3</f>
        <v>5289020</v>
      </c>
    </row>
    <row r="4" spans="1:13">
      <c r="A4" s="29"/>
      <c r="B4" s="29">
        <v>11478</v>
      </c>
      <c r="C4" s="8" t="s">
        <v>10</v>
      </c>
      <c r="D4" s="8">
        <v>18</v>
      </c>
      <c r="E4" s="8">
        <v>1295.36</v>
      </c>
      <c r="F4" s="56">
        <f t="shared" si="0"/>
        <v>23316.48</v>
      </c>
      <c r="G4" s="8"/>
      <c r="H4" s="8"/>
      <c r="I4" s="8"/>
      <c r="J4" s="8"/>
      <c r="K4" s="8"/>
      <c r="L4" s="8"/>
      <c r="M4" s="8">
        <f>SUM(M1:M3)</f>
        <v>8544996</v>
      </c>
    </row>
    <row r="5" spans="1:13">
      <c r="A5" s="29"/>
      <c r="B5" s="29">
        <v>16633</v>
      </c>
      <c r="C5" s="8" t="s">
        <v>11</v>
      </c>
      <c r="D5" s="8">
        <v>1426.415</v>
      </c>
      <c r="E5" s="8">
        <v>257</v>
      </c>
      <c r="F5" s="56">
        <f t="shared" si="0"/>
        <v>366588.655</v>
      </c>
      <c r="G5" s="8"/>
      <c r="H5" s="8"/>
      <c r="I5" s="8"/>
      <c r="J5" s="8"/>
      <c r="K5" s="8"/>
      <c r="L5" s="8"/>
      <c r="M5" s="8"/>
    </row>
    <row r="6" spans="1:13">
      <c r="A6" s="29"/>
      <c r="B6" s="29">
        <v>16634</v>
      </c>
      <c r="C6" s="8" t="s">
        <v>12</v>
      </c>
      <c r="D6" s="8">
        <v>115.933333333333</v>
      </c>
      <c r="E6" s="8">
        <v>154.98</v>
      </c>
      <c r="F6" s="56">
        <f t="shared" si="0"/>
        <v>17967.348</v>
      </c>
      <c r="G6" s="8"/>
      <c r="H6" s="8"/>
      <c r="I6" s="8"/>
      <c r="J6" s="8" t="s">
        <v>13</v>
      </c>
      <c r="K6" s="8"/>
      <c r="L6" s="8" t="s">
        <v>14</v>
      </c>
      <c r="M6" s="8" t="s">
        <v>15</v>
      </c>
    </row>
    <row r="7" spans="1:13">
      <c r="A7" s="29"/>
      <c r="B7" s="29">
        <v>16635</v>
      </c>
      <c r="C7" s="8" t="s">
        <v>16</v>
      </c>
      <c r="D7" s="8">
        <v>793.879545454545</v>
      </c>
      <c r="E7" s="8">
        <v>910.81</v>
      </c>
      <c r="F7" s="56">
        <f t="shared" si="0"/>
        <v>723073.428795454</v>
      </c>
      <c r="G7" s="8"/>
      <c r="H7" s="8"/>
      <c r="I7" s="8"/>
      <c r="J7" s="8" t="s">
        <v>17</v>
      </c>
      <c r="K7" s="8">
        <f>L7*M7</f>
        <v>2.12</v>
      </c>
      <c r="L7" s="8">
        <v>0.53</v>
      </c>
      <c r="M7" s="8">
        <v>4</v>
      </c>
    </row>
    <row r="8" spans="1:13">
      <c r="A8" s="29"/>
      <c r="B8" s="29">
        <v>16636</v>
      </c>
      <c r="C8" s="8" t="s">
        <v>18</v>
      </c>
      <c r="D8" s="8">
        <v>2104.36121212121</v>
      </c>
      <c r="E8" s="8">
        <v>1247.97</v>
      </c>
      <c r="F8" s="56">
        <f t="shared" si="0"/>
        <v>2626179.66189091</v>
      </c>
      <c r="G8" s="8"/>
      <c r="H8" s="8"/>
      <c r="I8" s="8"/>
      <c r="J8" s="8"/>
      <c r="K8" s="8"/>
      <c r="L8" s="8"/>
      <c r="M8" s="8"/>
    </row>
    <row r="9" spans="1:13">
      <c r="A9" s="29"/>
      <c r="B9" s="29">
        <v>16640</v>
      </c>
      <c r="C9" s="8" t="s">
        <v>19</v>
      </c>
      <c r="D9" s="8">
        <v>1940.915</v>
      </c>
      <c r="E9" s="8">
        <v>8305.97</v>
      </c>
      <c r="F9" s="56">
        <f t="shared" si="0"/>
        <v>16121181.76255</v>
      </c>
      <c r="G9" s="8"/>
      <c r="H9" s="8"/>
      <c r="I9" s="8"/>
      <c r="J9" s="8"/>
      <c r="K9" s="8"/>
      <c r="L9" s="8"/>
      <c r="M9" s="8"/>
    </row>
    <row r="10" spans="1:13">
      <c r="A10" s="29"/>
      <c r="B10" s="29">
        <v>16641</v>
      </c>
      <c r="C10" s="8" t="s">
        <v>20</v>
      </c>
      <c r="D10" s="8">
        <v>582.933333333333</v>
      </c>
      <c r="E10" s="8">
        <v>7793</v>
      </c>
      <c r="F10" s="56">
        <f t="shared" si="0"/>
        <v>4542799.46666667</v>
      </c>
      <c r="G10" s="8"/>
      <c r="H10" s="8"/>
      <c r="I10" s="8"/>
      <c r="J10" s="8"/>
      <c r="K10" s="8"/>
      <c r="L10" s="8"/>
      <c r="M10" s="8"/>
    </row>
    <row r="11" spans="1:13">
      <c r="A11" s="29"/>
      <c r="B11" s="29">
        <v>16642</v>
      </c>
      <c r="C11" s="8" t="s">
        <v>21</v>
      </c>
      <c r="D11" s="8">
        <v>275.896212121212</v>
      </c>
      <c r="E11" s="8">
        <v>8900</v>
      </c>
      <c r="F11" s="56">
        <f t="shared" si="0"/>
        <v>2455476.28787879</v>
      </c>
      <c r="G11" s="8"/>
      <c r="H11" s="8"/>
      <c r="I11" s="8"/>
      <c r="J11" s="8"/>
      <c r="K11" s="8"/>
      <c r="L11" s="8"/>
      <c r="M11" s="8"/>
    </row>
    <row r="12" spans="1:13">
      <c r="A12" s="29"/>
      <c r="B12" s="29">
        <v>16643</v>
      </c>
      <c r="C12" s="8" t="s">
        <v>22</v>
      </c>
      <c r="D12" s="8">
        <v>2228.74454545455</v>
      </c>
      <c r="E12" s="8">
        <v>5999.96</v>
      </c>
      <c r="F12" s="56">
        <f t="shared" si="0"/>
        <v>13372378.1229455</v>
      </c>
      <c r="G12" s="8"/>
      <c r="H12" s="8"/>
      <c r="I12" s="8"/>
      <c r="J12" s="8"/>
      <c r="K12" s="8"/>
      <c r="L12" s="8"/>
      <c r="M12" s="8"/>
    </row>
    <row r="13" spans="1:13">
      <c r="A13" s="29"/>
      <c r="B13" s="29">
        <v>16644</v>
      </c>
      <c r="C13" s="8" t="s">
        <v>23</v>
      </c>
      <c r="D13" s="8">
        <v>746.3</v>
      </c>
      <c r="E13" s="8">
        <v>6994.99</v>
      </c>
      <c r="F13" s="56">
        <f t="shared" si="0"/>
        <v>5220361.037</v>
      </c>
      <c r="G13" s="8"/>
      <c r="H13" s="8"/>
      <c r="I13" s="8"/>
      <c r="J13" s="8"/>
      <c r="K13" s="8"/>
      <c r="L13" s="8"/>
      <c r="M13" s="8"/>
    </row>
    <row r="14" spans="1:13">
      <c r="A14" s="29"/>
      <c r="B14" s="29">
        <v>16646</v>
      </c>
      <c r="C14" s="8" t="s">
        <v>24</v>
      </c>
      <c r="D14" s="8">
        <v>161</v>
      </c>
      <c r="E14" s="8">
        <v>17867.9</v>
      </c>
      <c r="F14" s="56">
        <f t="shared" si="0"/>
        <v>2876731.9</v>
      </c>
      <c r="G14" s="8"/>
      <c r="H14" s="8"/>
      <c r="I14" s="8"/>
      <c r="J14" s="8"/>
      <c r="K14" s="8"/>
      <c r="L14" s="8"/>
      <c r="M14" s="8"/>
    </row>
    <row r="15" spans="1:13">
      <c r="A15" s="29"/>
      <c r="B15" s="29">
        <v>16647</v>
      </c>
      <c r="C15" s="8" t="s">
        <v>25</v>
      </c>
      <c r="D15" s="8">
        <v>230.521212121212</v>
      </c>
      <c r="E15" s="8">
        <v>16294.98</v>
      </c>
      <c r="F15" s="56">
        <f t="shared" si="0"/>
        <v>3756338.54109091</v>
      </c>
      <c r="G15" s="8"/>
      <c r="H15" s="8"/>
      <c r="I15" s="8"/>
      <c r="J15" s="8"/>
      <c r="K15" s="8"/>
      <c r="L15" s="8"/>
      <c r="M15" s="8"/>
    </row>
    <row r="16" spans="1:13">
      <c r="A16" s="29"/>
      <c r="B16" s="29">
        <v>16648</v>
      </c>
      <c r="C16" s="8" t="s">
        <v>26</v>
      </c>
      <c r="D16" s="8">
        <v>863.896212121212</v>
      </c>
      <c r="E16" s="8">
        <v>16979.84</v>
      </c>
      <c r="F16" s="56">
        <f t="shared" si="0"/>
        <v>14668819.4584242</v>
      </c>
      <c r="G16" s="8"/>
      <c r="H16" s="8"/>
      <c r="I16" s="8"/>
      <c r="J16" s="8"/>
      <c r="K16" s="8"/>
      <c r="L16" s="8"/>
      <c r="M16" s="8"/>
    </row>
    <row r="17" spans="1:13">
      <c r="A17" s="29"/>
      <c r="B17" s="29">
        <v>16649</v>
      </c>
      <c r="C17" s="8" t="s">
        <v>27</v>
      </c>
      <c r="D17" s="8">
        <v>189.433333333334</v>
      </c>
      <c r="E17" s="8">
        <v>15759.99</v>
      </c>
      <c r="F17" s="56">
        <f t="shared" si="0"/>
        <v>2985467.439</v>
      </c>
      <c r="G17" s="8"/>
      <c r="H17" s="8"/>
      <c r="I17" s="8"/>
      <c r="J17" s="8"/>
      <c r="K17" s="8"/>
      <c r="L17" s="8"/>
      <c r="M17" s="8"/>
    </row>
    <row r="18" spans="1:13">
      <c r="A18" s="29"/>
      <c r="B18" s="29">
        <v>16650</v>
      </c>
      <c r="C18" s="8" t="s">
        <v>28</v>
      </c>
      <c r="D18" s="8">
        <v>109.441666666667</v>
      </c>
      <c r="E18" s="8">
        <v>42879.76</v>
      </c>
      <c r="F18" s="56">
        <f t="shared" si="0"/>
        <v>4692832.40066667</v>
      </c>
      <c r="G18" s="8"/>
      <c r="H18" s="8"/>
      <c r="I18" s="8"/>
      <c r="J18" s="8"/>
      <c r="K18" s="8"/>
      <c r="L18" s="8"/>
      <c r="M18" s="8"/>
    </row>
    <row r="19" spans="1:13">
      <c r="A19" s="29"/>
      <c r="B19" s="29">
        <v>16651</v>
      </c>
      <c r="C19" s="8" t="s">
        <v>29</v>
      </c>
      <c r="D19" s="8">
        <v>134.933333333333</v>
      </c>
      <c r="E19" s="8">
        <v>18980</v>
      </c>
      <c r="F19" s="56">
        <f t="shared" si="0"/>
        <v>2561034.66666667</v>
      </c>
      <c r="G19" s="8"/>
      <c r="H19" s="8"/>
      <c r="I19" s="8"/>
      <c r="J19" s="8"/>
      <c r="K19" s="8"/>
      <c r="L19" s="8"/>
      <c r="M19" s="8"/>
    </row>
    <row r="20" spans="1:13">
      <c r="A20" s="29"/>
      <c r="B20" s="29">
        <v>16652</v>
      </c>
      <c r="C20" s="8" t="s">
        <v>30</v>
      </c>
      <c r="D20" s="8">
        <v>147.75</v>
      </c>
      <c r="E20" s="8">
        <v>31794.99</v>
      </c>
      <c r="F20" s="56">
        <f t="shared" si="0"/>
        <v>4697709.7725</v>
      </c>
      <c r="G20" s="8"/>
      <c r="H20" s="8"/>
      <c r="I20" s="8"/>
      <c r="J20" s="8"/>
      <c r="K20" s="8"/>
      <c r="L20" s="8"/>
      <c r="M20" s="8"/>
    </row>
    <row r="21" spans="1:13">
      <c r="A21" s="29"/>
      <c r="B21" s="29">
        <v>16653</v>
      </c>
      <c r="C21" s="8" t="s">
        <v>31</v>
      </c>
      <c r="D21" s="8">
        <v>607</v>
      </c>
      <c r="E21" s="8">
        <v>30018.78</v>
      </c>
      <c r="F21" s="56">
        <f t="shared" si="0"/>
        <v>18221399.46</v>
      </c>
      <c r="G21" s="8"/>
      <c r="H21" s="8"/>
      <c r="I21" s="8"/>
      <c r="J21" s="8"/>
      <c r="K21" s="8"/>
      <c r="L21" s="8"/>
      <c r="M21" s="8"/>
    </row>
    <row r="22" spans="1:13">
      <c r="A22" s="29"/>
      <c r="B22" s="8"/>
      <c r="C22" s="8" t="s">
        <v>32</v>
      </c>
      <c r="D22" s="8">
        <v>1</v>
      </c>
      <c r="E22" s="8">
        <v>30000000</v>
      </c>
      <c r="F22" s="56">
        <v>18000000</v>
      </c>
      <c r="G22" s="8"/>
      <c r="H22" s="8"/>
      <c r="I22" s="8"/>
      <c r="J22" s="8"/>
      <c r="K22" s="8"/>
      <c r="L22" s="8"/>
      <c r="M22" s="8"/>
    </row>
    <row r="23" spans="1:13">
      <c r="A23" s="29"/>
      <c r="B23" s="8"/>
      <c r="C23" s="57" t="s">
        <v>33</v>
      </c>
      <c r="D23" s="57">
        <v>1</v>
      </c>
      <c r="E23" s="8">
        <f>M4/K7</f>
        <v>4030658.49056604</v>
      </c>
      <c r="F23" s="56">
        <f>D23*E23</f>
        <v>4030658.49056604</v>
      </c>
      <c r="G23" s="8"/>
      <c r="H23" s="8"/>
      <c r="I23" s="8"/>
      <c r="J23" s="8"/>
      <c r="K23" s="8"/>
      <c r="L23" s="8"/>
      <c r="M23" s="8"/>
    </row>
    <row r="24" spans="1:13">
      <c r="A24" s="29"/>
      <c r="B24" s="8"/>
      <c r="C24" s="8"/>
      <c r="D24" s="8"/>
      <c r="E24" s="8"/>
      <c r="F24" s="56">
        <f>SUM(F2:F23)</f>
        <v>131091511.909642</v>
      </c>
      <c r="G24" s="8"/>
      <c r="H24" s="8"/>
      <c r="I24" s="8"/>
      <c r="J24" s="8"/>
      <c r="K24" s="8"/>
      <c r="L24" s="8"/>
      <c r="M24" s="8"/>
    </row>
    <row r="26" spans="1:11">
      <c r="A26" t="s">
        <v>34</v>
      </c>
      <c r="K26" s="49"/>
    </row>
    <row r="27" spans="3:6">
      <c r="C27" s="36" t="s">
        <v>35</v>
      </c>
      <c r="D27">
        <v>782</v>
      </c>
      <c r="E27">
        <v>14080</v>
      </c>
      <c r="F27" s="55">
        <f>D27*E27</f>
        <v>11010560</v>
      </c>
    </row>
    <row r="28" spans="3:15">
      <c r="C28" t="s">
        <v>36</v>
      </c>
      <c r="D28">
        <v>59099</v>
      </c>
      <c r="E28">
        <v>719.92</v>
      </c>
      <c r="F28" s="55">
        <f t="shared" ref="F28:F40" si="1">D28*E28</f>
        <v>42546552.08</v>
      </c>
      <c r="K28" t="s">
        <v>2</v>
      </c>
      <c r="L28" t="s">
        <v>37</v>
      </c>
      <c r="M28" t="s">
        <v>38</v>
      </c>
      <c r="N28" t="s">
        <v>39</v>
      </c>
      <c r="O28" t="s">
        <v>2</v>
      </c>
    </row>
    <row r="29" spans="3:17">
      <c r="C29" s="36" t="s">
        <v>40</v>
      </c>
      <c r="D29">
        <v>76</v>
      </c>
      <c r="E29">
        <v>99999</v>
      </c>
      <c r="F29" s="55">
        <f t="shared" si="1"/>
        <v>7599924</v>
      </c>
      <c r="J29" s="1" t="s">
        <v>35</v>
      </c>
      <c r="K29" s="55">
        <v>782</v>
      </c>
      <c r="L29" s="55">
        <v>14080</v>
      </c>
      <c r="M29" s="55">
        <f>K29*L29</f>
        <v>11010560</v>
      </c>
      <c r="N29">
        <v>40</v>
      </c>
      <c r="O29" s="55">
        <f>K29*N29</f>
        <v>31280</v>
      </c>
      <c r="Q29" s="55">
        <f>O29+O39</f>
        <v>41000</v>
      </c>
    </row>
    <row r="30" spans="3:17">
      <c r="C30" s="36" t="s">
        <v>41</v>
      </c>
      <c r="D30">
        <v>8160</v>
      </c>
      <c r="E30">
        <v>3838</v>
      </c>
      <c r="F30" s="55">
        <f t="shared" si="1"/>
        <v>31318080</v>
      </c>
      <c r="J30" s="1" t="s">
        <v>40</v>
      </c>
      <c r="K30" s="55">
        <v>76</v>
      </c>
      <c r="L30" s="55">
        <v>99999</v>
      </c>
      <c r="M30" s="55">
        <f>K30*L30</f>
        <v>7599924</v>
      </c>
      <c r="N30">
        <v>40</v>
      </c>
      <c r="O30" s="55">
        <f t="shared" ref="O30:O33" si="2">K30*N30</f>
        <v>3040</v>
      </c>
      <c r="Q30" s="55">
        <f t="shared" ref="Q30:Q33" si="3">O30+O40</f>
        <v>5740</v>
      </c>
    </row>
    <row r="31" spans="3:17">
      <c r="C31" t="s">
        <v>42</v>
      </c>
      <c r="D31">
        <v>4410</v>
      </c>
      <c r="E31">
        <v>1600</v>
      </c>
      <c r="F31" s="55">
        <f t="shared" si="1"/>
        <v>7056000</v>
      </c>
      <c r="J31" s="1" t="s">
        <v>41</v>
      </c>
      <c r="K31" s="55">
        <v>8160</v>
      </c>
      <c r="L31" s="55">
        <v>3838</v>
      </c>
      <c r="M31" s="55">
        <f t="shared" ref="M31:M33" si="4">K31*L31</f>
        <v>31318080</v>
      </c>
      <c r="N31">
        <v>40</v>
      </c>
      <c r="O31" s="55">
        <f t="shared" si="2"/>
        <v>326400</v>
      </c>
      <c r="Q31" s="55">
        <f t="shared" si="3"/>
        <v>571200</v>
      </c>
    </row>
    <row r="32" spans="3:17">
      <c r="C32" t="s">
        <v>43</v>
      </c>
      <c r="D32">
        <v>3528</v>
      </c>
      <c r="E32">
        <v>28999</v>
      </c>
      <c r="F32" s="55">
        <f t="shared" si="1"/>
        <v>102308472</v>
      </c>
      <c r="J32" s="1" t="s">
        <v>44</v>
      </c>
      <c r="K32" s="55">
        <v>3478</v>
      </c>
      <c r="L32" s="55">
        <v>5304</v>
      </c>
      <c r="M32" s="55">
        <f t="shared" si="4"/>
        <v>18447312</v>
      </c>
      <c r="N32">
        <v>40</v>
      </c>
      <c r="O32" s="55">
        <f t="shared" si="2"/>
        <v>139120</v>
      </c>
      <c r="Q32" s="55">
        <f t="shared" si="3"/>
        <v>241000</v>
      </c>
    </row>
    <row r="33" spans="3:17">
      <c r="C33" s="36" t="s">
        <v>44</v>
      </c>
      <c r="D33">
        <v>3478</v>
      </c>
      <c r="E33">
        <v>5304</v>
      </c>
      <c r="F33" s="55">
        <f t="shared" si="1"/>
        <v>18447312</v>
      </c>
      <c r="J33" s="1" t="s">
        <v>45</v>
      </c>
      <c r="K33" s="55">
        <v>515</v>
      </c>
      <c r="L33" s="55">
        <v>40006</v>
      </c>
      <c r="M33" s="55">
        <f t="shared" si="4"/>
        <v>20603090</v>
      </c>
      <c r="N33">
        <v>40</v>
      </c>
      <c r="O33" s="55">
        <f t="shared" si="2"/>
        <v>20600</v>
      </c>
      <c r="Q33" s="55">
        <f t="shared" si="3"/>
        <v>36050</v>
      </c>
    </row>
    <row r="34" spans="3:13">
      <c r="C34" t="s">
        <v>46</v>
      </c>
      <c r="D34">
        <v>270583</v>
      </c>
      <c r="E34">
        <v>488</v>
      </c>
      <c r="F34" s="55">
        <f t="shared" si="1"/>
        <v>132044504</v>
      </c>
      <c r="K34" s="55"/>
      <c r="L34" s="55"/>
      <c r="M34" s="55">
        <f>SUM(M29:M33)</f>
        <v>88978966</v>
      </c>
    </row>
    <row r="35" spans="3:13">
      <c r="C35" s="36" t="s">
        <v>45</v>
      </c>
      <c r="D35">
        <v>515</v>
      </c>
      <c r="E35">
        <v>40006</v>
      </c>
      <c r="F35" s="55">
        <f t="shared" si="1"/>
        <v>20603090</v>
      </c>
      <c r="K35" s="55"/>
      <c r="L35" s="55"/>
      <c r="M35" s="55">
        <f>M34*N31</f>
        <v>3559158640</v>
      </c>
    </row>
    <row r="36" spans="3:13">
      <c r="C36" s="8" t="s">
        <v>6</v>
      </c>
      <c r="D36" s="8">
        <v>147</v>
      </c>
      <c r="E36">
        <v>44898</v>
      </c>
      <c r="F36" s="55">
        <f t="shared" si="1"/>
        <v>6600006</v>
      </c>
      <c r="K36" s="55"/>
      <c r="L36" s="55"/>
      <c r="M36" s="55"/>
    </row>
    <row r="37" spans="3:13">
      <c r="C37" s="8" t="s">
        <v>8</v>
      </c>
      <c r="D37" s="8">
        <v>147</v>
      </c>
      <c r="E37">
        <v>11299</v>
      </c>
      <c r="F37" s="55">
        <f t="shared" si="1"/>
        <v>1660953</v>
      </c>
      <c r="K37" s="55"/>
      <c r="L37" s="55"/>
      <c r="M37" s="55"/>
    </row>
    <row r="38" spans="3:15">
      <c r="C38" s="8" t="s">
        <v>10</v>
      </c>
      <c r="D38" s="8">
        <v>18</v>
      </c>
      <c r="E38">
        <v>2377</v>
      </c>
      <c r="F38" s="55">
        <f t="shared" si="1"/>
        <v>42786</v>
      </c>
      <c r="L38" t="s">
        <v>37</v>
      </c>
      <c r="M38" t="s">
        <v>38</v>
      </c>
      <c r="O38" t="s">
        <v>2</v>
      </c>
    </row>
    <row r="39" spans="3:15">
      <c r="C39" s="8" t="s">
        <v>32</v>
      </c>
      <c r="D39" s="8">
        <v>1</v>
      </c>
      <c r="E39">
        <v>26331000</v>
      </c>
      <c r="F39" s="55">
        <f t="shared" si="1"/>
        <v>26331000</v>
      </c>
      <c r="J39" s="59" t="s">
        <v>47</v>
      </c>
      <c r="K39" s="8">
        <v>324</v>
      </c>
      <c r="L39" s="55">
        <v>14080</v>
      </c>
      <c r="M39" s="55">
        <f>K39*L39</f>
        <v>4561920</v>
      </c>
      <c r="N39">
        <v>30</v>
      </c>
      <c r="O39">
        <v>9720</v>
      </c>
    </row>
    <row r="40" spans="3:15">
      <c r="C40" s="57" t="s">
        <v>33</v>
      </c>
      <c r="D40" s="57">
        <v>1</v>
      </c>
      <c r="E40">
        <f>E23</f>
        <v>4030658.49056604</v>
      </c>
      <c r="F40" s="55">
        <f t="shared" si="1"/>
        <v>4030658.49056604</v>
      </c>
      <c r="J40" s="59" t="s">
        <v>48</v>
      </c>
      <c r="K40" s="8">
        <v>90</v>
      </c>
      <c r="L40" s="55">
        <v>99999</v>
      </c>
      <c r="M40" s="55">
        <f t="shared" ref="M40:M43" si="5">K40*L40</f>
        <v>8999910</v>
      </c>
      <c r="N40">
        <v>30</v>
      </c>
      <c r="O40">
        <v>2700</v>
      </c>
    </row>
    <row r="41" spans="6:15">
      <c r="F41" s="55">
        <f>SUM(F27:F40)</f>
        <v>411599897.570566</v>
      </c>
      <c r="J41" s="59" t="s">
        <v>49</v>
      </c>
      <c r="K41" s="8">
        <v>8160</v>
      </c>
      <c r="L41" s="55">
        <v>3838</v>
      </c>
      <c r="M41" s="55">
        <f t="shared" si="5"/>
        <v>31318080</v>
      </c>
      <c r="N41">
        <v>30</v>
      </c>
      <c r="O41">
        <v>244800</v>
      </c>
    </row>
    <row r="42" spans="6:15">
      <c r="F42" s="55">
        <f>F41*0.99</f>
        <v>407483898.59486</v>
      </c>
      <c r="J42" s="59" t="s">
        <v>50</v>
      </c>
      <c r="K42" s="8">
        <v>3396</v>
      </c>
      <c r="L42" s="55">
        <v>5304</v>
      </c>
      <c r="M42" s="55">
        <f t="shared" si="5"/>
        <v>18012384</v>
      </c>
      <c r="N42">
        <v>30</v>
      </c>
      <c r="O42">
        <v>101880</v>
      </c>
    </row>
    <row r="43" spans="10:15">
      <c r="J43" s="59" t="s">
        <v>51</v>
      </c>
      <c r="K43" s="8">
        <v>515</v>
      </c>
      <c r="L43" s="55">
        <v>40006</v>
      </c>
      <c r="M43" s="55">
        <f t="shared" si="5"/>
        <v>20603090</v>
      </c>
      <c r="N43">
        <v>30</v>
      </c>
      <c r="O43">
        <v>15450</v>
      </c>
    </row>
    <row r="44" spans="13:13">
      <c r="M44" s="55">
        <f>SUM(M39:M43)</f>
        <v>83495384</v>
      </c>
    </row>
    <row r="45" spans="13:13">
      <c r="M45" s="55">
        <f>M44*N40</f>
        <v>2504861520</v>
      </c>
    </row>
  </sheetData>
  <sortState ref="B2:D21">
    <sortCondition ref="B2:B21"/>
  </sortState>
  <mergeCells count="1">
    <mergeCell ref="A2:A24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2:F28"/>
  <sheetViews>
    <sheetView workbookViewId="0">
      <selection activeCell="I7" sqref="I7"/>
    </sheetView>
  </sheetViews>
  <sheetFormatPr defaultColWidth="9" defaultRowHeight="15" outlineLevelCol="5"/>
  <cols>
    <col min="3" max="3" width="18.7142857142857" customWidth="1"/>
    <col min="4" max="4" width="18.8571428571429" customWidth="1"/>
  </cols>
  <sheetData>
    <row r="2" spans="3:6">
      <c r="C2" s="2" t="s">
        <v>127</v>
      </c>
      <c r="D2" s="3" t="s">
        <v>128</v>
      </c>
      <c r="E2" s="3">
        <v>25</v>
      </c>
      <c r="F2" s="3">
        <v>0.25</v>
      </c>
    </row>
    <row r="3" spans="3:6">
      <c r="C3" s="2"/>
      <c r="D3" s="3" t="s">
        <v>44</v>
      </c>
      <c r="E3" s="3">
        <v>1</v>
      </c>
      <c r="F3" s="3">
        <v>0.25</v>
      </c>
    </row>
    <row r="4" spans="3:6">
      <c r="C4" s="2"/>
      <c r="D4" s="3" t="s">
        <v>129</v>
      </c>
      <c r="E4" s="3">
        <v>2</v>
      </c>
      <c r="F4" s="3">
        <v>2</v>
      </c>
    </row>
    <row r="5" spans="3:6">
      <c r="C5" s="2"/>
      <c r="D5" s="3" t="s">
        <v>42</v>
      </c>
      <c r="E5" s="3">
        <v>10</v>
      </c>
      <c r="F5" s="3">
        <v>1.5</v>
      </c>
    </row>
    <row r="6" spans="3:6">
      <c r="C6" s="21" t="s">
        <v>141</v>
      </c>
      <c r="D6" s="3" t="s">
        <v>128</v>
      </c>
      <c r="E6" s="3">
        <v>20</v>
      </c>
      <c r="F6" s="3">
        <v>0.2</v>
      </c>
    </row>
    <row r="7" spans="3:6">
      <c r="C7" s="22"/>
      <c r="D7" s="3" t="s">
        <v>41</v>
      </c>
      <c r="E7" s="3">
        <v>7</v>
      </c>
      <c r="F7" s="3">
        <v>1.4</v>
      </c>
    </row>
    <row r="8" spans="3:6">
      <c r="C8" s="23"/>
      <c r="D8" s="3" t="s">
        <v>44</v>
      </c>
      <c r="E8" s="3">
        <v>2</v>
      </c>
      <c r="F8" s="3">
        <v>0.5</v>
      </c>
    </row>
    <row r="9" spans="3:6">
      <c r="C9" s="2" t="s">
        <v>135</v>
      </c>
      <c r="D9" s="3" t="s">
        <v>128</v>
      </c>
      <c r="E9" s="3">
        <v>9</v>
      </c>
      <c r="F9" s="3">
        <v>0.09</v>
      </c>
    </row>
    <row r="10" spans="3:6">
      <c r="C10" s="2"/>
      <c r="D10" s="3" t="s">
        <v>40</v>
      </c>
      <c r="E10" s="3">
        <v>2</v>
      </c>
      <c r="F10" s="3">
        <v>2.6</v>
      </c>
    </row>
    <row r="11" spans="3:6">
      <c r="C11" s="2" t="s">
        <v>142</v>
      </c>
      <c r="D11" s="3" t="s">
        <v>128</v>
      </c>
      <c r="E11" s="3">
        <v>28</v>
      </c>
      <c r="F11" s="3">
        <v>0.28</v>
      </c>
    </row>
    <row r="12" spans="3:6">
      <c r="C12" s="2"/>
      <c r="D12" s="3" t="s">
        <v>35</v>
      </c>
      <c r="E12" s="3">
        <v>1</v>
      </c>
      <c r="F12" s="3">
        <v>0.6</v>
      </c>
    </row>
    <row r="13" spans="3:6">
      <c r="C13" s="2"/>
      <c r="D13" s="3" t="s">
        <v>42</v>
      </c>
      <c r="E13" s="3">
        <v>10</v>
      </c>
      <c r="F13" s="3">
        <v>1.5</v>
      </c>
    </row>
    <row r="14" spans="3:6">
      <c r="C14" s="21" t="s">
        <v>132</v>
      </c>
      <c r="D14" s="3" t="s">
        <v>128</v>
      </c>
      <c r="E14" s="3">
        <v>12</v>
      </c>
      <c r="F14" s="3">
        <v>0.12</v>
      </c>
    </row>
    <row r="15" spans="3:6">
      <c r="C15" s="22"/>
      <c r="D15" s="3" t="s">
        <v>41</v>
      </c>
      <c r="E15" s="3">
        <v>3</v>
      </c>
      <c r="F15" s="3">
        <v>0.6</v>
      </c>
    </row>
    <row r="16" spans="3:6">
      <c r="C16" s="23"/>
      <c r="D16" s="3" t="s">
        <v>45</v>
      </c>
      <c r="E16" s="3">
        <v>1</v>
      </c>
      <c r="F16" s="3">
        <v>1</v>
      </c>
    </row>
    <row r="17" spans="3:6">
      <c r="C17" s="21" t="s">
        <v>133</v>
      </c>
      <c r="D17" s="3" t="s">
        <v>128</v>
      </c>
      <c r="E17" s="3">
        <v>20</v>
      </c>
      <c r="F17" s="3">
        <v>0.2</v>
      </c>
    </row>
    <row r="18" spans="3:6">
      <c r="C18" s="22"/>
      <c r="D18" s="3" t="s">
        <v>44</v>
      </c>
      <c r="E18" s="3">
        <v>1</v>
      </c>
      <c r="F18" s="3">
        <v>0.25</v>
      </c>
    </row>
    <row r="19" spans="3:6">
      <c r="C19" s="23"/>
      <c r="D19" s="3" t="s">
        <v>35</v>
      </c>
      <c r="E19" s="3">
        <v>2</v>
      </c>
      <c r="F19" s="3">
        <v>1.2</v>
      </c>
    </row>
    <row r="20" spans="3:6">
      <c r="C20" s="21" t="s">
        <v>134</v>
      </c>
      <c r="D20" s="3" t="s">
        <v>128</v>
      </c>
      <c r="E20" s="3">
        <v>16</v>
      </c>
      <c r="F20" s="3">
        <v>0.16</v>
      </c>
    </row>
    <row r="21" spans="3:6">
      <c r="C21" s="22"/>
      <c r="D21" s="3" t="s">
        <v>41</v>
      </c>
      <c r="E21" s="3">
        <v>6</v>
      </c>
      <c r="F21" s="3">
        <v>1.2</v>
      </c>
    </row>
    <row r="22" spans="3:6">
      <c r="C22" s="22"/>
      <c r="D22" s="3" t="s">
        <v>129</v>
      </c>
      <c r="E22" s="3">
        <v>2</v>
      </c>
      <c r="F22" s="3">
        <v>2</v>
      </c>
    </row>
    <row r="23" spans="3:6">
      <c r="C23" s="23"/>
      <c r="D23" s="3" t="s">
        <v>44</v>
      </c>
      <c r="E23" s="3">
        <v>2</v>
      </c>
      <c r="F23" s="3">
        <v>0.5</v>
      </c>
    </row>
    <row r="24" spans="3:6">
      <c r="C24" s="21" t="s">
        <v>137</v>
      </c>
      <c r="D24" s="3" t="s">
        <v>128</v>
      </c>
      <c r="E24" s="3">
        <v>40</v>
      </c>
      <c r="F24" s="3">
        <v>0.4</v>
      </c>
    </row>
    <row r="25" spans="3:6">
      <c r="C25" s="23"/>
      <c r="D25" s="3" t="s">
        <v>36</v>
      </c>
      <c r="E25" s="3">
        <v>10</v>
      </c>
      <c r="F25" s="3">
        <v>0.5</v>
      </c>
    </row>
    <row r="26" spans="3:6">
      <c r="C26" s="21" t="s">
        <v>138</v>
      </c>
      <c r="D26" s="3" t="s">
        <v>128</v>
      </c>
      <c r="E26" s="3">
        <v>20</v>
      </c>
      <c r="F26" s="3">
        <v>0.2</v>
      </c>
    </row>
    <row r="27" spans="3:6">
      <c r="C27" s="22"/>
      <c r="D27" s="3" t="s">
        <v>45</v>
      </c>
      <c r="E27" s="3">
        <v>1</v>
      </c>
      <c r="F27" s="3">
        <v>1</v>
      </c>
    </row>
    <row r="28" spans="3:6">
      <c r="C28" s="23"/>
      <c r="D28" s="3" t="s">
        <v>36</v>
      </c>
      <c r="E28" s="3">
        <v>9</v>
      </c>
      <c r="F28" s="3">
        <v>0.45</v>
      </c>
    </row>
  </sheetData>
  <mergeCells count="9">
    <mergeCell ref="C2:C5"/>
    <mergeCell ref="C6:C8"/>
    <mergeCell ref="C9:C10"/>
    <mergeCell ref="C11:C13"/>
    <mergeCell ref="C14:C16"/>
    <mergeCell ref="C17:C19"/>
    <mergeCell ref="C20:C23"/>
    <mergeCell ref="C24:C25"/>
    <mergeCell ref="C26:C28"/>
  </mergeCells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2:I70"/>
  <sheetViews>
    <sheetView workbookViewId="0">
      <selection activeCell="C41" sqref="C41"/>
    </sheetView>
  </sheetViews>
  <sheetFormatPr defaultColWidth="9" defaultRowHeight="15"/>
  <cols>
    <col min="3" max="3" width="28.1428571428571" customWidth="1"/>
    <col min="4" max="4" width="14.7142857142857" customWidth="1"/>
    <col min="7" max="7" width="28" customWidth="1"/>
    <col min="8" max="8" width="25.8571428571429" customWidth="1"/>
    <col min="9" max="9" width="9.14285714285714" customWidth="1"/>
    <col min="10" max="10" width="22" customWidth="1"/>
  </cols>
  <sheetData>
    <row r="2" spans="3:4">
      <c r="C2" t="s">
        <v>1</v>
      </c>
      <c r="D2" t="s">
        <v>2</v>
      </c>
    </row>
    <row r="3" hidden="1" outlineLevel="2" spans="3:4">
      <c r="C3" t="s">
        <v>35</v>
      </c>
      <c r="D3">
        <v>718</v>
      </c>
    </row>
    <row r="4" outlineLevel="1" collapsed="1" spans="3:4">
      <c r="C4" s="20" t="s">
        <v>47</v>
      </c>
      <c r="D4">
        <f>SUBTOTAL(9,D3:D3)</f>
        <v>718</v>
      </c>
    </row>
    <row r="5" hidden="1" outlineLevel="2" spans="3:4">
      <c r="C5" t="s">
        <v>36</v>
      </c>
      <c r="D5">
        <v>50630</v>
      </c>
    </row>
    <row r="6" hidden="1" outlineLevel="2" spans="3:4">
      <c r="C6" t="s">
        <v>36</v>
      </c>
      <c r="D6">
        <v>3645</v>
      </c>
    </row>
    <row r="7" outlineLevel="1" collapsed="1" spans="3:4">
      <c r="C7" s="20" t="s">
        <v>118</v>
      </c>
      <c r="D7">
        <f>SUBTOTAL(9,D5:D6)</f>
        <v>54275</v>
      </c>
    </row>
    <row r="8" hidden="1" outlineLevel="2" spans="3:4">
      <c r="C8" t="s">
        <v>40</v>
      </c>
      <c r="D8">
        <v>82</v>
      </c>
    </row>
    <row r="9" outlineLevel="1" collapsed="1" spans="3:4">
      <c r="C9" s="20" t="s">
        <v>48</v>
      </c>
      <c r="D9">
        <f>SUBTOTAL(9,D8:D8)</f>
        <v>82</v>
      </c>
    </row>
    <row r="10" hidden="1" outlineLevel="2" spans="3:4">
      <c r="C10" t="s">
        <v>41</v>
      </c>
      <c r="D10">
        <v>204</v>
      </c>
    </row>
    <row r="11" hidden="1" outlineLevel="2" spans="3:4">
      <c r="C11" t="s">
        <v>41</v>
      </c>
      <c r="D11">
        <v>7290</v>
      </c>
    </row>
    <row r="12" outlineLevel="1" collapsed="1" spans="3:4">
      <c r="C12" s="20" t="s">
        <v>49</v>
      </c>
      <c r="D12">
        <f>SUBTOTAL(9,D10:D11)</f>
        <v>7494</v>
      </c>
    </row>
    <row r="13" hidden="1" outlineLevel="2" spans="3:4">
      <c r="C13" t="s">
        <v>42</v>
      </c>
      <c r="D13">
        <v>4050</v>
      </c>
    </row>
    <row r="14" outlineLevel="1" collapsed="1" spans="3:4">
      <c r="C14" s="20" t="s">
        <v>119</v>
      </c>
      <c r="D14">
        <f>SUBTOTAL(9,D13:D13)</f>
        <v>4050</v>
      </c>
    </row>
    <row r="15" hidden="1" outlineLevel="2" spans="3:4">
      <c r="C15" t="s">
        <v>44</v>
      </c>
      <c r="D15">
        <v>405</v>
      </c>
    </row>
    <row r="16" hidden="1" outlineLevel="2" spans="3:4">
      <c r="C16" t="s">
        <v>44</v>
      </c>
      <c r="D16">
        <v>359</v>
      </c>
    </row>
    <row r="17" hidden="1" outlineLevel="2" spans="3:4">
      <c r="C17" t="s">
        <v>44</v>
      </c>
      <c r="D17">
        <v>2430</v>
      </c>
    </row>
    <row r="18" outlineLevel="1" collapsed="1" spans="3:4">
      <c r="C18" s="20" t="s">
        <v>50</v>
      </c>
      <c r="D18">
        <f>SUBTOTAL(9,D15:D17)</f>
        <v>3194</v>
      </c>
    </row>
    <row r="19" hidden="1" outlineLevel="2" spans="3:4">
      <c r="C19" t="s">
        <v>129</v>
      </c>
      <c r="D19">
        <v>810</v>
      </c>
    </row>
    <row r="20" hidden="1" outlineLevel="2" spans="3:4">
      <c r="C20" t="s">
        <v>129</v>
      </c>
      <c r="D20">
        <v>2430</v>
      </c>
    </row>
    <row r="21" outlineLevel="1" collapsed="1" spans="3:4">
      <c r="C21" s="20" t="s">
        <v>143</v>
      </c>
      <c r="D21">
        <f>SUBTOTAL(9,D19:D20)</f>
        <v>3240</v>
      </c>
    </row>
    <row r="22" hidden="1" outlineLevel="2" spans="3:4">
      <c r="C22" t="s">
        <v>128</v>
      </c>
      <c r="D22">
        <v>10125</v>
      </c>
    </row>
    <row r="23" hidden="1" outlineLevel="2" spans="3:4">
      <c r="C23" t="s">
        <v>128</v>
      </c>
      <c r="D23">
        <v>369</v>
      </c>
    </row>
    <row r="24" hidden="1" outlineLevel="2" spans="3:4">
      <c r="C24" t="s">
        <v>128</v>
      </c>
      <c r="D24">
        <v>816</v>
      </c>
    </row>
    <row r="25" hidden="1" outlineLevel="2" spans="3:4">
      <c r="C25" t="s">
        <v>128</v>
      </c>
      <c r="D25">
        <v>7180</v>
      </c>
    </row>
    <row r="26" hidden="1" outlineLevel="2" spans="3:4">
      <c r="C26" t="s">
        <v>128</v>
      </c>
      <c r="D26">
        <v>19440</v>
      </c>
    </row>
    <row r="27" hidden="1" outlineLevel="2" spans="3:4">
      <c r="C27" t="s">
        <v>128</v>
      </c>
      <c r="D27">
        <v>202520</v>
      </c>
    </row>
    <row r="28" hidden="1" outlineLevel="2" spans="3:4">
      <c r="C28" t="s">
        <v>128</v>
      </c>
      <c r="D28">
        <v>8100</v>
      </c>
    </row>
    <row r="29" outlineLevel="1" collapsed="1" spans="3:4">
      <c r="C29" s="20" t="s">
        <v>144</v>
      </c>
      <c r="D29">
        <f>SUBTOTAL(9,D22:D28)</f>
        <v>248550</v>
      </c>
    </row>
    <row r="30" hidden="1" outlineLevel="2" spans="3:4">
      <c r="C30" t="s">
        <v>45</v>
      </c>
      <c r="D30">
        <v>68</v>
      </c>
    </row>
    <row r="31" hidden="1" outlineLevel="2" spans="3:4">
      <c r="C31" t="s">
        <v>45</v>
      </c>
      <c r="D31">
        <v>405</v>
      </c>
    </row>
    <row r="32" outlineLevel="1" collapsed="1" spans="3:4">
      <c r="C32" s="20" t="s">
        <v>51</v>
      </c>
      <c r="D32">
        <f>SUBTOTAL(9,D30:D31)</f>
        <v>473</v>
      </c>
    </row>
    <row r="33" spans="3:4">
      <c r="C33" s="20" t="s">
        <v>122</v>
      </c>
      <c r="D33">
        <f>SUBTOTAL(9,D3:D31)</f>
        <v>322076</v>
      </c>
    </row>
    <row r="40" spans="3:4">
      <c r="C40" s="20" t="s">
        <v>47</v>
      </c>
      <c r="D40">
        <v>718</v>
      </c>
    </row>
    <row r="41" spans="3:4">
      <c r="C41" s="20" t="s">
        <v>118</v>
      </c>
      <c r="D41">
        <v>54275</v>
      </c>
    </row>
    <row r="42" spans="3:9">
      <c r="C42" s="20" t="s">
        <v>48</v>
      </c>
      <c r="D42">
        <v>82</v>
      </c>
      <c r="I42" s="20"/>
    </row>
    <row r="43" spans="3:4">
      <c r="C43" s="20" t="s">
        <v>49</v>
      </c>
      <c r="D43">
        <v>7494</v>
      </c>
    </row>
    <row r="44" spans="3:4">
      <c r="C44" s="20" t="s">
        <v>119</v>
      </c>
      <c r="D44">
        <v>4050</v>
      </c>
    </row>
    <row r="45" spans="3:9">
      <c r="C45" s="20" t="s">
        <v>50</v>
      </c>
      <c r="D45">
        <v>3194</v>
      </c>
      <c r="I45" s="20"/>
    </row>
    <row r="46" spans="3:4">
      <c r="C46" s="20" t="s">
        <v>143</v>
      </c>
      <c r="D46">
        <v>3240</v>
      </c>
    </row>
    <row r="47" spans="3:9">
      <c r="C47" s="20" t="s">
        <v>144</v>
      </c>
      <c r="D47">
        <v>248550</v>
      </c>
      <c r="I47" s="20"/>
    </row>
    <row r="48" spans="3:4">
      <c r="C48" s="20" t="s">
        <v>51</v>
      </c>
      <c r="D48">
        <v>473</v>
      </c>
    </row>
    <row r="50" spans="9:9">
      <c r="I50" s="20"/>
    </row>
    <row r="52" spans="9:9">
      <c r="I52" s="20"/>
    </row>
    <row r="56" spans="9:9">
      <c r="I56" s="20"/>
    </row>
    <row r="59" spans="9:9">
      <c r="I59" s="20"/>
    </row>
    <row r="67" spans="9:9">
      <c r="I67" s="20"/>
    </row>
    <row r="70" spans="9:9">
      <c r="I70" s="20"/>
    </row>
  </sheetData>
  <sortState ref="G36:H65">
    <sortCondition ref="G36:G65"/>
  </sortState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G67"/>
  <sheetViews>
    <sheetView workbookViewId="0">
      <selection activeCell="F41" sqref="F41"/>
    </sheetView>
  </sheetViews>
  <sheetFormatPr defaultColWidth="9" defaultRowHeight="15" outlineLevelCol="6"/>
  <cols>
    <col min="2" max="2" width="24.7142857142857" customWidth="1"/>
    <col min="3" max="3" width="12.2857142857143" customWidth="1"/>
    <col min="6" max="6" width="21.8571428571429" customWidth="1"/>
  </cols>
  <sheetData>
    <row r="2" spans="2:3">
      <c r="B2" t="s">
        <v>1</v>
      </c>
      <c r="C2" t="s">
        <v>2</v>
      </c>
    </row>
    <row r="3" hidden="1" outlineLevel="2" spans="2:3">
      <c r="B3" t="s">
        <v>55</v>
      </c>
      <c r="C3">
        <v>212.933333333333</v>
      </c>
    </row>
    <row r="4" hidden="1" outlineLevel="2" spans="2:3">
      <c r="B4" t="s">
        <v>55</v>
      </c>
      <c r="C4">
        <v>135</v>
      </c>
    </row>
    <row r="5" outlineLevel="1" collapsed="1" spans="2:3">
      <c r="B5" s="20" t="s">
        <v>101</v>
      </c>
      <c r="C5">
        <f>SUBTOTAL(9,C3:C4)</f>
        <v>347.933333333333</v>
      </c>
    </row>
    <row r="6" hidden="1" outlineLevel="2" spans="2:3">
      <c r="B6" t="s">
        <v>68</v>
      </c>
      <c r="C6">
        <v>118.25</v>
      </c>
    </row>
    <row r="7" outlineLevel="1" collapsed="1" spans="2:3">
      <c r="B7" s="20" t="s">
        <v>102</v>
      </c>
      <c r="C7">
        <f>SUBTOTAL(9,C6:C6)</f>
        <v>118.25</v>
      </c>
    </row>
    <row r="8" hidden="1" outlineLevel="2" spans="2:3">
      <c r="B8" t="s">
        <v>84</v>
      </c>
      <c r="C8">
        <v>95.7333333333333</v>
      </c>
    </row>
    <row r="9" hidden="1" outlineLevel="2" spans="2:3">
      <c r="B9" t="s">
        <v>84</v>
      </c>
      <c r="C9">
        <v>41</v>
      </c>
    </row>
    <row r="10" outlineLevel="1" collapsed="1" spans="2:3">
      <c r="B10" s="20" t="s">
        <v>103</v>
      </c>
      <c r="C10">
        <f>SUBTOTAL(9,C8:C9)</f>
        <v>136.733333333333</v>
      </c>
    </row>
    <row r="11" hidden="1" outlineLevel="2" spans="2:3">
      <c r="B11" t="s">
        <v>89</v>
      </c>
      <c r="C11">
        <v>340.636363636364</v>
      </c>
    </row>
    <row r="12" outlineLevel="1" collapsed="1" spans="2:3">
      <c r="B12" s="20" t="s">
        <v>105</v>
      </c>
      <c r="C12">
        <f>SUBTOTAL(9,C11:C11)</f>
        <v>340.636363636364</v>
      </c>
    </row>
    <row r="13" hidden="1" outlineLevel="2" spans="2:3">
      <c r="B13" t="s">
        <v>91</v>
      </c>
      <c r="C13">
        <v>340.636363636364</v>
      </c>
    </row>
    <row r="14" hidden="1" outlineLevel="2" spans="2:3">
      <c r="B14" t="s">
        <v>91</v>
      </c>
      <c r="C14">
        <v>41</v>
      </c>
    </row>
    <row r="15" outlineLevel="1" collapsed="1" spans="2:3">
      <c r="B15" s="20" t="s">
        <v>106</v>
      </c>
      <c r="C15">
        <f>SUBTOTAL(9,C13:C14)</f>
        <v>381.636363636364</v>
      </c>
    </row>
    <row r="16" hidden="1" outlineLevel="2" spans="2:3">
      <c r="B16" t="s">
        <v>86</v>
      </c>
      <c r="C16">
        <v>95.7333333333333</v>
      </c>
    </row>
    <row r="17" hidden="1" outlineLevel="2" spans="2:3">
      <c r="B17" t="s">
        <v>86</v>
      </c>
      <c r="C17">
        <v>340.636363636364</v>
      </c>
    </row>
    <row r="18" outlineLevel="1" collapsed="1" spans="2:3">
      <c r="B18" s="20" t="s">
        <v>107</v>
      </c>
      <c r="C18">
        <f>SUBTOTAL(9,C16:C17)</f>
        <v>436.369696969697</v>
      </c>
    </row>
    <row r="19" hidden="1" outlineLevel="2" spans="2:3">
      <c r="B19" t="s">
        <v>53</v>
      </c>
      <c r="C19">
        <v>2485.5</v>
      </c>
    </row>
    <row r="20" hidden="1" outlineLevel="2" spans="2:3">
      <c r="B20" t="s">
        <v>53</v>
      </c>
      <c r="C20">
        <v>212.933333333333</v>
      </c>
    </row>
    <row r="21" outlineLevel="1" collapsed="1" spans="2:3">
      <c r="B21" s="20" t="s">
        <v>108</v>
      </c>
      <c r="C21">
        <f>SUBTOTAL(9,C19:C20)</f>
        <v>2698.43333333333</v>
      </c>
    </row>
    <row r="22" hidden="1" outlineLevel="2" spans="2:3">
      <c r="B22" t="s">
        <v>66</v>
      </c>
      <c r="C22">
        <v>118.25</v>
      </c>
    </row>
    <row r="23" hidden="1" outlineLevel="2" spans="2:3">
      <c r="B23" t="s">
        <v>66</v>
      </c>
      <c r="C23">
        <v>904.583333333333</v>
      </c>
    </row>
    <row r="24" outlineLevel="1" collapsed="1" spans="2:3">
      <c r="B24" s="20" t="s">
        <v>109</v>
      </c>
      <c r="C24">
        <f>SUBTOTAL(9,C22:C23)</f>
        <v>1022.83333333333</v>
      </c>
    </row>
    <row r="25" hidden="1" outlineLevel="2" spans="2:3">
      <c r="B25" t="s">
        <v>131</v>
      </c>
      <c r="C25">
        <v>1080</v>
      </c>
    </row>
    <row r="26" outlineLevel="1" collapsed="1" spans="2:3">
      <c r="B26" s="20" t="s">
        <v>145</v>
      </c>
      <c r="C26">
        <f t="shared" ref="C26:C30" si="0">SUBTOTAL(9,C25:C25)</f>
        <v>1080</v>
      </c>
    </row>
    <row r="27" hidden="1" outlineLevel="2" spans="2:3">
      <c r="B27" t="s">
        <v>94</v>
      </c>
      <c r="C27">
        <v>41</v>
      </c>
    </row>
    <row r="28" outlineLevel="1" collapsed="1" spans="2:3">
      <c r="B28" s="20" t="s">
        <v>110</v>
      </c>
      <c r="C28">
        <f>SUBTOTAL(9,C27:C27)</f>
        <v>41</v>
      </c>
    </row>
    <row r="29" hidden="1" outlineLevel="2" spans="2:3">
      <c r="B29" t="s">
        <v>82</v>
      </c>
      <c r="C29">
        <v>95.7333333333333</v>
      </c>
    </row>
    <row r="30" outlineLevel="1" collapsed="1" spans="2:3">
      <c r="B30" s="20" t="s">
        <v>111</v>
      </c>
      <c r="C30">
        <f>SUBTOTAL(9,C29:C29)</f>
        <v>95.7333333333333</v>
      </c>
    </row>
    <row r="31" hidden="1" outlineLevel="2" spans="2:3">
      <c r="B31" t="s">
        <v>64</v>
      </c>
      <c r="C31">
        <v>135</v>
      </c>
    </row>
    <row r="32" outlineLevel="1" collapsed="1" spans="2:3">
      <c r="B32" s="20" t="s">
        <v>112</v>
      </c>
      <c r="C32">
        <f t="shared" ref="C32:C36" si="1">SUBTOTAL(9,C31:C31)</f>
        <v>135</v>
      </c>
    </row>
    <row r="33" hidden="1" outlineLevel="2" spans="2:3">
      <c r="B33" t="s">
        <v>76</v>
      </c>
      <c r="C33">
        <v>904.583333333333</v>
      </c>
    </row>
    <row r="34" outlineLevel="1" collapsed="1" spans="2:3">
      <c r="B34" s="20" t="s">
        <v>113</v>
      </c>
      <c r="C34">
        <f>SUBTOTAL(9,C33:C33)</f>
        <v>904.583333333333</v>
      </c>
    </row>
    <row r="35" hidden="1" outlineLevel="2" spans="2:3">
      <c r="B35" t="s">
        <v>70</v>
      </c>
      <c r="C35">
        <v>118.25</v>
      </c>
    </row>
    <row r="36" outlineLevel="1" collapsed="1" spans="2:3">
      <c r="B36" s="20" t="s">
        <v>114</v>
      </c>
      <c r="C36">
        <f>SUBTOTAL(9,C35:C35)</f>
        <v>118.25</v>
      </c>
    </row>
    <row r="37" hidden="1" outlineLevel="2" spans="2:3">
      <c r="B37" t="s">
        <v>72</v>
      </c>
      <c r="C37">
        <v>118.25</v>
      </c>
    </row>
    <row r="38" hidden="1" outlineLevel="2" spans="2:3">
      <c r="B38" t="s">
        <v>72</v>
      </c>
      <c r="C38">
        <v>41</v>
      </c>
    </row>
    <row r="39" outlineLevel="1" collapsed="1" spans="2:3">
      <c r="B39" s="20" t="s">
        <v>116</v>
      </c>
      <c r="C39">
        <f>SUBTOTAL(9,C37:C38)</f>
        <v>159.25</v>
      </c>
    </row>
    <row r="40" hidden="1" outlineLevel="2" spans="2:3">
      <c r="B40" t="s">
        <v>57</v>
      </c>
      <c r="C40">
        <v>212.933333333333</v>
      </c>
    </row>
    <row r="41" outlineLevel="1" collapsed="1" spans="2:3">
      <c r="B41" s="20" t="s">
        <v>117</v>
      </c>
      <c r="C41">
        <f>SUBTOTAL(9,C40:C40)</f>
        <v>212.933333333333</v>
      </c>
    </row>
    <row r="42" hidden="1" outlineLevel="2" spans="2:3">
      <c r="B42" t="s">
        <v>130</v>
      </c>
      <c r="C42">
        <v>1080</v>
      </c>
    </row>
    <row r="43" hidden="1" outlineLevel="2" spans="2:3">
      <c r="B43" t="s">
        <v>130</v>
      </c>
      <c r="C43">
        <v>2485.5</v>
      </c>
    </row>
    <row r="44" outlineLevel="1" collapsed="1" spans="2:3">
      <c r="B44" s="20" t="s">
        <v>146</v>
      </c>
      <c r="C44">
        <f>SUBTOTAL(9,C42:C43)</f>
        <v>3565.5</v>
      </c>
    </row>
    <row r="45" spans="2:3">
      <c r="B45" s="20" t="s">
        <v>122</v>
      </c>
      <c r="C45">
        <f>SUBTOTAL(9,C3:C43)</f>
        <v>11795.0757575758</v>
      </c>
    </row>
    <row r="51" spans="6:7">
      <c r="F51" s="20" t="s">
        <v>101</v>
      </c>
      <c r="G51">
        <v>347.933333333333</v>
      </c>
    </row>
    <row r="52" spans="6:7">
      <c r="F52" s="20" t="s">
        <v>102</v>
      </c>
      <c r="G52">
        <v>118.25</v>
      </c>
    </row>
    <row r="53" spans="6:7">
      <c r="F53" s="20" t="s">
        <v>103</v>
      </c>
      <c r="G53">
        <v>136.733333333333</v>
      </c>
    </row>
    <row r="54" spans="6:7">
      <c r="F54" s="20" t="s">
        <v>105</v>
      </c>
      <c r="G54">
        <v>340.636363636364</v>
      </c>
    </row>
    <row r="55" spans="6:7">
      <c r="F55" s="20" t="s">
        <v>106</v>
      </c>
      <c r="G55">
        <v>381.636363636364</v>
      </c>
    </row>
    <row r="56" spans="6:7">
      <c r="F56" s="20" t="s">
        <v>107</v>
      </c>
      <c r="G56">
        <v>436.369696969697</v>
      </c>
    </row>
    <row r="57" spans="6:7">
      <c r="F57" s="20" t="s">
        <v>108</v>
      </c>
      <c r="G57">
        <v>2698.43333333333</v>
      </c>
    </row>
    <row r="58" spans="6:7">
      <c r="F58" s="20" t="s">
        <v>109</v>
      </c>
      <c r="G58">
        <v>1022.83333333333</v>
      </c>
    </row>
    <row r="59" spans="6:7">
      <c r="F59" s="20" t="s">
        <v>145</v>
      </c>
      <c r="G59">
        <v>1080</v>
      </c>
    </row>
    <row r="60" spans="6:7">
      <c r="F60" s="20" t="s">
        <v>110</v>
      </c>
      <c r="G60">
        <v>41</v>
      </c>
    </row>
    <row r="61" spans="6:7">
      <c r="F61" s="20" t="s">
        <v>111</v>
      </c>
      <c r="G61">
        <v>95.7333333333333</v>
      </c>
    </row>
    <row r="62" spans="6:7">
      <c r="F62" s="20" t="s">
        <v>112</v>
      </c>
      <c r="G62">
        <v>135</v>
      </c>
    </row>
    <row r="63" spans="6:7">
      <c r="F63" s="20" t="s">
        <v>113</v>
      </c>
      <c r="G63">
        <v>904.583333333333</v>
      </c>
    </row>
    <row r="64" spans="6:7">
      <c r="F64" s="20" t="s">
        <v>114</v>
      </c>
      <c r="G64">
        <v>118.25</v>
      </c>
    </row>
    <row r="65" spans="6:7">
      <c r="F65" s="20" t="s">
        <v>116</v>
      </c>
      <c r="G65">
        <v>159.25</v>
      </c>
    </row>
    <row r="66" spans="6:7">
      <c r="F66" s="20" t="s">
        <v>117</v>
      </c>
      <c r="G66">
        <v>212.933333333333</v>
      </c>
    </row>
    <row r="67" spans="6:7">
      <c r="F67" s="20" t="s">
        <v>146</v>
      </c>
      <c r="G67">
        <v>3565.5</v>
      </c>
    </row>
  </sheetData>
  <sortState ref="B3:C27">
    <sortCondition ref="B3:B27"/>
  </sortState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G62"/>
  <sheetViews>
    <sheetView workbookViewId="0">
      <selection activeCell="F48" sqref="F48"/>
    </sheetView>
  </sheetViews>
  <sheetFormatPr defaultColWidth="9" defaultRowHeight="15" outlineLevelCol="6"/>
  <cols>
    <col min="2" max="2" width="22.4285714285714" customWidth="1"/>
    <col min="3" max="3" width="20.1428571428571" customWidth="1"/>
    <col min="6" max="6" width="25.8571428571429" customWidth="1"/>
    <col min="7" max="7" width="22.7142857142857" customWidth="1"/>
  </cols>
  <sheetData>
    <row r="2" spans="2:3">
      <c r="B2" t="s">
        <v>1</v>
      </c>
      <c r="C2" t="s">
        <v>2</v>
      </c>
    </row>
    <row r="3" hidden="1" outlineLevel="2" spans="2:3">
      <c r="B3" t="s">
        <v>12</v>
      </c>
      <c r="C3">
        <v>1349.21666666667</v>
      </c>
    </row>
    <row r="4" outlineLevel="1" collapsed="1" spans="2:3">
      <c r="B4" s="20" t="s">
        <v>65</v>
      </c>
      <c r="C4">
        <f>SUBTOTAL(9,C3:C3)</f>
        <v>1349.21666666667</v>
      </c>
    </row>
    <row r="5" hidden="1" outlineLevel="2" spans="2:3">
      <c r="B5" t="s">
        <v>23</v>
      </c>
      <c r="C5">
        <v>173.966666666667</v>
      </c>
    </row>
    <row r="6" hidden="1" outlineLevel="2" spans="2:3">
      <c r="B6" t="s">
        <v>23</v>
      </c>
      <c r="C6">
        <v>1782.75</v>
      </c>
    </row>
    <row r="7" hidden="1" outlineLevel="2" spans="2:3">
      <c r="B7" t="s">
        <v>23</v>
      </c>
      <c r="C7">
        <v>511.416666666667</v>
      </c>
    </row>
    <row r="8" outlineLevel="1" collapsed="1" spans="2:3">
      <c r="B8" s="20" t="s">
        <v>67</v>
      </c>
      <c r="C8">
        <f>SUBTOTAL(9,C5:C7)</f>
        <v>2468.13333333333</v>
      </c>
    </row>
    <row r="9" hidden="1" outlineLevel="2" spans="2:3">
      <c r="B9" t="s">
        <v>27</v>
      </c>
      <c r="C9">
        <v>173.966666666667</v>
      </c>
    </row>
    <row r="10" outlineLevel="1" collapsed="1" spans="2:3">
      <c r="B10" s="20" t="s">
        <v>69</v>
      </c>
      <c r="C10">
        <f>SUBTOTAL(9,C9:C9)</f>
        <v>173.966666666667</v>
      </c>
    </row>
    <row r="11" hidden="1" outlineLevel="2" spans="2:3">
      <c r="B11" t="s">
        <v>28</v>
      </c>
      <c r="C11">
        <v>59.125</v>
      </c>
    </row>
    <row r="12" hidden="1" outlineLevel="2" spans="2:3">
      <c r="B12" t="s">
        <v>28</v>
      </c>
      <c r="C12">
        <v>68.3666666666667</v>
      </c>
    </row>
    <row r="13" outlineLevel="1" collapsed="1" spans="2:3">
      <c r="B13" s="20" t="s">
        <v>71</v>
      </c>
      <c r="C13">
        <f>SUBTOTAL(9,C11:C12)</f>
        <v>127.491666666667</v>
      </c>
    </row>
    <row r="14" hidden="1" outlineLevel="2" spans="2:3">
      <c r="B14" t="s">
        <v>21</v>
      </c>
      <c r="C14">
        <v>59.125</v>
      </c>
    </row>
    <row r="15" outlineLevel="1" collapsed="1" spans="2:3">
      <c r="B15" s="20" t="s">
        <v>74</v>
      </c>
      <c r="C15">
        <f>SUBTOTAL(9,C14:C14)</f>
        <v>59.125</v>
      </c>
    </row>
    <row r="16" hidden="1" outlineLevel="2" spans="2:3">
      <c r="B16" t="s">
        <v>22</v>
      </c>
      <c r="C16">
        <v>79.625</v>
      </c>
    </row>
    <row r="17" outlineLevel="1" collapsed="1" spans="2:3">
      <c r="B17" s="20" t="s">
        <v>75</v>
      </c>
      <c r="C17">
        <f>SUBTOTAL(9,C16:C16)</f>
        <v>79.625</v>
      </c>
    </row>
    <row r="18" hidden="1" outlineLevel="2" spans="2:3">
      <c r="B18" t="s">
        <v>20</v>
      </c>
      <c r="C18">
        <v>511.416666666667</v>
      </c>
    </row>
    <row r="19" hidden="1" outlineLevel="2" spans="2:3">
      <c r="B19" t="s">
        <v>20</v>
      </c>
      <c r="C19">
        <v>47.8666666666667</v>
      </c>
    </row>
    <row r="20" outlineLevel="1" collapsed="1" spans="2:3">
      <c r="B20" s="20" t="s">
        <v>77</v>
      </c>
      <c r="C20">
        <f>SUBTOTAL(9,C18:C19)</f>
        <v>559.283333333333</v>
      </c>
    </row>
    <row r="21" hidden="1" outlineLevel="2" spans="2:3">
      <c r="B21" t="s">
        <v>24</v>
      </c>
      <c r="C21">
        <v>106.466666666667</v>
      </c>
    </row>
    <row r="22" hidden="1" outlineLevel="2" spans="2:3">
      <c r="B22" t="s">
        <v>24</v>
      </c>
      <c r="C22">
        <v>540</v>
      </c>
    </row>
    <row r="23" hidden="1" outlineLevel="2" spans="2:3">
      <c r="B23" t="s">
        <v>24</v>
      </c>
      <c r="C23">
        <v>68.3666666666667</v>
      </c>
    </row>
    <row r="24" outlineLevel="1" collapsed="1" spans="2:3">
      <c r="B24" s="20" t="s">
        <v>79</v>
      </c>
      <c r="C24">
        <f>SUBTOTAL(9,C21:C23)</f>
        <v>714.833333333333</v>
      </c>
    </row>
    <row r="25" hidden="1" outlineLevel="2" spans="2:3">
      <c r="B25" t="s">
        <v>18</v>
      </c>
      <c r="C25">
        <v>67.5</v>
      </c>
    </row>
    <row r="26" hidden="1" outlineLevel="2" spans="2:3">
      <c r="B26" t="s">
        <v>18</v>
      </c>
      <c r="C26">
        <v>452.291666666667</v>
      </c>
    </row>
    <row r="27" outlineLevel="1" collapsed="1" spans="2:3">
      <c r="B27" s="20" t="s">
        <v>81</v>
      </c>
      <c r="C27">
        <f>SUBTOTAL(9,C25:C26)</f>
        <v>519.791666666667</v>
      </c>
    </row>
    <row r="28" hidden="1" outlineLevel="2" spans="2:3">
      <c r="B28" t="s">
        <v>26</v>
      </c>
      <c r="C28">
        <v>59.125</v>
      </c>
    </row>
    <row r="29" outlineLevel="1" collapsed="1" spans="2:3">
      <c r="B29" s="20" t="s">
        <v>83</v>
      </c>
      <c r="C29">
        <f>SUBTOTAL(9,C28:C28)</f>
        <v>59.125</v>
      </c>
    </row>
    <row r="30" hidden="1" outlineLevel="2" spans="2:3">
      <c r="B30" t="s">
        <v>29</v>
      </c>
      <c r="C30">
        <v>106.466666666667</v>
      </c>
    </row>
    <row r="31" outlineLevel="1" collapsed="1" spans="2:3">
      <c r="B31" s="20" t="s">
        <v>85</v>
      </c>
      <c r="C31">
        <f>SUBTOTAL(9,C30:C30)</f>
        <v>106.466666666667</v>
      </c>
    </row>
    <row r="32" hidden="1" outlineLevel="2" spans="2:3">
      <c r="B32" t="s">
        <v>30</v>
      </c>
      <c r="C32">
        <v>540</v>
      </c>
    </row>
    <row r="33" hidden="1" outlineLevel="2" spans="2:3">
      <c r="B33" t="s">
        <v>30</v>
      </c>
      <c r="C33">
        <v>59.125</v>
      </c>
    </row>
    <row r="34" hidden="1" outlineLevel="2" spans="2:3">
      <c r="B34" t="s">
        <v>30</v>
      </c>
      <c r="C34">
        <v>79.625</v>
      </c>
    </row>
    <row r="35" outlineLevel="1" collapsed="1" spans="2:3">
      <c r="B35" s="20" t="s">
        <v>87</v>
      </c>
      <c r="C35">
        <f>SUBTOTAL(9,C32:C34)</f>
        <v>678.75</v>
      </c>
    </row>
    <row r="36" hidden="1" outlineLevel="2" spans="2:3">
      <c r="B36" t="s">
        <v>25</v>
      </c>
      <c r="C36">
        <v>47.8666666666667</v>
      </c>
    </row>
    <row r="37" outlineLevel="1" collapsed="1" spans="2:3">
      <c r="B37" s="20" t="s">
        <v>88</v>
      </c>
      <c r="C37">
        <f t="shared" ref="C37:C41" si="0">SUBTOTAL(9,C36:C36)</f>
        <v>47.8666666666667</v>
      </c>
    </row>
    <row r="38" hidden="1" outlineLevel="2" spans="2:3">
      <c r="B38" t="s">
        <v>11</v>
      </c>
      <c r="C38">
        <v>67.5</v>
      </c>
    </row>
    <row r="39" outlineLevel="1" collapsed="1" spans="2:3">
      <c r="B39" s="20" t="s">
        <v>90</v>
      </c>
      <c r="C39">
        <f>SUBTOTAL(9,C38:C38)</f>
        <v>67.5</v>
      </c>
    </row>
    <row r="40" hidden="1" outlineLevel="2" spans="2:3">
      <c r="B40" t="s">
        <v>140</v>
      </c>
      <c r="C40">
        <v>1782.75</v>
      </c>
    </row>
    <row r="41" outlineLevel="1" collapsed="1" spans="2:3">
      <c r="B41" s="20" t="s">
        <v>139</v>
      </c>
      <c r="C41">
        <f>SUBTOTAL(9,C40:C40)</f>
        <v>1782.75</v>
      </c>
    </row>
    <row r="42" hidden="1" outlineLevel="2" spans="2:3">
      <c r="B42" t="s">
        <v>16</v>
      </c>
      <c r="C42">
        <v>1349.21666666667</v>
      </c>
    </row>
    <row r="43" hidden="1" outlineLevel="2" spans="2:3">
      <c r="B43" t="s">
        <v>16</v>
      </c>
      <c r="C43">
        <v>452.291666666667</v>
      </c>
    </row>
    <row r="44" outlineLevel="1" collapsed="1" spans="2:3">
      <c r="B44" s="20" t="s">
        <v>92</v>
      </c>
      <c r="C44">
        <f>SUBTOTAL(9,C42:C43)</f>
        <v>1801.50833333333</v>
      </c>
    </row>
    <row r="45" spans="2:3">
      <c r="B45" s="20" t="s">
        <v>122</v>
      </c>
      <c r="C45">
        <f>SUBTOTAL(9,C3:C43)</f>
        <v>10595.4333333333</v>
      </c>
    </row>
    <row r="47" spans="6:7">
      <c r="F47" s="20" t="s">
        <v>65</v>
      </c>
      <c r="G47">
        <v>1349.21666666667</v>
      </c>
    </row>
    <row r="48" spans="6:7">
      <c r="F48" s="20" t="s">
        <v>67</v>
      </c>
      <c r="G48">
        <v>2468.13333333333</v>
      </c>
    </row>
    <row r="49" spans="6:7">
      <c r="F49" s="20" t="s">
        <v>69</v>
      </c>
      <c r="G49">
        <v>173.966666666667</v>
      </c>
    </row>
    <row r="50" spans="6:7">
      <c r="F50" s="20" t="s">
        <v>71</v>
      </c>
      <c r="G50">
        <v>127.491666666667</v>
      </c>
    </row>
    <row r="51" spans="6:7">
      <c r="F51" s="20" t="s">
        <v>74</v>
      </c>
      <c r="G51">
        <v>59.125</v>
      </c>
    </row>
    <row r="52" spans="6:7">
      <c r="F52" s="20" t="s">
        <v>75</v>
      </c>
      <c r="G52">
        <v>79.625</v>
      </c>
    </row>
    <row r="53" spans="6:7">
      <c r="F53" s="20" t="s">
        <v>77</v>
      </c>
      <c r="G53">
        <v>559.283333333333</v>
      </c>
    </row>
    <row r="54" spans="6:7">
      <c r="F54" s="20" t="s">
        <v>79</v>
      </c>
      <c r="G54">
        <v>714.833333333333</v>
      </c>
    </row>
    <row r="55" spans="6:7">
      <c r="F55" s="20" t="s">
        <v>81</v>
      </c>
      <c r="G55">
        <v>519.791666666667</v>
      </c>
    </row>
    <row r="56" spans="6:7">
      <c r="F56" s="20" t="s">
        <v>83</v>
      </c>
      <c r="G56">
        <v>59.125</v>
      </c>
    </row>
    <row r="57" spans="6:7">
      <c r="F57" s="20" t="s">
        <v>85</v>
      </c>
      <c r="G57">
        <v>106.466666666667</v>
      </c>
    </row>
    <row r="58" spans="6:7">
      <c r="F58" s="20" t="s">
        <v>87</v>
      </c>
      <c r="G58">
        <v>678.75</v>
      </c>
    </row>
    <row r="59" spans="6:7">
      <c r="F59" s="20" t="s">
        <v>88</v>
      </c>
      <c r="G59">
        <v>47.8666666666667</v>
      </c>
    </row>
    <row r="60" spans="6:7">
      <c r="F60" s="20" t="s">
        <v>90</v>
      </c>
      <c r="G60">
        <v>67.5</v>
      </c>
    </row>
    <row r="61" spans="6:7">
      <c r="F61" s="20" t="s">
        <v>139</v>
      </c>
      <c r="G61">
        <v>1782.75</v>
      </c>
    </row>
    <row r="62" spans="6:7">
      <c r="F62" s="20" t="s">
        <v>92</v>
      </c>
      <c r="G62">
        <v>1801.50833333333</v>
      </c>
    </row>
  </sheetData>
  <sortState ref="B3:C28">
    <sortCondition ref="B3:B28"/>
  </sortState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D34"/>
  <sheetViews>
    <sheetView workbookViewId="0">
      <selection activeCell="C7" sqref="C7"/>
    </sheetView>
  </sheetViews>
  <sheetFormatPr defaultColWidth="9" defaultRowHeight="15" outlineLevelCol="3"/>
  <cols>
    <col min="3" max="3" width="19.5714285714286" customWidth="1"/>
    <col min="4" max="4" width="19.2857142857143" customWidth="1"/>
  </cols>
  <sheetData>
    <row r="3" spans="2:4">
      <c r="B3" t="s">
        <v>147</v>
      </c>
      <c r="C3" s="20" t="s">
        <v>65</v>
      </c>
      <c r="D3">
        <v>115.933333333333</v>
      </c>
    </row>
    <row r="4" spans="3:4">
      <c r="C4" s="20" t="s">
        <v>67</v>
      </c>
      <c r="D4">
        <v>746.3</v>
      </c>
    </row>
    <row r="5" spans="3:4">
      <c r="C5" s="20" t="s">
        <v>69</v>
      </c>
      <c r="D5">
        <v>189.433333333334</v>
      </c>
    </row>
    <row r="6" spans="3:4">
      <c r="C6" s="20" t="s">
        <v>71</v>
      </c>
      <c r="D6">
        <v>109.441666666667</v>
      </c>
    </row>
    <row r="7" spans="3:4">
      <c r="C7" s="20" t="s">
        <v>73</v>
      </c>
      <c r="D7">
        <v>607</v>
      </c>
    </row>
    <row r="8" spans="3:4">
      <c r="C8" s="20" t="s">
        <v>74</v>
      </c>
      <c r="D8">
        <v>275.896212121212</v>
      </c>
    </row>
    <row r="9" spans="3:4">
      <c r="C9" s="20" t="s">
        <v>75</v>
      </c>
      <c r="D9">
        <v>2228.74454545455</v>
      </c>
    </row>
    <row r="10" spans="3:4">
      <c r="C10" s="20" t="s">
        <v>77</v>
      </c>
      <c r="D10">
        <v>582.933333333333</v>
      </c>
    </row>
    <row r="11" spans="3:4">
      <c r="C11" s="20" t="s">
        <v>79</v>
      </c>
      <c r="D11">
        <v>161</v>
      </c>
    </row>
    <row r="12" spans="3:4">
      <c r="C12" s="20" t="s">
        <v>80</v>
      </c>
      <c r="D12">
        <v>1940.915</v>
      </c>
    </row>
    <row r="13" spans="3:4">
      <c r="C13" s="20" t="s">
        <v>81</v>
      </c>
      <c r="D13">
        <v>2104.36121212121</v>
      </c>
    </row>
    <row r="14" spans="3:4">
      <c r="C14" s="20" t="s">
        <v>83</v>
      </c>
      <c r="D14">
        <v>863.896212121212</v>
      </c>
    </row>
    <row r="15" spans="3:4">
      <c r="C15" s="20" t="s">
        <v>85</v>
      </c>
      <c r="D15">
        <v>134.933333333333</v>
      </c>
    </row>
    <row r="16" spans="3:4">
      <c r="C16" s="20" t="s">
        <v>87</v>
      </c>
      <c r="D16">
        <v>147.75</v>
      </c>
    </row>
    <row r="17" spans="3:4">
      <c r="C17" s="20" t="s">
        <v>88</v>
      </c>
      <c r="D17">
        <v>230.521212121212</v>
      </c>
    </row>
    <row r="18" spans="3:4">
      <c r="C18" s="20" t="s">
        <v>90</v>
      </c>
      <c r="D18">
        <v>1426.415</v>
      </c>
    </row>
    <row r="19" spans="3:4">
      <c r="C19" s="20" t="s">
        <v>92</v>
      </c>
      <c r="D19">
        <v>793.879545454545</v>
      </c>
    </row>
    <row r="20" spans="2:4">
      <c r="B20" t="s">
        <v>148</v>
      </c>
      <c r="C20" s="20" t="s">
        <v>65</v>
      </c>
      <c r="D20">
        <v>1349.21666666667</v>
      </c>
    </row>
    <row r="21" spans="3:4">
      <c r="C21" s="20" t="s">
        <v>67</v>
      </c>
      <c r="D21">
        <v>2468.13333333333</v>
      </c>
    </row>
    <row r="22" spans="3:4">
      <c r="C22" s="20" t="s">
        <v>69</v>
      </c>
      <c r="D22">
        <v>173.966666666667</v>
      </c>
    </row>
    <row r="23" spans="3:4">
      <c r="C23" s="20" t="s">
        <v>71</v>
      </c>
      <c r="D23">
        <v>127.491666666667</v>
      </c>
    </row>
    <row r="24" spans="3:4">
      <c r="C24" s="20" t="s">
        <v>74</v>
      </c>
      <c r="D24">
        <v>59.125</v>
      </c>
    </row>
    <row r="25" spans="3:4">
      <c r="C25" s="20" t="s">
        <v>75</v>
      </c>
      <c r="D25">
        <v>79.625</v>
      </c>
    </row>
    <row r="26" spans="3:4">
      <c r="C26" s="20" t="s">
        <v>77</v>
      </c>
      <c r="D26">
        <v>559.283333333333</v>
      </c>
    </row>
    <row r="27" spans="3:4">
      <c r="C27" s="20" t="s">
        <v>79</v>
      </c>
      <c r="D27">
        <v>714.833333333333</v>
      </c>
    </row>
    <row r="28" spans="3:4">
      <c r="C28" s="20" t="s">
        <v>81</v>
      </c>
      <c r="D28">
        <v>519.791666666667</v>
      </c>
    </row>
    <row r="29" spans="3:4">
      <c r="C29" s="20" t="s">
        <v>83</v>
      </c>
      <c r="D29">
        <v>59.125</v>
      </c>
    </row>
    <row r="30" spans="3:4">
      <c r="C30" s="20" t="s">
        <v>85</v>
      </c>
      <c r="D30">
        <v>106.466666666667</v>
      </c>
    </row>
    <row r="31" spans="3:4">
      <c r="C31" s="20" t="s">
        <v>87</v>
      </c>
      <c r="D31">
        <v>678.75</v>
      </c>
    </row>
    <row r="32" spans="3:4">
      <c r="C32" s="20" t="s">
        <v>88</v>
      </c>
      <c r="D32">
        <v>47.8666666666667</v>
      </c>
    </row>
    <row r="33" spans="3:4">
      <c r="C33" s="20" t="s">
        <v>90</v>
      </c>
      <c r="D33">
        <v>67.5</v>
      </c>
    </row>
    <row r="34" spans="3:4">
      <c r="C34" s="20" t="s">
        <v>139</v>
      </c>
      <c r="D34">
        <v>1782.75</v>
      </c>
    </row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K159"/>
  <sheetViews>
    <sheetView tabSelected="1" topLeftCell="A45" workbookViewId="0">
      <selection activeCell="G60" sqref="G60"/>
    </sheetView>
  </sheetViews>
  <sheetFormatPr defaultColWidth="9" defaultRowHeight="15"/>
  <cols>
    <col min="2" max="2" width="21" customWidth="1"/>
    <col min="3" max="3" width="18" customWidth="1"/>
    <col min="4" max="7" width="11.1428571428571" customWidth="1"/>
    <col min="9" max="9" width="14" customWidth="1"/>
  </cols>
  <sheetData>
    <row r="1" spans="5:9">
      <c r="E1" t="s">
        <v>2</v>
      </c>
      <c r="F1" t="s">
        <v>149</v>
      </c>
      <c r="G1" t="s">
        <v>150</v>
      </c>
      <c r="H1" t="s">
        <v>151</v>
      </c>
      <c r="I1" t="s">
        <v>152</v>
      </c>
    </row>
    <row r="2" spans="2:10">
      <c r="B2" s="2" t="s">
        <v>5</v>
      </c>
      <c r="C2" s="3" t="s">
        <v>52</v>
      </c>
      <c r="D2" s="3">
        <v>424</v>
      </c>
      <c r="E2" s="4">
        <v>10</v>
      </c>
      <c r="F2" s="4">
        <f>D2*E2</f>
        <v>4240</v>
      </c>
      <c r="G2" s="4">
        <v>2325</v>
      </c>
      <c r="H2">
        <v>1915</v>
      </c>
      <c r="I2">
        <f>G2+H2-F2</f>
        <v>0</v>
      </c>
      <c r="J2" s="15"/>
    </row>
    <row r="3" spans="2:9">
      <c r="B3" s="2"/>
      <c r="C3" s="3" t="s">
        <v>54</v>
      </c>
      <c r="D3" s="3">
        <v>424</v>
      </c>
      <c r="E3" s="4">
        <v>10</v>
      </c>
      <c r="F3" s="4">
        <f t="shared" ref="F3:F25" si="0">D3*E3</f>
        <v>4240</v>
      </c>
      <c r="G3" s="4">
        <v>1884</v>
      </c>
      <c r="H3">
        <v>2356</v>
      </c>
      <c r="I3">
        <f t="shared" ref="I3:I25" si="1">G3+H3-F3</f>
        <v>0</v>
      </c>
    </row>
    <row r="4" spans="2:9">
      <c r="B4" s="2"/>
      <c r="C4" s="3" t="s">
        <v>56</v>
      </c>
      <c r="D4" s="3">
        <v>375</v>
      </c>
      <c r="E4" s="4">
        <v>10</v>
      </c>
      <c r="F4" s="4">
        <f t="shared" si="0"/>
        <v>3750</v>
      </c>
      <c r="G4" s="4">
        <v>1734</v>
      </c>
      <c r="H4">
        <v>2016</v>
      </c>
      <c r="I4">
        <f t="shared" si="1"/>
        <v>0</v>
      </c>
    </row>
    <row r="5" s="1" customFormat="1" spans="2:9">
      <c r="B5" s="2"/>
      <c r="C5" s="5" t="s">
        <v>58</v>
      </c>
      <c r="D5" s="5">
        <v>1271</v>
      </c>
      <c r="E5" s="4">
        <v>10</v>
      </c>
      <c r="F5" s="6">
        <f t="shared" si="0"/>
        <v>12710</v>
      </c>
      <c r="G5" s="6">
        <v>6100</v>
      </c>
      <c r="H5" s="1">
        <v>6610</v>
      </c>
      <c r="I5" s="1">
        <f t="shared" si="1"/>
        <v>0</v>
      </c>
    </row>
    <row r="6" spans="2:9">
      <c r="B6" s="2"/>
      <c r="C6" s="3" t="s">
        <v>59</v>
      </c>
      <c r="D6" s="3">
        <v>71</v>
      </c>
      <c r="E6" s="4">
        <v>10</v>
      </c>
      <c r="F6" s="4">
        <f t="shared" si="0"/>
        <v>710</v>
      </c>
      <c r="G6" s="6">
        <v>654</v>
      </c>
      <c r="H6">
        <v>56</v>
      </c>
      <c r="I6">
        <f t="shared" si="1"/>
        <v>0</v>
      </c>
    </row>
    <row r="7" spans="2:9">
      <c r="B7" s="2"/>
      <c r="C7" s="3" t="s">
        <v>60</v>
      </c>
      <c r="D7" s="3">
        <v>5293</v>
      </c>
      <c r="E7" s="4">
        <v>10</v>
      </c>
      <c r="F7" s="4">
        <f t="shared" si="0"/>
        <v>52930</v>
      </c>
      <c r="G7" s="4"/>
      <c r="H7">
        <v>27959</v>
      </c>
      <c r="I7">
        <f t="shared" si="1"/>
        <v>-24971</v>
      </c>
    </row>
    <row r="8" spans="2:9">
      <c r="B8" s="2"/>
      <c r="C8" s="3" t="s">
        <v>62</v>
      </c>
      <c r="D8" s="3">
        <v>36</v>
      </c>
      <c r="E8" s="4">
        <v>10</v>
      </c>
      <c r="F8" s="4">
        <f t="shared" si="0"/>
        <v>360</v>
      </c>
      <c r="G8" s="6"/>
      <c r="H8">
        <v>56</v>
      </c>
      <c r="I8">
        <f t="shared" si="1"/>
        <v>-304</v>
      </c>
    </row>
    <row r="9" spans="2:9">
      <c r="B9" s="2"/>
      <c r="C9" s="3" t="s">
        <v>8</v>
      </c>
      <c r="D9" s="3">
        <v>142</v>
      </c>
      <c r="E9" s="4">
        <v>10</v>
      </c>
      <c r="F9" s="4">
        <f t="shared" si="0"/>
        <v>1420</v>
      </c>
      <c r="G9" s="4"/>
      <c r="I9">
        <f t="shared" si="1"/>
        <v>-1420</v>
      </c>
    </row>
    <row r="10" spans="2:9">
      <c r="B10" s="2"/>
      <c r="C10" s="3" t="s">
        <v>6</v>
      </c>
      <c r="D10" s="3">
        <v>142</v>
      </c>
      <c r="E10" s="4">
        <v>10</v>
      </c>
      <c r="F10" s="4">
        <f t="shared" si="0"/>
        <v>1420</v>
      </c>
      <c r="G10" s="4"/>
      <c r="I10">
        <f t="shared" si="1"/>
        <v>-1420</v>
      </c>
    </row>
    <row r="11" spans="2:9">
      <c r="B11" s="2"/>
      <c r="C11" s="3" t="s">
        <v>32</v>
      </c>
      <c r="D11" s="3">
        <v>1</v>
      </c>
      <c r="E11" s="4">
        <v>10</v>
      </c>
      <c r="F11" s="4">
        <f t="shared" si="0"/>
        <v>10</v>
      </c>
      <c r="G11" s="4"/>
      <c r="I11">
        <f t="shared" si="1"/>
        <v>-10</v>
      </c>
    </row>
    <row r="12" spans="2:11">
      <c r="B12" s="2"/>
      <c r="C12" s="3" t="s">
        <v>10</v>
      </c>
      <c r="D12" s="3">
        <v>18</v>
      </c>
      <c r="E12" s="4">
        <v>10</v>
      </c>
      <c r="F12" s="4">
        <f t="shared" si="0"/>
        <v>180</v>
      </c>
      <c r="G12" s="4"/>
      <c r="I12">
        <f t="shared" si="1"/>
        <v>-180</v>
      </c>
      <c r="K12" s="1"/>
    </row>
    <row r="13" spans="6:7">
      <c r="F13" s="4"/>
      <c r="G13" s="4"/>
    </row>
    <row r="14" spans="6:7">
      <c r="F14" s="4"/>
      <c r="G14" s="4"/>
    </row>
    <row r="15" spans="2:10">
      <c r="B15" s="7" t="s">
        <v>153</v>
      </c>
      <c r="C15" s="8" t="s">
        <v>154</v>
      </c>
      <c r="D15" s="8">
        <v>565</v>
      </c>
      <c r="E15" s="9">
        <v>10</v>
      </c>
      <c r="F15" s="4">
        <f t="shared" ref="F15:F25" si="2">D15*E15</f>
        <v>5650</v>
      </c>
      <c r="G15" s="4">
        <v>5650</v>
      </c>
      <c r="H15">
        <v>0</v>
      </c>
      <c r="I15">
        <f t="shared" ref="I15:I25" si="3">G15+H15-F15</f>
        <v>0</v>
      </c>
      <c r="J15" s="15" t="s">
        <v>155</v>
      </c>
    </row>
    <row r="16" spans="2:9">
      <c r="B16" s="10"/>
      <c r="C16" s="8" t="s">
        <v>156</v>
      </c>
      <c r="D16" s="8">
        <v>71</v>
      </c>
      <c r="E16" s="9">
        <v>10</v>
      </c>
      <c r="F16" s="4">
        <f t="shared" si="2"/>
        <v>710</v>
      </c>
      <c r="G16" s="4">
        <v>710</v>
      </c>
      <c r="H16">
        <v>0</v>
      </c>
      <c r="I16">
        <f t="shared" si="3"/>
        <v>0</v>
      </c>
    </row>
    <row r="17" spans="2:9">
      <c r="B17" s="10"/>
      <c r="C17" s="8" t="s">
        <v>157</v>
      </c>
      <c r="D17" s="8">
        <v>156</v>
      </c>
      <c r="E17" s="9">
        <v>10</v>
      </c>
      <c r="F17" s="4">
        <f t="shared" si="2"/>
        <v>1560</v>
      </c>
      <c r="G17" s="4">
        <v>1560</v>
      </c>
      <c r="H17">
        <v>0</v>
      </c>
      <c r="I17">
        <f t="shared" si="3"/>
        <v>0</v>
      </c>
    </row>
    <row r="18" spans="2:9">
      <c r="B18" s="10"/>
      <c r="C18" s="8" t="s">
        <v>158</v>
      </c>
      <c r="D18" s="11">
        <v>5293</v>
      </c>
      <c r="E18" s="9">
        <v>10</v>
      </c>
      <c r="F18" s="4">
        <f t="shared" si="2"/>
        <v>52930</v>
      </c>
      <c r="G18" s="4">
        <v>52930</v>
      </c>
      <c r="H18" s="6">
        <v>0</v>
      </c>
      <c r="I18">
        <f t="shared" si="3"/>
        <v>0</v>
      </c>
    </row>
    <row r="19" spans="2:9">
      <c r="B19" s="10"/>
      <c r="C19" s="8" t="s">
        <v>159</v>
      </c>
      <c r="D19" s="11">
        <v>1271</v>
      </c>
      <c r="E19" s="9">
        <v>10</v>
      </c>
      <c r="F19" s="4">
        <f t="shared" si="2"/>
        <v>12710</v>
      </c>
      <c r="G19" s="6">
        <v>6000</v>
      </c>
      <c r="H19">
        <v>0</v>
      </c>
      <c r="I19">
        <f t="shared" si="3"/>
        <v>-6710</v>
      </c>
    </row>
    <row r="20" spans="2:9">
      <c r="B20" s="10"/>
      <c r="C20" s="8" t="s">
        <v>160</v>
      </c>
      <c r="D20" s="8">
        <v>424</v>
      </c>
      <c r="E20" s="9">
        <v>10</v>
      </c>
      <c r="F20" s="4">
        <f t="shared" si="2"/>
        <v>4240</v>
      </c>
      <c r="G20" s="6">
        <v>4240</v>
      </c>
      <c r="H20">
        <v>0</v>
      </c>
      <c r="I20">
        <f t="shared" si="3"/>
        <v>0</v>
      </c>
    </row>
    <row r="21" spans="2:9">
      <c r="B21" s="10"/>
      <c r="C21" s="8" t="s">
        <v>161</v>
      </c>
      <c r="D21" s="8">
        <v>43</v>
      </c>
      <c r="E21" s="9">
        <v>10</v>
      </c>
      <c r="F21" s="4">
        <f t="shared" si="2"/>
        <v>430</v>
      </c>
      <c r="G21" s="6">
        <v>0</v>
      </c>
      <c r="H21">
        <v>0</v>
      </c>
      <c r="I21">
        <f t="shared" si="3"/>
        <v>-430</v>
      </c>
    </row>
    <row r="22" spans="2:9">
      <c r="B22" s="10"/>
      <c r="C22" s="8" t="s">
        <v>162</v>
      </c>
      <c r="D22" s="8">
        <v>1</v>
      </c>
      <c r="E22" s="9">
        <v>10</v>
      </c>
      <c r="F22" s="4">
        <f t="shared" si="2"/>
        <v>10</v>
      </c>
      <c r="G22" s="4"/>
      <c r="I22">
        <f t="shared" si="3"/>
        <v>-10</v>
      </c>
    </row>
    <row r="23" spans="2:9">
      <c r="B23" s="10"/>
      <c r="C23" s="8" t="s">
        <v>6</v>
      </c>
      <c r="D23" s="8">
        <v>185</v>
      </c>
      <c r="E23" s="9">
        <v>30</v>
      </c>
      <c r="F23" s="4">
        <f t="shared" si="2"/>
        <v>5550</v>
      </c>
      <c r="G23" s="4"/>
      <c r="I23">
        <f t="shared" si="3"/>
        <v>-5550</v>
      </c>
    </row>
    <row r="24" spans="2:9">
      <c r="B24" s="10"/>
      <c r="C24" s="8" t="s">
        <v>136</v>
      </c>
      <c r="D24" s="8">
        <v>18</v>
      </c>
      <c r="E24" s="9">
        <v>30</v>
      </c>
      <c r="F24" s="4">
        <f t="shared" si="2"/>
        <v>540</v>
      </c>
      <c r="G24" s="4"/>
      <c r="I24">
        <f t="shared" si="3"/>
        <v>-540</v>
      </c>
    </row>
    <row r="25" spans="2:9">
      <c r="B25" s="12"/>
      <c r="C25" s="8" t="s">
        <v>8</v>
      </c>
      <c r="D25" s="8">
        <v>147</v>
      </c>
      <c r="E25" s="9">
        <v>30</v>
      </c>
      <c r="F25" s="4">
        <f t="shared" si="2"/>
        <v>4410</v>
      </c>
      <c r="G25" s="4"/>
      <c r="I25">
        <f t="shared" si="3"/>
        <v>-4410</v>
      </c>
    </row>
    <row r="28" spans="2:9">
      <c r="B28" s="13" t="s">
        <v>163</v>
      </c>
      <c r="C28" s="3" t="s">
        <v>52</v>
      </c>
      <c r="D28" s="8">
        <v>706</v>
      </c>
      <c r="E28" s="4">
        <v>10</v>
      </c>
      <c r="F28" s="4">
        <f t="shared" ref="F28:F38" si="4">D28*E28</f>
        <v>7060</v>
      </c>
      <c r="G28" s="4">
        <v>0</v>
      </c>
      <c r="H28">
        <v>0</v>
      </c>
      <c r="I28">
        <f t="shared" ref="I28:I38" si="5">G28+H28-F28</f>
        <v>-7060</v>
      </c>
    </row>
    <row r="29" spans="2:9">
      <c r="B29" s="10"/>
      <c r="C29" s="3" t="s">
        <v>54</v>
      </c>
      <c r="D29" s="8">
        <v>142</v>
      </c>
      <c r="E29" s="4">
        <v>10</v>
      </c>
      <c r="F29" s="4">
        <f t="shared" si="4"/>
        <v>1420</v>
      </c>
      <c r="G29" s="4">
        <v>0</v>
      </c>
      <c r="H29">
        <v>10</v>
      </c>
      <c r="I29">
        <f t="shared" si="5"/>
        <v>-1410</v>
      </c>
    </row>
    <row r="30" spans="2:9">
      <c r="B30" s="10"/>
      <c r="C30" s="3" t="s">
        <v>56</v>
      </c>
      <c r="D30" s="8">
        <v>248</v>
      </c>
      <c r="E30" s="4">
        <v>10</v>
      </c>
      <c r="F30" s="4">
        <f t="shared" si="4"/>
        <v>2480</v>
      </c>
      <c r="G30" s="4">
        <v>0</v>
      </c>
      <c r="H30">
        <v>0</v>
      </c>
      <c r="I30">
        <f t="shared" si="5"/>
        <v>-2480</v>
      </c>
    </row>
    <row r="31" spans="2:9">
      <c r="B31" s="10"/>
      <c r="C31" s="5" t="s">
        <v>58</v>
      </c>
      <c r="D31" s="11">
        <v>1694</v>
      </c>
      <c r="E31" s="4">
        <v>10</v>
      </c>
      <c r="F31" s="4">
        <f t="shared" si="4"/>
        <v>16940</v>
      </c>
      <c r="G31" s="4">
        <v>0</v>
      </c>
      <c r="H31" s="6">
        <v>0</v>
      </c>
      <c r="I31">
        <f t="shared" si="5"/>
        <v>-16940</v>
      </c>
    </row>
    <row r="32" spans="2:9">
      <c r="B32" s="10"/>
      <c r="C32" s="3" t="s">
        <v>59</v>
      </c>
      <c r="D32" s="11">
        <v>71</v>
      </c>
      <c r="E32" s="4">
        <v>10</v>
      </c>
      <c r="F32" s="4">
        <f t="shared" si="4"/>
        <v>710</v>
      </c>
      <c r="G32" s="6">
        <v>0</v>
      </c>
      <c r="H32">
        <v>0</v>
      </c>
      <c r="I32">
        <f t="shared" si="5"/>
        <v>-710</v>
      </c>
    </row>
    <row r="33" spans="2:9">
      <c r="B33" s="10"/>
      <c r="C33" s="3" t="s">
        <v>60</v>
      </c>
      <c r="D33" s="8">
        <v>2118</v>
      </c>
      <c r="E33" s="4">
        <v>10</v>
      </c>
      <c r="F33" s="4">
        <f t="shared" si="4"/>
        <v>21180</v>
      </c>
      <c r="G33" s="6">
        <v>0</v>
      </c>
      <c r="H33">
        <v>17</v>
      </c>
      <c r="I33">
        <f t="shared" si="5"/>
        <v>-21163</v>
      </c>
    </row>
    <row r="34" spans="2:9">
      <c r="B34" s="10"/>
      <c r="C34" s="3" t="s">
        <v>62</v>
      </c>
      <c r="D34" s="8">
        <v>22</v>
      </c>
      <c r="E34" s="4">
        <v>10</v>
      </c>
      <c r="F34" s="4">
        <f t="shared" si="4"/>
        <v>220</v>
      </c>
      <c r="G34" s="6">
        <v>0</v>
      </c>
      <c r="H34">
        <v>7</v>
      </c>
      <c r="I34">
        <f t="shared" si="5"/>
        <v>-213</v>
      </c>
    </row>
    <row r="35" spans="2:9">
      <c r="B35" s="10"/>
      <c r="C35" s="3" t="s">
        <v>8</v>
      </c>
      <c r="D35" s="8">
        <v>1</v>
      </c>
      <c r="E35" s="4">
        <v>10</v>
      </c>
      <c r="F35" s="4">
        <f t="shared" si="4"/>
        <v>10</v>
      </c>
      <c r="G35" s="4"/>
      <c r="I35">
        <f t="shared" si="5"/>
        <v>-10</v>
      </c>
    </row>
    <row r="36" spans="2:9">
      <c r="B36" s="10"/>
      <c r="C36" s="3" t="s">
        <v>6</v>
      </c>
      <c r="D36" s="8">
        <v>185</v>
      </c>
      <c r="E36" s="4">
        <v>10</v>
      </c>
      <c r="F36" s="4">
        <f t="shared" si="4"/>
        <v>1850</v>
      </c>
      <c r="G36" s="4"/>
      <c r="I36">
        <f t="shared" si="5"/>
        <v>-1850</v>
      </c>
    </row>
    <row r="37" spans="2:9">
      <c r="B37" s="10"/>
      <c r="C37" s="14" t="s">
        <v>164</v>
      </c>
      <c r="D37" s="8">
        <v>18</v>
      </c>
      <c r="E37" s="4">
        <v>10</v>
      </c>
      <c r="F37" s="4">
        <f t="shared" si="4"/>
        <v>180</v>
      </c>
      <c r="G37" s="4"/>
      <c r="I37">
        <f t="shared" si="5"/>
        <v>-180</v>
      </c>
    </row>
    <row r="38" spans="2:9">
      <c r="B38" s="12"/>
      <c r="C38" s="3" t="s">
        <v>10</v>
      </c>
      <c r="D38" s="8">
        <v>147</v>
      </c>
      <c r="E38" s="4">
        <v>10</v>
      </c>
      <c r="F38" s="4">
        <f t="shared" si="4"/>
        <v>1470</v>
      </c>
      <c r="G38" s="4"/>
      <c r="I38">
        <f t="shared" si="5"/>
        <v>-1470</v>
      </c>
    </row>
    <row r="41" spans="2:9">
      <c r="B41" s="13" t="s">
        <v>165</v>
      </c>
      <c r="C41" s="3" t="s">
        <v>52</v>
      </c>
      <c r="D41" s="8">
        <v>706</v>
      </c>
      <c r="E41" s="4">
        <v>10</v>
      </c>
      <c r="F41" s="4">
        <f t="shared" ref="F41:F51" si="6">D41*E41</f>
        <v>7060</v>
      </c>
      <c r="G41" s="4">
        <v>4515</v>
      </c>
      <c r="H41">
        <v>2545</v>
      </c>
      <c r="I41">
        <f t="shared" ref="I41:I51" si="7">G41+H41-F41</f>
        <v>0</v>
      </c>
    </row>
    <row r="42" spans="2:9">
      <c r="B42" s="10"/>
      <c r="C42" s="3" t="s">
        <v>54</v>
      </c>
      <c r="D42" s="8">
        <v>142</v>
      </c>
      <c r="E42" s="4">
        <v>10</v>
      </c>
      <c r="F42" s="4">
        <f t="shared" si="6"/>
        <v>1420</v>
      </c>
      <c r="G42" s="4">
        <v>1125</v>
      </c>
      <c r="H42">
        <v>2545</v>
      </c>
      <c r="I42">
        <f t="shared" si="7"/>
        <v>2250</v>
      </c>
    </row>
    <row r="43" spans="2:9">
      <c r="B43" s="10"/>
      <c r="C43" s="3" t="s">
        <v>56</v>
      </c>
      <c r="D43" s="8">
        <v>248</v>
      </c>
      <c r="E43" s="4">
        <v>10</v>
      </c>
      <c r="F43" s="4">
        <f t="shared" si="6"/>
        <v>2480</v>
      </c>
      <c r="G43" s="4">
        <v>229</v>
      </c>
      <c r="H43">
        <v>2251</v>
      </c>
      <c r="I43">
        <f t="shared" si="7"/>
        <v>0</v>
      </c>
    </row>
    <row r="44" spans="2:9">
      <c r="B44" s="10"/>
      <c r="C44" s="5" t="s">
        <v>58</v>
      </c>
      <c r="D44" s="11">
        <v>1694</v>
      </c>
      <c r="E44" s="4">
        <v>10</v>
      </c>
      <c r="F44" s="4">
        <f t="shared" si="6"/>
        <v>16940</v>
      </c>
      <c r="G44" s="4">
        <v>9313</v>
      </c>
      <c r="H44" s="6">
        <v>7627</v>
      </c>
      <c r="I44">
        <f t="shared" si="7"/>
        <v>0</v>
      </c>
    </row>
    <row r="45" spans="2:9">
      <c r="B45" s="10"/>
      <c r="C45" s="3" t="s">
        <v>59</v>
      </c>
      <c r="D45" s="11">
        <v>71</v>
      </c>
      <c r="E45" s="4">
        <v>10</v>
      </c>
      <c r="F45" s="4">
        <f t="shared" si="6"/>
        <v>710</v>
      </c>
      <c r="G45" s="6">
        <v>284</v>
      </c>
      <c r="H45">
        <v>426</v>
      </c>
      <c r="I45">
        <f t="shared" si="7"/>
        <v>0</v>
      </c>
    </row>
    <row r="46" spans="2:9">
      <c r="B46" s="10"/>
      <c r="C46" s="3" t="s">
        <v>60</v>
      </c>
      <c r="D46" s="8">
        <v>2118</v>
      </c>
      <c r="E46" s="4">
        <v>10</v>
      </c>
      <c r="F46" s="4">
        <f t="shared" si="6"/>
        <v>21180</v>
      </c>
      <c r="G46" s="6">
        <v>14393</v>
      </c>
      <c r="H46">
        <v>6787</v>
      </c>
      <c r="I46">
        <f t="shared" si="7"/>
        <v>0</v>
      </c>
    </row>
    <row r="47" spans="2:9">
      <c r="B47" s="10"/>
      <c r="C47" s="3" t="s">
        <v>62</v>
      </c>
      <c r="D47" s="8">
        <v>22</v>
      </c>
      <c r="E47" s="4">
        <v>10</v>
      </c>
      <c r="F47" s="4">
        <f t="shared" si="6"/>
        <v>220</v>
      </c>
      <c r="G47" s="6">
        <v>184</v>
      </c>
      <c r="H47">
        <v>36</v>
      </c>
      <c r="I47">
        <f t="shared" si="7"/>
        <v>0</v>
      </c>
    </row>
    <row r="48" spans="2:9">
      <c r="B48" s="10"/>
      <c r="C48" s="3" t="s">
        <v>8</v>
      </c>
      <c r="D48" s="8">
        <v>1</v>
      </c>
      <c r="E48" s="4">
        <v>10</v>
      </c>
      <c r="F48" s="4">
        <f t="shared" si="6"/>
        <v>10</v>
      </c>
      <c r="G48" s="4"/>
      <c r="I48">
        <f t="shared" si="7"/>
        <v>-10</v>
      </c>
    </row>
    <row r="49" spans="2:9">
      <c r="B49" s="10"/>
      <c r="C49" s="3" t="s">
        <v>6</v>
      </c>
      <c r="D49" s="8">
        <v>185</v>
      </c>
      <c r="E49" s="4">
        <v>10</v>
      </c>
      <c r="F49" s="4">
        <f t="shared" si="6"/>
        <v>1850</v>
      </c>
      <c r="G49" s="4"/>
      <c r="I49">
        <f t="shared" si="7"/>
        <v>-1850</v>
      </c>
    </row>
    <row r="50" spans="2:9">
      <c r="B50" s="10"/>
      <c r="C50" s="14" t="s">
        <v>164</v>
      </c>
      <c r="D50" s="8">
        <v>18</v>
      </c>
      <c r="E50" s="4">
        <v>10</v>
      </c>
      <c r="F50" s="4">
        <f t="shared" si="6"/>
        <v>180</v>
      </c>
      <c r="G50" s="4"/>
      <c r="I50">
        <f t="shared" si="7"/>
        <v>-180</v>
      </c>
    </row>
    <row r="51" spans="2:9">
      <c r="B51" s="12"/>
      <c r="C51" s="3" t="s">
        <v>10</v>
      </c>
      <c r="D51" s="8">
        <v>147</v>
      </c>
      <c r="E51" s="4">
        <v>10</v>
      </c>
      <c r="F51" s="4">
        <f t="shared" si="6"/>
        <v>1470</v>
      </c>
      <c r="G51" s="4"/>
      <c r="I51">
        <f t="shared" si="7"/>
        <v>-1470</v>
      </c>
    </row>
    <row r="54" spans="2:11">
      <c r="B54" s="13" t="s">
        <v>166</v>
      </c>
      <c r="C54" s="8" t="s">
        <v>154</v>
      </c>
      <c r="D54" s="8">
        <v>428</v>
      </c>
      <c r="E54" s="9">
        <v>10</v>
      </c>
      <c r="F54" s="4">
        <f t="shared" ref="F54:F64" si="8">D54*E54</f>
        <v>4280</v>
      </c>
      <c r="G54" s="4">
        <v>3483</v>
      </c>
      <c r="H54">
        <v>797</v>
      </c>
      <c r="I54">
        <f t="shared" ref="I54:I64" si="9">G54+H54-F54</f>
        <v>0</v>
      </c>
      <c r="J54" s="15" t="s">
        <v>155</v>
      </c>
      <c r="K54" s="15"/>
    </row>
    <row r="55" spans="2:9">
      <c r="B55" s="10"/>
      <c r="C55" s="8" t="s">
        <v>156</v>
      </c>
      <c r="D55" s="8">
        <v>72</v>
      </c>
      <c r="E55" s="9">
        <v>10</v>
      </c>
      <c r="F55" s="4">
        <f t="shared" si="8"/>
        <v>720</v>
      </c>
      <c r="G55" s="4"/>
      <c r="H55">
        <v>803</v>
      </c>
      <c r="I55">
        <f t="shared" si="9"/>
        <v>83</v>
      </c>
    </row>
    <row r="56" spans="2:9">
      <c r="B56" s="10"/>
      <c r="C56" s="8" t="s">
        <v>157</v>
      </c>
      <c r="D56" s="8">
        <v>379</v>
      </c>
      <c r="E56" s="9">
        <v>10</v>
      </c>
      <c r="F56" s="4">
        <f t="shared" si="8"/>
        <v>3790</v>
      </c>
      <c r="G56" s="4">
        <v>3352</v>
      </c>
      <c r="H56">
        <v>438</v>
      </c>
      <c r="I56">
        <f t="shared" si="9"/>
        <v>0</v>
      </c>
    </row>
    <row r="57" spans="2:9">
      <c r="B57" s="10"/>
      <c r="C57" s="8" t="s">
        <v>158</v>
      </c>
      <c r="D57" s="11">
        <v>5293</v>
      </c>
      <c r="E57" s="9">
        <v>10</v>
      </c>
      <c r="F57" s="4">
        <f t="shared" si="8"/>
        <v>52930</v>
      </c>
      <c r="G57" s="4">
        <v>47642</v>
      </c>
      <c r="H57" s="6">
        <v>5288</v>
      </c>
      <c r="I57">
        <f t="shared" si="9"/>
        <v>0</v>
      </c>
    </row>
    <row r="58" spans="2:9">
      <c r="B58" s="10"/>
      <c r="C58" s="8" t="s">
        <v>159</v>
      </c>
      <c r="D58" s="11">
        <v>1284</v>
      </c>
      <c r="E58" s="9">
        <v>10</v>
      </c>
      <c r="F58" s="4">
        <f t="shared" si="8"/>
        <v>12840</v>
      </c>
      <c r="G58" s="4">
        <v>11433</v>
      </c>
      <c r="H58">
        <v>1407</v>
      </c>
      <c r="I58">
        <f t="shared" si="9"/>
        <v>0</v>
      </c>
    </row>
    <row r="59" spans="2:9">
      <c r="B59" s="10"/>
      <c r="C59" s="8" t="s">
        <v>160</v>
      </c>
      <c r="D59" s="8">
        <v>428</v>
      </c>
      <c r="E59" s="9">
        <v>10</v>
      </c>
      <c r="F59" s="4">
        <f t="shared" si="8"/>
        <v>4280</v>
      </c>
      <c r="G59" s="4">
        <v>3813</v>
      </c>
      <c r="H59">
        <v>467</v>
      </c>
      <c r="I59">
        <f t="shared" si="9"/>
        <v>0</v>
      </c>
    </row>
    <row r="60" spans="2:9">
      <c r="B60" s="10"/>
      <c r="C60" s="8" t="s">
        <v>161</v>
      </c>
      <c r="D60" s="8">
        <v>37</v>
      </c>
      <c r="E60" s="9">
        <v>10</v>
      </c>
      <c r="F60" s="4">
        <f t="shared" si="8"/>
        <v>370</v>
      </c>
      <c r="G60" s="4">
        <v>0</v>
      </c>
      <c r="H60">
        <v>46</v>
      </c>
      <c r="I60">
        <f t="shared" si="9"/>
        <v>-324</v>
      </c>
    </row>
    <row r="61" spans="2:9">
      <c r="B61" s="10"/>
      <c r="C61" s="14" t="s">
        <v>167</v>
      </c>
      <c r="D61" s="8">
        <v>1</v>
      </c>
      <c r="E61" s="9">
        <v>10</v>
      </c>
      <c r="F61" s="4">
        <f t="shared" si="8"/>
        <v>10</v>
      </c>
      <c r="G61" s="4"/>
      <c r="I61">
        <f t="shared" si="9"/>
        <v>-10</v>
      </c>
    </row>
    <row r="62" spans="2:9">
      <c r="B62" s="10"/>
      <c r="C62" s="8" t="s">
        <v>6</v>
      </c>
      <c r="D62" s="8">
        <v>185</v>
      </c>
      <c r="E62" s="9">
        <v>10</v>
      </c>
      <c r="F62" s="4">
        <f t="shared" si="8"/>
        <v>1850</v>
      </c>
      <c r="G62" s="4"/>
      <c r="I62">
        <f t="shared" si="9"/>
        <v>-1850</v>
      </c>
    </row>
    <row r="63" spans="2:9">
      <c r="B63" s="10"/>
      <c r="C63" s="8" t="s">
        <v>136</v>
      </c>
      <c r="D63" s="8">
        <v>18</v>
      </c>
      <c r="E63" s="9">
        <v>10</v>
      </c>
      <c r="F63" s="4">
        <f t="shared" si="8"/>
        <v>180</v>
      </c>
      <c r="G63" s="4"/>
      <c r="I63">
        <f t="shared" si="9"/>
        <v>-180</v>
      </c>
    </row>
    <row r="64" spans="2:9">
      <c r="B64" s="12"/>
      <c r="C64" s="8" t="s">
        <v>8</v>
      </c>
      <c r="D64" s="8">
        <v>147</v>
      </c>
      <c r="E64" s="9">
        <v>10</v>
      </c>
      <c r="F64" s="4">
        <f t="shared" si="8"/>
        <v>1470</v>
      </c>
      <c r="G64" s="4"/>
      <c r="I64">
        <f t="shared" si="9"/>
        <v>-1470</v>
      </c>
    </row>
    <row r="67" spans="2:10">
      <c r="B67" s="13" t="s">
        <v>168</v>
      </c>
      <c r="C67" s="14" t="s">
        <v>169</v>
      </c>
      <c r="D67" s="8">
        <v>71</v>
      </c>
      <c r="E67" s="9">
        <v>10</v>
      </c>
      <c r="F67" s="4">
        <f t="shared" ref="F67:F77" si="10">D67*E67</f>
        <v>710</v>
      </c>
      <c r="G67" s="4">
        <v>710</v>
      </c>
      <c r="H67">
        <v>0</v>
      </c>
      <c r="I67">
        <f t="shared" ref="I67:I77" si="11">G67+H67-F67</f>
        <v>0</v>
      </c>
      <c r="J67" s="15"/>
    </row>
    <row r="68" spans="2:9">
      <c r="B68" s="10"/>
      <c r="C68" s="14" t="s">
        <v>170</v>
      </c>
      <c r="D68" s="8">
        <v>2118</v>
      </c>
      <c r="E68" s="9">
        <v>10</v>
      </c>
      <c r="F68" s="4">
        <f t="shared" si="10"/>
        <v>21180</v>
      </c>
      <c r="G68" s="4">
        <v>21180</v>
      </c>
      <c r="H68">
        <v>0</v>
      </c>
      <c r="I68">
        <f t="shared" si="11"/>
        <v>0</v>
      </c>
    </row>
    <row r="69" spans="2:9">
      <c r="B69" s="10"/>
      <c r="C69" s="14" t="s">
        <v>171</v>
      </c>
      <c r="D69" s="8">
        <v>248</v>
      </c>
      <c r="E69" s="9">
        <v>10</v>
      </c>
      <c r="F69" s="4">
        <f t="shared" si="10"/>
        <v>2480</v>
      </c>
      <c r="G69" s="4">
        <v>2480</v>
      </c>
      <c r="H69">
        <v>0</v>
      </c>
      <c r="I69">
        <f t="shared" si="11"/>
        <v>0</v>
      </c>
    </row>
    <row r="70" spans="2:9">
      <c r="B70" s="10"/>
      <c r="C70" s="14" t="s">
        <v>172</v>
      </c>
      <c r="D70" s="11">
        <v>1694</v>
      </c>
      <c r="E70" s="9">
        <v>10</v>
      </c>
      <c r="F70" s="4">
        <f t="shared" si="10"/>
        <v>16940</v>
      </c>
      <c r="G70" s="4">
        <v>16940</v>
      </c>
      <c r="H70" s="6">
        <v>0</v>
      </c>
      <c r="I70">
        <f t="shared" si="11"/>
        <v>0</v>
      </c>
    </row>
    <row r="71" spans="2:9">
      <c r="B71" s="10"/>
      <c r="C71" s="14" t="s">
        <v>173</v>
      </c>
      <c r="D71" s="11">
        <v>142</v>
      </c>
      <c r="E71" s="9">
        <v>10</v>
      </c>
      <c r="F71" s="4">
        <f t="shared" si="10"/>
        <v>1420</v>
      </c>
      <c r="G71" s="6">
        <v>1420</v>
      </c>
      <c r="H71">
        <v>0</v>
      </c>
      <c r="I71">
        <f t="shared" si="11"/>
        <v>0</v>
      </c>
    </row>
    <row r="72" spans="2:9">
      <c r="B72" s="10"/>
      <c r="C72" s="14" t="s">
        <v>174</v>
      </c>
      <c r="D72" s="8">
        <v>22</v>
      </c>
      <c r="E72" s="9">
        <v>10</v>
      </c>
      <c r="F72" s="4">
        <f t="shared" si="10"/>
        <v>220</v>
      </c>
      <c r="G72" s="6">
        <v>220</v>
      </c>
      <c r="H72">
        <v>0</v>
      </c>
      <c r="I72">
        <f t="shared" si="11"/>
        <v>0</v>
      </c>
    </row>
    <row r="73" spans="2:9">
      <c r="B73" s="10"/>
      <c r="C73" s="14" t="s">
        <v>175</v>
      </c>
      <c r="D73" s="8">
        <v>706</v>
      </c>
      <c r="E73" s="9">
        <v>10</v>
      </c>
      <c r="F73" s="4">
        <f t="shared" si="10"/>
        <v>7060</v>
      </c>
      <c r="G73" s="6">
        <v>7060</v>
      </c>
      <c r="H73">
        <v>0</v>
      </c>
      <c r="I73">
        <f t="shared" si="11"/>
        <v>0</v>
      </c>
    </row>
    <row r="74" spans="2:9">
      <c r="B74" s="10"/>
      <c r="C74" s="14" t="s">
        <v>176</v>
      </c>
      <c r="D74" s="8">
        <v>1</v>
      </c>
      <c r="E74" s="9">
        <v>10</v>
      </c>
      <c r="F74" s="4">
        <f t="shared" si="10"/>
        <v>10</v>
      </c>
      <c r="G74" s="4"/>
      <c r="I74">
        <f t="shared" si="11"/>
        <v>-10</v>
      </c>
    </row>
    <row r="75" spans="2:9">
      <c r="B75" s="10"/>
      <c r="C75" s="8" t="s">
        <v>6</v>
      </c>
      <c r="D75" s="8">
        <v>185</v>
      </c>
      <c r="E75" s="9">
        <v>10</v>
      </c>
      <c r="F75" s="4">
        <f t="shared" si="10"/>
        <v>1850</v>
      </c>
      <c r="G75" s="4"/>
      <c r="I75">
        <f t="shared" si="11"/>
        <v>-1850</v>
      </c>
    </row>
    <row r="76" spans="2:9">
      <c r="B76" s="10"/>
      <c r="C76" s="8" t="s">
        <v>136</v>
      </c>
      <c r="D76" s="8">
        <v>18</v>
      </c>
      <c r="E76" s="9">
        <v>10</v>
      </c>
      <c r="F76" s="4">
        <f t="shared" si="10"/>
        <v>180</v>
      </c>
      <c r="G76" s="4"/>
      <c r="I76">
        <f t="shared" si="11"/>
        <v>-180</v>
      </c>
    </row>
    <row r="77" spans="2:9">
      <c r="B77" s="12"/>
      <c r="C77" s="8" t="s">
        <v>8</v>
      </c>
      <c r="D77" s="8">
        <v>147</v>
      </c>
      <c r="E77" s="9">
        <v>10</v>
      </c>
      <c r="F77" s="4">
        <f t="shared" si="10"/>
        <v>1470</v>
      </c>
      <c r="G77" s="4"/>
      <c r="I77">
        <f t="shared" si="11"/>
        <v>-1470</v>
      </c>
    </row>
    <row r="78" spans="6:6">
      <c r="F78" s="4"/>
    </row>
    <row r="79" spans="6:6">
      <c r="F79" s="4"/>
    </row>
    <row r="80" spans="6:6">
      <c r="F80" s="4"/>
    </row>
    <row r="81" spans="2:10">
      <c r="B81" s="13" t="s">
        <v>177</v>
      </c>
      <c r="C81" s="14" t="s">
        <v>169</v>
      </c>
      <c r="D81" s="8">
        <v>71</v>
      </c>
      <c r="E81" s="9">
        <v>10</v>
      </c>
      <c r="F81" s="4">
        <f t="shared" ref="F78:F91" si="12">D81*E81</f>
        <v>710</v>
      </c>
      <c r="G81" s="4">
        <v>710</v>
      </c>
      <c r="H81">
        <v>0</v>
      </c>
      <c r="I81">
        <f t="shared" ref="I81:I91" si="13">G81+H81-F81</f>
        <v>0</v>
      </c>
      <c r="J81" s="15"/>
    </row>
    <row r="82" spans="2:9">
      <c r="B82" s="10"/>
      <c r="C82" s="14" t="s">
        <v>170</v>
      </c>
      <c r="D82" s="8">
        <v>5293</v>
      </c>
      <c r="E82" s="9">
        <v>10</v>
      </c>
      <c r="F82" s="4">
        <f t="shared" si="12"/>
        <v>52930</v>
      </c>
      <c r="G82" s="4">
        <v>52930</v>
      </c>
      <c r="H82">
        <v>0</v>
      </c>
      <c r="I82">
        <f t="shared" si="13"/>
        <v>0</v>
      </c>
    </row>
    <row r="83" spans="2:9">
      <c r="B83" s="10"/>
      <c r="C83" s="14" t="s">
        <v>171</v>
      </c>
      <c r="D83" s="8">
        <v>375</v>
      </c>
      <c r="E83" s="9">
        <v>10</v>
      </c>
      <c r="F83" s="4">
        <f t="shared" si="12"/>
        <v>3750</v>
      </c>
      <c r="G83" s="4">
        <v>3750</v>
      </c>
      <c r="H83">
        <v>0</v>
      </c>
      <c r="I83">
        <f t="shared" si="13"/>
        <v>0</v>
      </c>
    </row>
    <row r="84" spans="2:9">
      <c r="B84" s="10"/>
      <c r="C84" s="14" t="s">
        <v>172</v>
      </c>
      <c r="D84" s="11">
        <v>1271</v>
      </c>
      <c r="E84" s="9">
        <v>10</v>
      </c>
      <c r="F84" s="4">
        <f t="shared" si="12"/>
        <v>12710</v>
      </c>
      <c r="G84" s="4">
        <v>12710</v>
      </c>
      <c r="H84" s="6">
        <v>0</v>
      </c>
      <c r="I84">
        <f t="shared" si="13"/>
        <v>0</v>
      </c>
    </row>
    <row r="85" spans="2:9">
      <c r="B85" s="10"/>
      <c r="C85" s="14" t="s">
        <v>173</v>
      </c>
      <c r="D85" s="11">
        <v>424</v>
      </c>
      <c r="E85" s="9">
        <v>10</v>
      </c>
      <c r="F85" s="4">
        <f t="shared" si="12"/>
        <v>4240</v>
      </c>
      <c r="G85" s="6">
        <v>4240</v>
      </c>
      <c r="H85">
        <v>0</v>
      </c>
      <c r="I85">
        <f t="shared" si="13"/>
        <v>0</v>
      </c>
    </row>
    <row r="86" spans="2:9">
      <c r="B86" s="10"/>
      <c r="C86" s="14" t="s">
        <v>174</v>
      </c>
      <c r="D86" s="8">
        <v>32</v>
      </c>
      <c r="E86" s="9">
        <v>10</v>
      </c>
      <c r="F86" s="4">
        <f t="shared" si="12"/>
        <v>320</v>
      </c>
      <c r="G86" s="6">
        <v>320</v>
      </c>
      <c r="H86">
        <v>0</v>
      </c>
      <c r="I86">
        <f t="shared" si="13"/>
        <v>0</v>
      </c>
    </row>
    <row r="87" spans="2:9">
      <c r="B87" s="10"/>
      <c r="C87" s="14" t="s">
        <v>175</v>
      </c>
      <c r="D87" s="8">
        <v>424</v>
      </c>
      <c r="E87" s="9">
        <v>10</v>
      </c>
      <c r="F87" s="4">
        <f t="shared" si="12"/>
        <v>4240</v>
      </c>
      <c r="G87" s="6">
        <v>0</v>
      </c>
      <c r="H87">
        <v>0</v>
      </c>
      <c r="I87">
        <f t="shared" si="13"/>
        <v>-4240</v>
      </c>
    </row>
    <row r="88" spans="2:9">
      <c r="B88" s="10"/>
      <c r="C88" s="14" t="s">
        <v>178</v>
      </c>
      <c r="D88" s="8">
        <v>1</v>
      </c>
      <c r="E88" s="9">
        <v>10</v>
      </c>
      <c r="F88" s="4">
        <f t="shared" si="12"/>
        <v>10</v>
      </c>
      <c r="G88" s="4"/>
      <c r="I88">
        <f t="shared" si="13"/>
        <v>-10</v>
      </c>
    </row>
    <row r="89" spans="2:9">
      <c r="B89" s="10"/>
      <c r="C89" s="8" t="s">
        <v>6</v>
      </c>
      <c r="D89" s="8">
        <v>185</v>
      </c>
      <c r="E89" s="9">
        <v>10</v>
      </c>
      <c r="F89" s="4">
        <f t="shared" si="12"/>
        <v>1850</v>
      </c>
      <c r="G89" s="4"/>
      <c r="I89">
        <f t="shared" si="13"/>
        <v>-1850</v>
      </c>
    </row>
    <row r="90" spans="2:9">
      <c r="B90" s="10"/>
      <c r="C90" s="8" t="s">
        <v>136</v>
      </c>
      <c r="D90" s="8">
        <v>18</v>
      </c>
      <c r="E90" s="9">
        <v>10</v>
      </c>
      <c r="F90" s="4">
        <f t="shared" si="12"/>
        <v>180</v>
      </c>
      <c r="G90" s="4"/>
      <c r="I90">
        <f t="shared" si="13"/>
        <v>-180</v>
      </c>
    </row>
    <row r="91" spans="2:9">
      <c r="B91" s="12"/>
      <c r="C91" s="8" t="s">
        <v>8</v>
      </c>
      <c r="D91" s="8">
        <v>147</v>
      </c>
      <c r="E91" s="9">
        <v>10</v>
      </c>
      <c r="F91" s="4">
        <f t="shared" si="12"/>
        <v>1470</v>
      </c>
      <c r="G91" s="4"/>
      <c r="I91">
        <f t="shared" si="13"/>
        <v>-1470</v>
      </c>
    </row>
    <row r="94" spans="2:9">
      <c r="B94" s="13" t="s">
        <v>179</v>
      </c>
      <c r="C94" s="3" t="s">
        <v>52</v>
      </c>
      <c r="D94" s="8">
        <v>71</v>
      </c>
      <c r="E94" s="4">
        <v>30</v>
      </c>
      <c r="F94" s="4">
        <f t="shared" ref="F94:F104" si="14">D94*E94</f>
        <v>2130</v>
      </c>
      <c r="G94" s="4">
        <v>2130</v>
      </c>
      <c r="H94">
        <v>0</v>
      </c>
      <c r="I94">
        <f t="shared" ref="I94:I104" si="15">G94+H94-F94</f>
        <v>0</v>
      </c>
    </row>
    <row r="95" spans="2:9">
      <c r="B95" s="10"/>
      <c r="C95" s="3" t="s">
        <v>54</v>
      </c>
      <c r="D95" s="8">
        <v>22</v>
      </c>
      <c r="E95" s="4">
        <v>30</v>
      </c>
      <c r="F95" s="4">
        <f t="shared" si="14"/>
        <v>660</v>
      </c>
      <c r="G95" s="4">
        <v>660</v>
      </c>
      <c r="H95">
        <v>0</v>
      </c>
      <c r="I95">
        <f t="shared" si="15"/>
        <v>0</v>
      </c>
    </row>
    <row r="96" spans="2:9">
      <c r="B96" s="10"/>
      <c r="C96" s="3" t="s">
        <v>56</v>
      </c>
      <c r="D96" s="8">
        <v>29</v>
      </c>
      <c r="E96" s="4">
        <v>30</v>
      </c>
      <c r="F96" s="4">
        <f t="shared" si="14"/>
        <v>870</v>
      </c>
      <c r="G96" s="4">
        <v>870</v>
      </c>
      <c r="H96">
        <v>0</v>
      </c>
      <c r="I96">
        <f t="shared" si="15"/>
        <v>0</v>
      </c>
    </row>
    <row r="97" spans="2:9">
      <c r="B97" s="10"/>
      <c r="C97" s="5" t="s">
        <v>58</v>
      </c>
      <c r="D97" s="11">
        <v>113</v>
      </c>
      <c r="E97" s="4">
        <v>30</v>
      </c>
      <c r="F97" s="4">
        <f t="shared" si="14"/>
        <v>3390</v>
      </c>
      <c r="G97" s="4">
        <v>3390</v>
      </c>
      <c r="H97" s="6">
        <v>0</v>
      </c>
      <c r="I97">
        <f t="shared" si="15"/>
        <v>0</v>
      </c>
    </row>
    <row r="98" spans="2:9">
      <c r="B98" s="10"/>
      <c r="C98" s="3" t="s">
        <v>59</v>
      </c>
      <c r="D98" s="11">
        <v>43</v>
      </c>
      <c r="E98" s="4">
        <v>30</v>
      </c>
      <c r="F98" s="4">
        <f t="shared" si="14"/>
        <v>1290</v>
      </c>
      <c r="G98" s="6">
        <v>1290</v>
      </c>
      <c r="H98">
        <v>0</v>
      </c>
      <c r="I98">
        <f t="shared" si="15"/>
        <v>0</v>
      </c>
    </row>
    <row r="99" spans="2:9">
      <c r="B99" s="10"/>
      <c r="C99" s="3" t="s">
        <v>60</v>
      </c>
      <c r="D99" s="8">
        <v>424</v>
      </c>
      <c r="E99" s="4">
        <v>30</v>
      </c>
      <c r="F99" s="4">
        <f t="shared" si="14"/>
        <v>12720</v>
      </c>
      <c r="G99" s="6">
        <v>12720</v>
      </c>
      <c r="H99">
        <v>0</v>
      </c>
      <c r="I99">
        <f t="shared" si="15"/>
        <v>0</v>
      </c>
    </row>
    <row r="100" spans="2:9">
      <c r="B100" s="10"/>
      <c r="C100" s="3" t="s">
        <v>62</v>
      </c>
      <c r="D100" s="8">
        <v>5</v>
      </c>
      <c r="E100" s="4">
        <v>30</v>
      </c>
      <c r="F100" s="4">
        <f t="shared" si="14"/>
        <v>150</v>
      </c>
      <c r="G100" s="6">
        <v>150</v>
      </c>
      <c r="H100">
        <v>0</v>
      </c>
      <c r="I100">
        <f t="shared" si="15"/>
        <v>0</v>
      </c>
    </row>
    <row r="101" spans="2:9">
      <c r="B101" s="10"/>
      <c r="C101" s="3" t="s">
        <v>8</v>
      </c>
      <c r="D101" s="8">
        <v>1</v>
      </c>
      <c r="E101" s="4">
        <v>30</v>
      </c>
      <c r="F101" s="4">
        <f t="shared" si="14"/>
        <v>30</v>
      </c>
      <c r="G101" s="4"/>
      <c r="I101">
        <f t="shared" si="15"/>
        <v>-30</v>
      </c>
    </row>
    <row r="102" spans="2:9">
      <c r="B102" s="10"/>
      <c r="C102" s="3" t="s">
        <v>6</v>
      </c>
      <c r="D102" s="8">
        <v>185</v>
      </c>
      <c r="E102" s="4">
        <v>30</v>
      </c>
      <c r="F102" s="4">
        <f t="shared" si="14"/>
        <v>5550</v>
      </c>
      <c r="G102" s="4"/>
      <c r="I102">
        <f t="shared" si="15"/>
        <v>-5550</v>
      </c>
    </row>
    <row r="103" spans="2:9">
      <c r="B103" s="10"/>
      <c r="C103" s="14" t="s">
        <v>180</v>
      </c>
      <c r="D103" s="8">
        <v>1</v>
      </c>
      <c r="E103" s="4">
        <v>30</v>
      </c>
      <c r="F103" s="4">
        <f t="shared" si="14"/>
        <v>30</v>
      </c>
      <c r="G103" s="4"/>
      <c r="I103">
        <f t="shared" si="15"/>
        <v>-30</v>
      </c>
    </row>
    <row r="104" spans="2:9">
      <c r="B104" s="12"/>
      <c r="C104" s="3" t="s">
        <v>10</v>
      </c>
      <c r="D104" s="8">
        <v>147</v>
      </c>
      <c r="E104" s="4">
        <v>30</v>
      </c>
      <c r="F104" s="4">
        <f t="shared" si="14"/>
        <v>4410</v>
      </c>
      <c r="G104" s="4"/>
      <c r="I104">
        <f t="shared" si="15"/>
        <v>-4410</v>
      </c>
    </row>
    <row r="109" spans="2:9">
      <c r="B109" s="16" t="s">
        <v>181</v>
      </c>
      <c r="C109" s="14" t="s">
        <v>93</v>
      </c>
      <c r="D109" s="8">
        <v>10095760</v>
      </c>
      <c r="E109" s="4">
        <v>3</v>
      </c>
      <c r="F109" s="4">
        <f t="shared" ref="F109:F119" si="16">D109*E109</f>
        <v>30287280</v>
      </c>
      <c r="G109" s="4">
        <v>0</v>
      </c>
      <c r="H109">
        <v>0</v>
      </c>
      <c r="I109">
        <f t="shared" ref="I109:I119" si="17">G109+H109-F109</f>
        <v>-30287280</v>
      </c>
    </row>
    <row r="110" spans="2:9">
      <c r="B110" s="16"/>
      <c r="C110" s="14" t="s">
        <v>95</v>
      </c>
      <c r="D110" s="8">
        <v>2525493</v>
      </c>
      <c r="E110" s="4">
        <v>3</v>
      </c>
      <c r="F110" s="4">
        <f t="shared" si="16"/>
        <v>7576479</v>
      </c>
      <c r="G110" s="4">
        <v>660</v>
      </c>
      <c r="H110">
        <v>0</v>
      </c>
      <c r="I110">
        <f t="shared" si="17"/>
        <v>-7575819</v>
      </c>
    </row>
    <row r="111" spans="2:9">
      <c r="B111" s="16"/>
      <c r="C111" s="14" t="s">
        <v>96</v>
      </c>
      <c r="D111" s="8">
        <v>635835</v>
      </c>
      <c r="E111" s="4">
        <v>3</v>
      </c>
      <c r="F111" s="4">
        <f t="shared" si="16"/>
        <v>1907505</v>
      </c>
      <c r="G111" s="4">
        <v>870</v>
      </c>
      <c r="H111">
        <v>0</v>
      </c>
      <c r="I111">
        <f t="shared" si="17"/>
        <v>-1906635</v>
      </c>
    </row>
    <row r="112" spans="2:9">
      <c r="B112" s="16"/>
      <c r="C112" s="17" t="s">
        <v>97</v>
      </c>
      <c r="D112" s="11">
        <v>158198</v>
      </c>
      <c r="E112" s="4">
        <v>3</v>
      </c>
      <c r="F112" s="4">
        <f t="shared" si="16"/>
        <v>474594</v>
      </c>
      <c r="G112" s="4">
        <v>3390</v>
      </c>
      <c r="H112" s="6">
        <v>0</v>
      </c>
      <c r="I112">
        <f t="shared" si="17"/>
        <v>-471204</v>
      </c>
    </row>
    <row r="113" spans="2:9">
      <c r="B113" s="16"/>
      <c r="C113" s="14" t="s">
        <v>98</v>
      </c>
      <c r="D113" s="11">
        <v>39402</v>
      </c>
      <c r="E113" s="4">
        <v>3</v>
      </c>
      <c r="F113" s="4">
        <f t="shared" si="16"/>
        <v>118206</v>
      </c>
      <c r="G113" s="6">
        <v>1290</v>
      </c>
      <c r="H113">
        <v>0</v>
      </c>
      <c r="I113">
        <f t="shared" si="17"/>
        <v>-116916</v>
      </c>
    </row>
    <row r="114" spans="2:9">
      <c r="B114" s="16"/>
      <c r="C114" s="14" t="s">
        <v>182</v>
      </c>
      <c r="D114" s="8">
        <v>18023</v>
      </c>
      <c r="E114" s="4">
        <v>3</v>
      </c>
      <c r="F114" s="4">
        <f t="shared" si="16"/>
        <v>54069</v>
      </c>
      <c r="G114" s="6">
        <v>12720</v>
      </c>
      <c r="H114">
        <v>0</v>
      </c>
      <c r="I114">
        <f t="shared" si="17"/>
        <v>-41349</v>
      </c>
    </row>
    <row r="115" spans="2:9">
      <c r="B115" s="16"/>
      <c r="C115" s="14" t="s">
        <v>183</v>
      </c>
      <c r="D115" s="8">
        <v>6597</v>
      </c>
      <c r="E115" s="4">
        <v>3</v>
      </c>
      <c r="F115" s="4">
        <f t="shared" si="16"/>
        <v>19791</v>
      </c>
      <c r="G115" s="6">
        <v>150</v>
      </c>
      <c r="H115">
        <v>0</v>
      </c>
      <c r="I115">
        <f t="shared" si="17"/>
        <v>-19641</v>
      </c>
    </row>
    <row r="118" spans="2:9">
      <c r="B118" s="16" t="s">
        <v>184</v>
      </c>
      <c r="C118" s="14" t="s">
        <v>93</v>
      </c>
      <c r="D118" s="8">
        <v>8973664</v>
      </c>
      <c r="E118" s="4">
        <v>3</v>
      </c>
      <c r="F118" s="4">
        <f t="shared" ref="F118:F124" si="18">D118*E118</f>
        <v>26920992</v>
      </c>
      <c r="G118" s="4">
        <v>0</v>
      </c>
      <c r="H118">
        <v>0</v>
      </c>
      <c r="I118">
        <f t="shared" ref="I118:I124" si="19">G118+H118-F118</f>
        <v>-26920992</v>
      </c>
    </row>
    <row r="119" spans="2:9">
      <c r="B119" s="16"/>
      <c r="C119" s="14" t="s">
        <v>95</v>
      </c>
      <c r="D119" s="8">
        <v>2438193</v>
      </c>
      <c r="E119" s="4">
        <v>3</v>
      </c>
      <c r="F119" s="4">
        <f t="shared" si="18"/>
        <v>7314579</v>
      </c>
      <c r="G119" s="4">
        <v>660</v>
      </c>
      <c r="H119">
        <v>0</v>
      </c>
      <c r="I119">
        <f t="shared" si="19"/>
        <v>-7313919</v>
      </c>
    </row>
    <row r="120" spans="2:9">
      <c r="B120" s="16"/>
      <c r="C120" s="14" t="s">
        <v>96</v>
      </c>
      <c r="D120" s="8">
        <v>545529</v>
      </c>
      <c r="E120" s="4">
        <v>3</v>
      </c>
      <c r="F120" s="4">
        <f t="shared" si="18"/>
        <v>1636587</v>
      </c>
      <c r="G120" s="4">
        <v>870</v>
      </c>
      <c r="H120">
        <v>0</v>
      </c>
      <c r="I120">
        <f t="shared" si="19"/>
        <v>-1635717</v>
      </c>
    </row>
    <row r="121" spans="2:9">
      <c r="B121" s="16"/>
      <c r="C121" s="17" t="s">
        <v>97</v>
      </c>
      <c r="D121" s="11">
        <v>143687</v>
      </c>
      <c r="E121" s="4">
        <v>3</v>
      </c>
      <c r="F121" s="4">
        <f t="shared" si="18"/>
        <v>431061</v>
      </c>
      <c r="G121" s="4">
        <v>3390</v>
      </c>
      <c r="H121" s="6">
        <v>0</v>
      </c>
      <c r="I121">
        <f t="shared" si="19"/>
        <v>-427671</v>
      </c>
    </row>
    <row r="122" spans="2:9">
      <c r="B122" s="16"/>
      <c r="C122" s="14" t="s">
        <v>98</v>
      </c>
      <c r="D122" s="11">
        <v>30255</v>
      </c>
      <c r="E122" s="4">
        <v>3</v>
      </c>
      <c r="F122" s="4">
        <f t="shared" si="18"/>
        <v>90765</v>
      </c>
      <c r="G122" s="6">
        <v>1290</v>
      </c>
      <c r="H122">
        <v>0</v>
      </c>
      <c r="I122">
        <f t="shared" si="19"/>
        <v>-89475</v>
      </c>
    </row>
    <row r="123" spans="2:9">
      <c r="B123" s="16"/>
      <c r="C123" s="14" t="s">
        <v>182</v>
      </c>
      <c r="D123" s="8">
        <v>15928</v>
      </c>
      <c r="E123" s="4">
        <v>3</v>
      </c>
      <c r="F123" s="4">
        <f t="shared" si="18"/>
        <v>47784</v>
      </c>
      <c r="G123" s="6">
        <v>12720</v>
      </c>
      <c r="H123">
        <v>0</v>
      </c>
      <c r="I123">
        <f t="shared" si="19"/>
        <v>-35064</v>
      </c>
    </row>
    <row r="124" spans="2:9">
      <c r="B124" s="16"/>
      <c r="C124" s="14" t="s">
        <v>183</v>
      </c>
      <c r="D124" s="8">
        <v>4191</v>
      </c>
      <c r="E124" s="4">
        <v>3</v>
      </c>
      <c r="F124" s="4">
        <f t="shared" si="18"/>
        <v>12573</v>
      </c>
      <c r="G124" s="6">
        <v>150</v>
      </c>
      <c r="H124">
        <v>0</v>
      </c>
      <c r="I124">
        <f t="shared" si="19"/>
        <v>-12423</v>
      </c>
    </row>
    <row r="127" spans="2:9">
      <c r="B127" s="18" t="s">
        <v>185</v>
      </c>
      <c r="C127" s="14" t="s">
        <v>93</v>
      </c>
      <c r="D127" s="8">
        <v>8973664</v>
      </c>
      <c r="E127" s="4">
        <v>3</v>
      </c>
      <c r="F127" s="4">
        <f t="shared" ref="F127:F133" si="20">D127*E127</f>
        <v>26920992</v>
      </c>
      <c r="G127" s="4">
        <v>0</v>
      </c>
      <c r="H127">
        <v>0</v>
      </c>
      <c r="I127">
        <f t="shared" ref="I127:I133" si="21">G127+H127-F127</f>
        <v>-26920992</v>
      </c>
    </row>
    <row r="128" spans="2:9">
      <c r="B128" s="18"/>
      <c r="C128" s="14" t="s">
        <v>95</v>
      </c>
      <c r="D128" s="8">
        <v>2438193</v>
      </c>
      <c r="E128" s="4">
        <v>3</v>
      </c>
      <c r="F128" s="4">
        <f t="shared" si="20"/>
        <v>7314579</v>
      </c>
      <c r="G128" s="4">
        <v>660</v>
      </c>
      <c r="H128">
        <v>0</v>
      </c>
      <c r="I128">
        <f t="shared" si="21"/>
        <v>-7313919</v>
      </c>
    </row>
    <row r="129" spans="2:9">
      <c r="B129" s="18"/>
      <c r="C129" s="14" t="s">
        <v>96</v>
      </c>
      <c r="D129" s="8">
        <v>545529</v>
      </c>
      <c r="E129" s="4">
        <v>3</v>
      </c>
      <c r="F129" s="4">
        <f t="shared" si="20"/>
        <v>1636587</v>
      </c>
      <c r="G129" s="4">
        <v>870</v>
      </c>
      <c r="H129">
        <v>0</v>
      </c>
      <c r="I129">
        <f t="shared" si="21"/>
        <v>-1635717</v>
      </c>
    </row>
    <row r="130" spans="2:9">
      <c r="B130" s="18"/>
      <c r="C130" s="17" t="s">
        <v>97</v>
      </c>
      <c r="D130" s="11">
        <v>143687</v>
      </c>
      <c r="E130" s="4">
        <v>3</v>
      </c>
      <c r="F130" s="4">
        <f t="shared" si="20"/>
        <v>431061</v>
      </c>
      <c r="G130" s="4">
        <v>3390</v>
      </c>
      <c r="H130" s="6">
        <v>0</v>
      </c>
      <c r="I130">
        <f t="shared" si="21"/>
        <v>-427671</v>
      </c>
    </row>
    <row r="131" spans="2:9">
      <c r="B131" s="18"/>
      <c r="C131" s="14" t="s">
        <v>98</v>
      </c>
      <c r="D131" s="11">
        <v>30255</v>
      </c>
      <c r="E131" s="4">
        <v>3</v>
      </c>
      <c r="F131" s="4">
        <f t="shared" si="20"/>
        <v>90765</v>
      </c>
      <c r="G131" s="6">
        <v>1290</v>
      </c>
      <c r="H131">
        <v>0</v>
      </c>
      <c r="I131">
        <f t="shared" si="21"/>
        <v>-89475</v>
      </c>
    </row>
    <row r="132" spans="2:9">
      <c r="B132" s="18"/>
      <c r="C132" s="14" t="s">
        <v>182</v>
      </c>
      <c r="D132" s="8">
        <v>15928</v>
      </c>
      <c r="E132" s="4">
        <v>3</v>
      </c>
      <c r="F132" s="4">
        <f t="shared" si="20"/>
        <v>47784</v>
      </c>
      <c r="G132" s="6">
        <v>12720</v>
      </c>
      <c r="H132">
        <v>0</v>
      </c>
      <c r="I132">
        <f t="shared" si="21"/>
        <v>-35064</v>
      </c>
    </row>
    <row r="133" spans="2:9">
      <c r="B133" s="18"/>
      <c r="C133" s="14" t="s">
        <v>183</v>
      </c>
      <c r="D133" s="8">
        <v>4191</v>
      </c>
      <c r="E133" s="4">
        <v>3</v>
      </c>
      <c r="F133" s="4">
        <f t="shared" si="20"/>
        <v>12573</v>
      </c>
      <c r="G133" s="6">
        <v>150</v>
      </c>
      <c r="H133">
        <v>0</v>
      </c>
      <c r="I133">
        <f t="shared" si="21"/>
        <v>-12423</v>
      </c>
    </row>
    <row r="136" spans="2:10">
      <c r="B136" s="13" t="s">
        <v>186</v>
      </c>
      <c r="C136" s="14" t="s">
        <v>169</v>
      </c>
      <c r="D136" s="8">
        <v>58</v>
      </c>
      <c r="E136" s="9">
        <v>12</v>
      </c>
      <c r="F136" s="4">
        <f t="shared" ref="F136:F146" si="22">D136*E136</f>
        <v>696</v>
      </c>
      <c r="G136" s="4">
        <v>696</v>
      </c>
      <c r="H136">
        <v>0</v>
      </c>
      <c r="I136">
        <f t="shared" ref="I136:I146" si="23">G136+H136-F136</f>
        <v>0</v>
      </c>
      <c r="J136" s="15"/>
    </row>
    <row r="137" spans="2:9">
      <c r="B137" s="10"/>
      <c r="C137" s="14" t="s">
        <v>170</v>
      </c>
      <c r="D137" s="8">
        <v>1426</v>
      </c>
      <c r="E137" s="9">
        <v>12</v>
      </c>
      <c r="F137" s="4">
        <f t="shared" si="22"/>
        <v>17112</v>
      </c>
      <c r="G137" s="4">
        <v>17112</v>
      </c>
      <c r="H137">
        <v>0</v>
      </c>
      <c r="I137">
        <f t="shared" si="23"/>
        <v>0</v>
      </c>
    </row>
    <row r="138" spans="2:9">
      <c r="B138" s="10"/>
      <c r="C138" s="14" t="s">
        <v>171</v>
      </c>
      <c r="D138" s="8">
        <v>72</v>
      </c>
      <c r="E138" s="9">
        <v>12</v>
      </c>
      <c r="F138" s="4">
        <f t="shared" si="22"/>
        <v>864</v>
      </c>
      <c r="G138" s="4">
        <v>864</v>
      </c>
      <c r="H138">
        <v>0</v>
      </c>
      <c r="I138">
        <f t="shared" si="23"/>
        <v>0</v>
      </c>
    </row>
    <row r="139" spans="2:9">
      <c r="B139" s="10"/>
      <c r="C139" s="14" t="s">
        <v>172</v>
      </c>
      <c r="D139" s="11">
        <v>343</v>
      </c>
      <c r="E139" s="9">
        <v>12</v>
      </c>
      <c r="F139" s="4">
        <f t="shared" si="22"/>
        <v>4116</v>
      </c>
      <c r="G139" s="4">
        <v>4116</v>
      </c>
      <c r="H139" s="6">
        <v>0</v>
      </c>
      <c r="I139">
        <f t="shared" si="23"/>
        <v>0</v>
      </c>
    </row>
    <row r="140" spans="2:9">
      <c r="B140" s="10"/>
      <c r="C140" s="14" t="s">
        <v>173</v>
      </c>
      <c r="D140" s="11">
        <v>37</v>
      </c>
      <c r="E140" s="9">
        <v>12</v>
      </c>
      <c r="F140" s="4">
        <f t="shared" si="22"/>
        <v>444</v>
      </c>
      <c r="G140" s="6">
        <v>444</v>
      </c>
      <c r="H140">
        <v>0</v>
      </c>
      <c r="I140">
        <f t="shared" si="23"/>
        <v>0</v>
      </c>
    </row>
    <row r="141" spans="2:9">
      <c r="B141" s="10"/>
      <c r="C141" s="14" t="s">
        <v>174</v>
      </c>
      <c r="D141" s="8">
        <v>15</v>
      </c>
      <c r="E141" s="9">
        <v>12</v>
      </c>
      <c r="F141" s="4">
        <f t="shared" si="22"/>
        <v>180</v>
      </c>
      <c r="G141" s="6">
        <v>105</v>
      </c>
      <c r="H141">
        <v>75</v>
      </c>
      <c r="I141">
        <f t="shared" si="23"/>
        <v>0</v>
      </c>
    </row>
    <row r="142" spans="2:9">
      <c r="B142" s="10"/>
      <c r="C142" s="14" t="s">
        <v>175</v>
      </c>
      <c r="D142" s="8">
        <v>143</v>
      </c>
      <c r="E142" s="9">
        <v>12</v>
      </c>
      <c r="F142" s="4">
        <f t="shared" si="22"/>
        <v>1716</v>
      </c>
      <c r="G142" s="6">
        <v>0</v>
      </c>
      <c r="H142">
        <v>2421</v>
      </c>
      <c r="I142">
        <f t="shared" si="23"/>
        <v>705</v>
      </c>
    </row>
    <row r="143" spans="2:9">
      <c r="B143" s="10"/>
      <c r="C143" s="14" t="s">
        <v>187</v>
      </c>
      <c r="D143" s="8">
        <v>1</v>
      </c>
      <c r="E143" s="9">
        <v>12</v>
      </c>
      <c r="F143" s="4">
        <f t="shared" si="22"/>
        <v>12</v>
      </c>
      <c r="G143" s="4"/>
      <c r="I143">
        <f t="shared" si="23"/>
        <v>-12</v>
      </c>
    </row>
    <row r="144" spans="2:9">
      <c r="B144" s="10"/>
      <c r="C144" s="8" t="s">
        <v>6</v>
      </c>
      <c r="D144" s="8">
        <v>185</v>
      </c>
      <c r="E144" s="9">
        <v>12</v>
      </c>
      <c r="F144" s="4">
        <f t="shared" si="22"/>
        <v>2220</v>
      </c>
      <c r="G144" s="4"/>
      <c r="I144">
        <f t="shared" si="23"/>
        <v>-2220</v>
      </c>
    </row>
    <row r="145" spans="2:9">
      <c r="B145" s="10"/>
      <c r="C145" s="8" t="s">
        <v>136</v>
      </c>
      <c r="D145" s="8">
        <v>18</v>
      </c>
      <c r="E145" s="9">
        <v>12</v>
      </c>
      <c r="F145" s="4">
        <f t="shared" si="22"/>
        <v>216</v>
      </c>
      <c r="G145" s="4"/>
      <c r="I145">
        <f t="shared" si="23"/>
        <v>-216</v>
      </c>
    </row>
    <row r="146" spans="2:9">
      <c r="B146" s="12"/>
      <c r="C146" s="8" t="s">
        <v>8</v>
      </c>
      <c r="D146" s="8">
        <v>147</v>
      </c>
      <c r="E146" s="9">
        <v>12</v>
      </c>
      <c r="F146" s="4">
        <f t="shared" si="22"/>
        <v>1764</v>
      </c>
      <c r="G146" s="4"/>
      <c r="I146">
        <f t="shared" si="23"/>
        <v>-1764</v>
      </c>
    </row>
    <row r="149" spans="2:10">
      <c r="B149" s="13" t="s">
        <v>188</v>
      </c>
      <c r="C149" s="3" t="s">
        <v>52</v>
      </c>
      <c r="D149" s="8">
        <v>485</v>
      </c>
      <c r="E149" s="4">
        <v>10</v>
      </c>
      <c r="F149" s="4">
        <f t="shared" ref="F149:F159" si="24">D149*E149</f>
        <v>4850</v>
      </c>
      <c r="G149" s="4">
        <v>4850</v>
      </c>
      <c r="H149">
        <v>0</v>
      </c>
      <c r="I149">
        <f t="shared" ref="I149:I159" si="25">G149+H149-F149</f>
        <v>0</v>
      </c>
      <c r="J149" s="19" t="s">
        <v>189</v>
      </c>
    </row>
    <row r="150" spans="2:9">
      <c r="B150" s="10"/>
      <c r="C150" s="3" t="s">
        <v>54</v>
      </c>
      <c r="D150" s="8">
        <v>183</v>
      </c>
      <c r="E150" s="4">
        <v>10</v>
      </c>
      <c r="F150" s="4">
        <f t="shared" si="24"/>
        <v>1830</v>
      </c>
      <c r="G150" s="4">
        <v>4481</v>
      </c>
      <c r="H150">
        <v>0</v>
      </c>
      <c r="I150">
        <f t="shared" si="25"/>
        <v>2651</v>
      </c>
    </row>
    <row r="151" spans="2:9">
      <c r="B151" s="10"/>
      <c r="C151" s="3" t="s">
        <v>56</v>
      </c>
      <c r="D151" s="8">
        <v>183</v>
      </c>
      <c r="E151" s="4">
        <v>10</v>
      </c>
      <c r="F151" s="4">
        <f t="shared" si="24"/>
        <v>1830</v>
      </c>
      <c r="G151" s="4">
        <v>1830</v>
      </c>
      <c r="H151">
        <v>0</v>
      </c>
      <c r="I151">
        <f t="shared" si="25"/>
        <v>0</v>
      </c>
    </row>
    <row r="152" spans="2:9">
      <c r="B152" s="10"/>
      <c r="C152" s="5" t="s">
        <v>58</v>
      </c>
      <c r="D152" s="11">
        <v>2425</v>
      </c>
      <c r="E152" s="4">
        <v>10</v>
      </c>
      <c r="F152" s="4">
        <f t="shared" si="24"/>
        <v>24250</v>
      </c>
      <c r="G152" s="4">
        <v>24250</v>
      </c>
      <c r="H152" s="6">
        <v>0</v>
      </c>
      <c r="I152">
        <f t="shared" si="25"/>
        <v>0</v>
      </c>
    </row>
    <row r="153" spans="2:9">
      <c r="B153" s="10"/>
      <c r="C153" s="3" t="s">
        <v>59</v>
      </c>
      <c r="D153" s="11">
        <v>49</v>
      </c>
      <c r="E153" s="4">
        <v>10</v>
      </c>
      <c r="F153" s="4">
        <f t="shared" si="24"/>
        <v>490</v>
      </c>
      <c r="G153" s="6">
        <v>490</v>
      </c>
      <c r="H153">
        <v>0</v>
      </c>
      <c r="I153">
        <f t="shared" si="25"/>
        <v>0</v>
      </c>
    </row>
    <row r="154" spans="2:9">
      <c r="B154" s="10"/>
      <c r="C154" s="3" t="s">
        <v>60</v>
      </c>
      <c r="D154" s="8">
        <v>2425</v>
      </c>
      <c r="E154" s="4">
        <v>10</v>
      </c>
      <c r="F154" s="4">
        <f t="shared" si="24"/>
        <v>24250</v>
      </c>
      <c r="G154" s="6">
        <v>23573</v>
      </c>
      <c r="H154">
        <v>0</v>
      </c>
      <c r="I154">
        <f t="shared" si="25"/>
        <v>-677</v>
      </c>
    </row>
    <row r="155" spans="2:9">
      <c r="B155" s="10"/>
      <c r="C155" s="3" t="s">
        <v>62</v>
      </c>
      <c r="D155" s="8">
        <v>38</v>
      </c>
      <c r="E155" s="4">
        <v>10</v>
      </c>
      <c r="F155" s="4">
        <f t="shared" si="24"/>
        <v>380</v>
      </c>
      <c r="G155" s="6">
        <v>380</v>
      </c>
      <c r="H155">
        <v>0</v>
      </c>
      <c r="I155">
        <f t="shared" si="25"/>
        <v>0</v>
      </c>
    </row>
    <row r="156" spans="2:9">
      <c r="B156" s="10"/>
      <c r="C156" s="3" t="s">
        <v>8</v>
      </c>
      <c r="D156" s="8">
        <v>1</v>
      </c>
      <c r="E156" s="4">
        <v>30</v>
      </c>
      <c r="F156" s="4">
        <f t="shared" si="24"/>
        <v>30</v>
      </c>
      <c r="G156" s="4"/>
      <c r="I156">
        <f t="shared" si="25"/>
        <v>-30</v>
      </c>
    </row>
    <row r="157" spans="2:9">
      <c r="B157" s="10"/>
      <c r="C157" s="3" t="s">
        <v>6</v>
      </c>
      <c r="D157" s="8">
        <v>185</v>
      </c>
      <c r="E157" s="4">
        <v>30</v>
      </c>
      <c r="F157" s="4">
        <f t="shared" si="24"/>
        <v>5550</v>
      </c>
      <c r="G157" s="4"/>
      <c r="I157">
        <f t="shared" si="25"/>
        <v>-5550</v>
      </c>
    </row>
    <row r="158" spans="2:9">
      <c r="B158" s="10"/>
      <c r="C158" s="14" t="s">
        <v>190</v>
      </c>
      <c r="D158" s="8">
        <v>1</v>
      </c>
      <c r="E158" s="4">
        <v>30</v>
      </c>
      <c r="F158" s="4">
        <f t="shared" si="24"/>
        <v>30</v>
      </c>
      <c r="G158" s="4"/>
      <c r="I158">
        <f t="shared" si="25"/>
        <v>-30</v>
      </c>
    </row>
    <row r="159" spans="2:9">
      <c r="B159" s="12"/>
      <c r="C159" s="3" t="s">
        <v>10</v>
      </c>
      <c r="D159" s="8">
        <v>147</v>
      </c>
      <c r="E159" s="4">
        <v>30</v>
      </c>
      <c r="F159" s="4">
        <f t="shared" si="24"/>
        <v>4410</v>
      </c>
      <c r="G159" s="4"/>
      <c r="I159">
        <f t="shared" si="25"/>
        <v>-4410</v>
      </c>
    </row>
  </sheetData>
  <mergeCells count="13">
    <mergeCell ref="B2:B12"/>
    <mergeCell ref="B15:B25"/>
    <mergeCell ref="B28:B38"/>
    <mergeCell ref="B41:B51"/>
    <mergeCell ref="B54:B64"/>
    <mergeCell ref="B67:B77"/>
    <mergeCell ref="B81:B91"/>
    <mergeCell ref="B94:B104"/>
    <mergeCell ref="B109:B115"/>
    <mergeCell ref="B118:B124"/>
    <mergeCell ref="B127:B133"/>
    <mergeCell ref="B136:B146"/>
    <mergeCell ref="B149:B159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98"/>
  <sheetViews>
    <sheetView topLeftCell="C1" workbookViewId="0">
      <selection activeCell="O10" sqref="O10"/>
    </sheetView>
  </sheetViews>
  <sheetFormatPr defaultColWidth="9" defaultRowHeight="15"/>
  <cols>
    <col min="1" max="1" width="10.1428571428571" customWidth="1"/>
    <col min="2" max="2" width="16.2857142857143" customWidth="1"/>
    <col min="6" max="6" width="24.1428571428571" customWidth="1"/>
    <col min="7" max="7" width="14.7142857142857" customWidth="1"/>
    <col min="12" max="12" width="16" customWidth="1"/>
    <col min="13" max="13" width="9.57142857142857" customWidth="1"/>
    <col min="14" max="14" width="11.4285714285714" customWidth="1"/>
    <col min="17" max="17" width="10.7142857142857" customWidth="1"/>
    <col min="18" max="18" width="10.4285714285714" customWidth="1"/>
    <col min="19" max="19" width="11.4285714285714" customWidth="1"/>
  </cols>
  <sheetData>
    <row r="1" s="15" customFormat="1"/>
    <row r="2" s="15" customFormat="1"/>
    <row r="3" s="15" customFormat="1" spans="1:20">
      <c r="A3" s="2" t="s">
        <v>5</v>
      </c>
      <c r="B3" s="3" t="s">
        <v>52</v>
      </c>
      <c r="C3" s="3">
        <v>441</v>
      </c>
      <c r="F3" s="2" t="s">
        <v>52</v>
      </c>
      <c r="G3" s="3" t="s">
        <v>44</v>
      </c>
      <c r="H3" s="3">
        <v>1</v>
      </c>
      <c r="L3" s="2" t="s">
        <v>44</v>
      </c>
      <c r="M3" s="2">
        <v>1500</v>
      </c>
      <c r="N3" s="3" t="s">
        <v>53</v>
      </c>
      <c r="O3" s="3">
        <v>100</v>
      </c>
      <c r="Q3" s="2" t="s">
        <v>53</v>
      </c>
      <c r="R3" s="2">
        <v>200</v>
      </c>
      <c r="S3" s="3" t="s">
        <v>12</v>
      </c>
      <c r="T3" s="3">
        <v>100</v>
      </c>
    </row>
    <row r="4" s="15" customFormat="1" spans="1:20">
      <c r="A4" s="2"/>
      <c r="B4" s="3" t="s">
        <v>54</v>
      </c>
      <c r="C4" s="3">
        <v>441</v>
      </c>
      <c r="F4" s="2"/>
      <c r="G4" s="3" t="s">
        <v>43</v>
      </c>
      <c r="H4" s="3">
        <v>2</v>
      </c>
      <c r="L4" s="2"/>
      <c r="M4" s="2"/>
      <c r="N4" s="3" t="s">
        <v>55</v>
      </c>
      <c r="O4" s="3">
        <v>100</v>
      </c>
      <c r="Q4" s="2"/>
      <c r="R4" s="2"/>
      <c r="S4" s="3" t="s">
        <v>16</v>
      </c>
      <c r="T4" s="3">
        <v>100</v>
      </c>
    </row>
    <row r="5" s="15" customFormat="1" spans="1:15">
      <c r="A5" s="2"/>
      <c r="B5" s="3" t="s">
        <v>56</v>
      </c>
      <c r="C5" s="3">
        <v>391</v>
      </c>
      <c r="F5" s="2"/>
      <c r="G5" s="3" t="s">
        <v>46</v>
      </c>
      <c r="H5" s="3">
        <v>27</v>
      </c>
      <c r="L5" s="2"/>
      <c r="M5" s="2"/>
      <c r="N5" s="3" t="s">
        <v>57</v>
      </c>
      <c r="O5" s="3">
        <v>100</v>
      </c>
    </row>
    <row r="6" s="15" customFormat="1" spans="1:8">
      <c r="A6" s="2"/>
      <c r="B6" s="3" t="s">
        <v>58</v>
      </c>
      <c r="C6" s="3">
        <v>1323</v>
      </c>
      <c r="F6" s="2"/>
      <c r="G6" s="3" t="s">
        <v>42</v>
      </c>
      <c r="H6" s="3">
        <v>11</v>
      </c>
    </row>
    <row r="7" s="15" customFormat="1" spans="1:20">
      <c r="A7" s="2"/>
      <c r="B7" s="3" t="s">
        <v>59</v>
      </c>
      <c r="C7" s="3">
        <v>74</v>
      </c>
      <c r="Q7" s="21" t="s">
        <v>55</v>
      </c>
      <c r="R7" s="21">
        <v>200</v>
      </c>
      <c r="S7" s="3" t="s">
        <v>23</v>
      </c>
      <c r="T7" s="3">
        <v>100</v>
      </c>
    </row>
    <row r="8" s="15" customFormat="1" spans="1:20">
      <c r="A8" s="2"/>
      <c r="B8" s="3" t="s">
        <v>60</v>
      </c>
      <c r="C8" s="3">
        <v>5513</v>
      </c>
      <c r="L8" s="2" t="s">
        <v>43</v>
      </c>
      <c r="M8" s="2">
        <v>300</v>
      </c>
      <c r="N8" s="3" t="s">
        <v>61</v>
      </c>
      <c r="O8" s="3">
        <v>100</v>
      </c>
      <c r="Q8" s="23"/>
      <c r="R8" s="23"/>
      <c r="S8" s="3" t="s">
        <v>27</v>
      </c>
      <c r="T8" s="3">
        <v>100</v>
      </c>
    </row>
    <row r="9" s="15" customFormat="1" spans="1:15">
      <c r="A9" s="2"/>
      <c r="B9" s="3" t="s">
        <v>62</v>
      </c>
      <c r="C9" s="3">
        <v>38</v>
      </c>
      <c r="F9" s="21" t="s">
        <v>54</v>
      </c>
      <c r="G9" s="3" t="s">
        <v>45</v>
      </c>
      <c r="H9" s="3">
        <v>1</v>
      </c>
      <c r="L9" s="2"/>
      <c r="M9" s="2"/>
      <c r="N9" s="3" t="s">
        <v>63</v>
      </c>
      <c r="O9" s="3">
        <v>100</v>
      </c>
    </row>
    <row r="10" s="15" customFormat="1" spans="1:8">
      <c r="A10" s="2"/>
      <c r="B10" s="3" t="s">
        <v>8</v>
      </c>
      <c r="C10" s="3">
        <v>147</v>
      </c>
      <c r="F10" s="22"/>
      <c r="G10" s="3" t="s">
        <v>36</v>
      </c>
      <c r="H10" s="3">
        <v>9</v>
      </c>
    </row>
    <row r="11" s="15" customFormat="1" spans="1:20">
      <c r="A11" s="2"/>
      <c r="B11" s="3" t="s">
        <v>6</v>
      </c>
      <c r="C11" s="3">
        <v>147</v>
      </c>
      <c r="F11" s="23"/>
      <c r="G11" s="3" t="s">
        <v>46</v>
      </c>
      <c r="H11" s="3">
        <v>22</v>
      </c>
      <c r="Q11" s="21" t="s">
        <v>57</v>
      </c>
      <c r="R11" s="21">
        <v>200</v>
      </c>
      <c r="S11" s="3" t="s">
        <v>24</v>
      </c>
      <c r="T11" s="3">
        <v>100</v>
      </c>
    </row>
    <row r="12" s="15" customFormat="1" spans="1:20">
      <c r="A12" s="2"/>
      <c r="B12" s="3" t="s">
        <v>32</v>
      </c>
      <c r="C12" s="3">
        <v>1</v>
      </c>
      <c r="L12" s="2" t="s">
        <v>46</v>
      </c>
      <c r="M12" s="2">
        <v>10000</v>
      </c>
      <c r="N12" s="3" t="s">
        <v>61</v>
      </c>
      <c r="O12" s="3">
        <v>100</v>
      </c>
      <c r="Q12" s="23"/>
      <c r="R12" s="23"/>
      <c r="S12" s="3" t="s">
        <v>29</v>
      </c>
      <c r="T12" s="3">
        <v>100</v>
      </c>
    </row>
    <row r="13" s="15" customFormat="1" spans="1:15">
      <c r="A13" s="2"/>
      <c r="B13" s="3" t="s">
        <v>10</v>
      </c>
      <c r="C13" s="3">
        <v>18</v>
      </c>
      <c r="L13" s="2"/>
      <c r="M13" s="2"/>
      <c r="N13" s="3" t="s">
        <v>64</v>
      </c>
      <c r="O13" s="3">
        <v>100</v>
      </c>
    </row>
    <row r="14" s="15" customFormat="1"/>
    <row r="15" s="15" customFormat="1" spans="6:20">
      <c r="F15" s="21" t="s">
        <v>56</v>
      </c>
      <c r="G15" s="3" t="s">
        <v>44</v>
      </c>
      <c r="H15" s="3">
        <v>1</v>
      </c>
      <c r="Q15" s="2" t="s">
        <v>61</v>
      </c>
      <c r="R15" s="2">
        <v>200</v>
      </c>
      <c r="S15" s="3" t="s">
        <v>19</v>
      </c>
      <c r="T15" s="3">
        <v>100</v>
      </c>
    </row>
    <row r="16" s="15" customFormat="1" spans="6:20">
      <c r="F16" s="22"/>
      <c r="G16" s="3" t="s">
        <v>35</v>
      </c>
      <c r="H16" s="3">
        <v>2</v>
      </c>
      <c r="L16" s="2" t="s">
        <v>42</v>
      </c>
      <c r="M16" s="2">
        <v>3000</v>
      </c>
      <c r="N16" s="3" t="s">
        <v>64</v>
      </c>
      <c r="O16" s="3">
        <v>100</v>
      </c>
      <c r="Q16" s="2"/>
      <c r="R16" s="2"/>
      <c r="S16" s="3" t="s">
        <v>22</v>
      </c>
      <c r="T16" s="3">
        <v>100</v>
      </c>
    </row>
    <row r="17" s="15" customFormat="1" spans="6:15">
      <c r="F17" s="23"/>
      <c r="G17" s="3" t="s">
        <v>46</v>
      </c>
      <c r="H17" s="3">
        <v>22</v>
      </c>
      <c r="L17" s="2"/>
      <c r="M17" s="2"/>
      <c r="N17" s="3" t="s">
        <v>55</v>
      </c>
      <c r="O17" s="3">
        <v>100</v>
      </c>
    </row>
    <row r="18" s="15" customFormat="1"/>
    <row r="19" s="15" customFormat="1" spans="17:20">
      <c r="Q19" s="2" t="s">
        <v>63</v>
      </c>
      <c r="R19" s="2">
        <v>200</v>
      </c>
      <c r="S19" s="3" t="s">
        <v>26</v>
      </c>
      <c r="T19" s="3">
        <v>100</v>
      </c>
    </row>
    <row r="20" s="15" customFormat="1" spans="2:20">
      <c r="B20" s="15" t="s">
        <v>65</v>
      </c>
      <c r="C20" s="15">
        <v>115.933333333333</v>
      </c>
      <c r="L20" s="2" t="s">
        <v>45</v>
      </c>
      <c r="M20" s="2">
        <v>400</v>
      </c>
      <c r="N20" s="3" t="s">
        <v>66</v>
      </c>
      <c r="O20" s="3">
        <v>100</v>
      </c>
      <c r="Q20" s="2"/>
      <c r="R20" s="2"/>
      <c r="S20" s="3" t="s">
        <v>31</v>
      </c>
      <c r="T20" s="3">
        <v>100</v>
      </c>
    </row>
    <row r="21" s="15" customFormat="1" spans="2:15">
      <c r="B21" s="15" t="s">
        <v>67</v>
      </c>
      <c r="C21" s="15">
        <v>746.3</v>
      </c>
      <c r="F21" s="2" t="s">
        <v>58</v>
      </c>
      <c r="G21" s="3" t="s">
        <v>41</v>
      </c>
      <c r="H21" s="3">
        <v>6</v>
      </c>
      <c r="L21" s="2"/>
      <c r="M21" s="2"/>
      <c r="N21" s="3" t="s">
        <v>68</v>
      </c>
      <c r="O21" s="3">
        <v>100</v>
      </c>
    </row>
    <row r="22" s="15" customFormat="1" spans="2:15">
      <c r="B22" s="15" t="s">
        <v>69</v>
      </c>
      <c r="C22" s="15">
        <v>189.433333333334</v>
      </c>
      <c r="F22" s="2"/>
      <c r="G22" s="3" t="s">
        <v>44</v>
      </c>
      <c r="H22" s="3">
        <v>2</v>
      </c>
      <c r="L22" s="2"/>
      <c r="M22" s="2"/>
      <c r="N22" s="3" t="s">
        <v>70</v>
      </c>
      <c r="O22" s="3">
        <v>100</v>
      </c>
    </row>
    <row r="23" s="15" customFormat="1" spans="2:20">
      <c r="B23" s="15" t="s">
        <v>71</v>
      </c>
      <c r="C23" s="15">
        <v>109.441666666667</v>
      </c>
      <c r="F23" s="2"/>
      <c r="G23" s="3" t="s">
        <v>46</v>
      </c>
      <c r="H23" s="3">
        <v>17</v>
      </c>
      <c r="L23" s="2"/>
      <c r="M23" s="2"/>
      <c r="N23" s="3" t="s">
        <v>72</v>
      </c>
      <c r="O23" s="3">
        <v>100</v>
      </c>
      <c r="Q23" s="2" t="s">
        <v>64</v>
      </c>
      <c r="R23" s="2">
        <v>200</v>
      </c>
      <c r="S23" s="3" t="s">
        <v>11</v>
      </c>
      <c r="T23" s="3">
        <v>100</v>
      </c>
    </row>
    <row r="24" s="15" customFormat="1" spans="2:20">
      <c r="B24" s="15" t="s">
        <v>73</v>
      </c>
      <c r="C24" s="15">
        <v>607</v>
      </c>
      <c r="F24" s="2"/>
      <c r="G24" s="3" t="s">
        <v>43</v>
      </c>
      <c r="H24" s="3">
        <v>2</v>
      </c>
      <c r="Q24" s="2"/>
      <c r="R24" s="2"/>
      <c r="S24" s="3" t="s">
        <v>18</v>
      </c>
      <c r="T24" s="3">
        <v>100</v>
      </c>
    </row>
    <row r="25" s="15" customFormat="1" spans="2:3">
      <c r="B25" s="15" t="s">
        <v>74</v>
      </c>
      <c r="C25" s="15">
        <v>275.896212121212</v>
      </c>
    </row>
    <row r="26" s="15" customFormat="1" spans="2:15">
      <c r="B26" s="15" t="s">
        <v>75</v>
      </c>
      <c r="C26" s="15">
        <v>2228.74454545455</v>
      </c>
      <c r="L26" s="2" t="s">
        <v>36</v>
      </c>
      <c r="M26" s="2">
        <v>6000</v>
      </c>
      <c r="N26" s="3" t="s">
        <v>76</v>
      </c>
      <c r="O26" s="3">
        <v>100</v>
      </c>
    </row>
    <row r="27" s="15" customFormat="1" spans="2:20">
      <c r="B27" s="15" t="s">
        <v>77</v>
      </c>
      <c r="C27" s="15">
        <v>582.933333333333</v>
      </c>
      <c r="F27" s="2" t="s">
        <v>59</v>
      </c>
      <c r="G27" s="3" t="s">
        <v>78</v>
      </c>
      <c r="H27" s="3">
        <v>3</v>
      </c>
      <c r="L27" s="2"/>
      <c r="M27" s="2"/>
      <c r="N27" s="3" t="s">
        <v>66</v>
      </c>
      <c r="O27" s="3">
        <v>100</v>
      </c>
      <c r="Q27" s="2" t="s">
        <v>66</v>
      </c>
      <c r="R27" s="2">
        <v>200</v>
      </c>
      <c r="S27" s="3" t="s">
        <v>20</v>
      </c>
      <c r="T27" s="3">
        <v>100</v>
      </c>
    </row>
    <row r="28" s="15" customFormat="1" spans="2:22">
      <c r="B28" s="15" t="s">
        <v>79</v>
      </c>
      <c r="C28" s="15">
        <v>161</v>
      </c>
      <c r="F28" s="2"/>
      <c r="G28" s="3" t="s">
        <v>45</v>
      </c>
      <c r="H28" s="3">
        <v>1</v>
      </c>
      <c r="Q28" s="2"/>
      <c r="R28" s="2"/>
      <c r="S28" s="30" t="s">
        <v>23</v>
      </c>
      <c r="T28" s="3">
        <v>100</v>
      </c>
      <c r="U28" s="54"/>
      <c r="V28" s="54"/>
    </row>
    <row r="29" s="15" customFormat="1" spans="2:22">
      <c r="B29" s="15" t="s">
        <v>80</v>
      </c>
      <c r="C29" s="15">
        <v>1940.915</v>
      </c>
      <c r="F29" s="2"/>
      <c r="G29" s="3" t="s">
        <v>46</v>
      </c>
      <c r="H29" s="3">
        <v>13</v>
      </c>
      <c r="S29" s="31"/>
      <c r="T29" s="31"/>
      <c r="U29" s="54"/>
      <c r="V29" s="54"/>
    </row>
    <row r="30" s="15" customFormat="1" spans="2:15">
      <c r="B30" s="15" t="s">
        <v>81</v>
      </c>
      <c r="C30" s="15">
        <v>2104.36121212121</v>
      </c>
      <c r="L30" s="2" t="s">
        <v>35</v>
      </c>
      <c r="M30" s="2">
        <v>750</v>
      </c>
      <c r="N30" s="3" t="s">
        <v>82</v>
      </c>
      <c r="O30" s="3">
        <v>100</v>
      </c>
    </row>
    <row r="31" s="15" customFormat="1" spans="2:20">
      <c r="B31" s="15" t="s">
        <v>83</v>
      </c>
      <c r="C31" s="15">
        <v>863.896212121212</v>
      </c>
      <c r="L31" s="2"/>
      <c r="M31" s="2"/>
      <c r="N31" s="3" t="s">
        <v>84</v>
      </c>
      <c r="O31" s="3">
        <v>100</v>
      </c>
      <c r="Q31" s="2" t="s">
        <v>68</v>
      </c>
      <c r="R31" s="2">
        <v>200</v>
      </c>
      <c r="S31" s="3" t="s">
        <v>21</v>
      </c>
      <c r="T31" s="3">
        <v>100</v>
      </c>
    </row>
    <row r="32" s="15" customFormat="1" spans="2:20">
      <c r="B32" s="15" t="s">
        <v>85</v>
      </c>
      <c r="C32" s="15">
        <v>134.933333333333</v>
      </c>
      <c r="L32" s="2"/>
      <c r="M32" s="2"/>
      <c r="N32" s="3" t="s">
        <v>86</v>
      </c>
      <c r="O32" s="3">
        <v>100</v>
      </c>
      <c r="Q32" s="2"/>
      <c r="R32" s="2"/>
      <c r="S32" s="3" t="s">
        <v>30</v>
      </c>
      <c r="T32" s="3">
        <v>100</v>
      </c>
    </row>
    <row r="33" s="15" customFormat="1" spans="2:8">
      <c r="B33" s="15" t="s">
        <v>87</v>
      </c>
      <c r="C33" s="15">
        <v>147.75</v>
      </c>
      <c r="F33" s="21" t="s">
        <v>60</v>
      </c>
      <c r="G33" s="3" t="s">
        <v>36</v>
      </c>
      <c r="H33" s="3">
        <v>11</v>
      </c>
    </row>
    <row r="34" s="15" customFormat="1" spans="2:15">
      <c r="B34" s="15" t="s">
        <v>88</v>
      </c>
      <c r="C34" s="15">
        <v>230.521212121212</v>
      </c>
      <c r="F34" s="23"/>
      <c r="G34" s="3" t="s">
        <v>46</v>
      </c>
      <c r="H34" s="3">
        <v>44</v>
      </c>
      <c r="L34" s="2" t="s">
        <v>41</v>
      </c>
      <c r="M34" s="2">
        <v>2200</v>
      </c>
      <c r="N34" s="3" t="s">
        <v>89</v>
      </c>
      <c r="O34" s="3">
        <v>100</v>
      </c>
    </row>
    <row r="35" s="15" customFormat="1" spans="2:20">
      <c r="B35" s="15" t="s">
        <v>90</v>
      </c>
      <c r="C35" s="15">
        <v>1426.415</v>
      </c>
      <c r="L35" s="2"/>
      <c r="M35" s="2"/>
      <c r="N35" s="3" t="s">
        <v>91</v>
      </c>
      <c r="O35" s="3">
        <v>100</v>
      </c>
      <c r="Q35" s="2" t="s">
        <v>70</v>
      </c>
      <c r="R35" s="2">
        <v>200</v>
      </c>
      <c r="S35" s="3" t="s">
        <v>26</v>
      </c>
      <c r="T35" s="3">
        <v>100</v>
      </c>
    </row>
    <row r="36" s="15" customFormat="1" spans="2:20">
      <c r="B36" s="15" t="s">
        <v>92</v>
      </c>
      <c r="C36" s="15">
        <v>793.879545454545</v>
      </c>
      <c r="L36" s="2"/>
      <c r="M36" s="2"/>
      <c r="N36" s="3" t="s">
        <v>86</v>
      </c>
      <c r="O36" s="3">
        <v>100</v>
      </c>
      <c r="Q36" s="2"/>
      <c r="R36" s="2"/>
      <c r="S36" s="3" t="s">
        <v>28</v>
      </c>
      <c r="T36" s="3">
        <v>100</v>
      </c>
    </row>
    <row r="37" s="15" customFormat="1" spans="6:8">
      <c r="F37" s="2" t="s">
        <v>62</v>
      </c>
      <c r="G37" s="3" t="s">
        <v>40</v>
      </c>
      <c r="H37" s="3">
        <v>2</v>
      </c>
    </row>
    <row r="38" s="15" customFormat="1" spans="6:20">
      <c r="F38" s="2"/>
      <c r="G38" s="3" t="s">
        <v>46</v>
      </c>
      <c r="H38" s="3">
        <v>9</v>
      </c>
      <c r="Q38" s="2" t="s">
        <v>72</v>
      </c>
      <c r="R38" s="2">
        <v>200</v>
      </c>
      <c r="S38" s="3" t="s">
        <v>22</v>
      </c>
      <c r="T38" s="3">
        <v>100</v>
      </c>
    </row>
    <row r="39" s="15" customFormat="1" spans="12:20">
      <c r="L39" s="2" t="s">
        <v>40</v>
      </c>
      <c r="M39" s="2">
        <v>200</v>
      </c>
      <c r="N39" s="3" t="s">
        <v>91</v>
      </c>
      <c r="O39" s="3">
        <v>100</v>
      </c>
      <c r="Q39" s="2"/>
      <c r="R39" s="2"/>
      <c r="S39" s="3" t="s">
        <v>30</v>
      </c>
      <c r="T39" s="3">
        <v>100</v>
      </c>
    </row>
    <row r="40" s="15" customFormat="1" spans="12:15">
      <c r="L40" s="2"/>
      <c r="M40" s="2"/>
      <c r="N40" s="3" t="s">
        <v>84</v>
      </c>
      <c r="O40" s="3">
        <v>100</v>
      </c>
    </row>
    <row r="41" s="15" customFormat="1" spans="6:20">
      <c r="F41" s="21" t="s">
        <v>10</v>
      </c>
      <c r="G41" s="2" t="s">
        <v>93</v>
      </c>
      <c r="H41" s="2">
        <v>556</v>
      </c>
      <c r="L41" s="2"/>
      <c r="M41" s="2"/>
      <c r="N41" s="3" t="s">
        <v>94</v>
      </c>
      <c r="O41" s="3">
        <v>100</v>
      </c>
      <c r="Q41" s="2" t="s">
        <v>76</v>
      </c>
      <c r="R41" s="2">
        <v>200</v>
      </c>
      <c r="S41" s="3" t="s">
        <v>16</v>
      </c>
      <c r="T41" s="3">
        <v>100</v>
      </c>
    </row>
    <row r="42" s="15" customFormat="1" spans="6:20">
      <c r="F42" s="22"/>
      <c r="G42" s="2" t="s">
        <v>95</v>
      </c>
      <c r="H42" s="2">
        <v>444</v>
      </c>
      <c r="L42" s="2"/>
      <c r="M42" s="2"/>
      <c r="N42" s="3" t="s">
        <v>72</v>
      </c>
      <c r="O42" s="3">
        <v>100</v>
      </c>
      <c r="Q42" s="2"/>
      <c r="R42" s="2"/>
      <c r="S42" s="3" t="s">
        <v>18</v>
      </c>
      <c r="T42" s="3">
        <v>100</v>
      </c>
    </row>
    <row r="43" s="15" customFormat="1" spans="6:8">
      <c r="F43" s="22"/>
      <c r="G43" s="2" t="s">
        <v>96</v>
      </c>
      <c r="H43" s="2">
        <v>222</v>
      </c>
    </row>
    <row r="44" s="15" customFormat="1" spans="6:20">
      <c r="F44" s="22"/>
      <c r="G44" s="2" t="s">
        <v>97</v>
      </c>
      <c r="H44" s="2">
        <v>82</v>
      </c>
      <c r="Q44" s="2" t="s">
        <v>82</v>
      </c>
      <c r="R44" s="2">
        <v>200</v>
      </c>
      <c r="S44" s="3" t="s">
        <v>20</v>
      </c>
      <c r="T44" s="3">
        <v>100</v>
      </c>
    </row>
    <row r="45" s="15" customFormat="1" spans="6:20">
      <c r="F45" s="23"/>
      <c r="G45" s="2" t="s">
        <v>98</v>
      </c>
      <c r="H45" s="2">
        <v>36</v>
      </c>
      <c r="Q45" s="2"/>
      <c r="R45" s="2"/>
      <c r="S45" s="3" t="s">
        <v>25</v>
      </c>
      <c r="T45" s="3">
        <v>100</v>
      </c>
    </row>
    <row r="46" s="15" customFormat="1"/>
    <row r="47" s="15" customFormat="1"/>
    <row r="48" s="15" customFormat="1" spans="17:20">
      <c r="Q48" s="2" t="s">
        <v>84</v>
      </c>
      <c r="R48" s="2">
        <v>200</v>
      </c>
      <c r="S48" s="3" t="s">
        <v>24</v>
      </c>
      <c r="T48" s="3">
        <v>100</v>
      </c>
    </row>
    <row r="49" s="15" customFormat="1" spans="17:20">
      <c r="Q49" s="2"/>
      <c r="R49" s="2"/>
      <c r="S49" s="3" t="s">
        <v>28</v>
      </c>
      <c r="T49" s="3">
        <v>100</v>
      </c>
    </row>
    <row r="50" s="15" customFormat="1"/>
    <row r="51" s="15" customFormat="1"/>
    <row r="52" s="15" customFormat="1" spans="17:20">
      <c r="Q52" s="2" t="s">
        <v>86</v>
      </c>
      <c r="R52" s="2">
        <v>200</v>
      </c>
      <c r="S52" s="3" t="s">
        <v>21</v>
      </c>
      <c r="T52" s="3">
        <v>100</v>
      </c>
    </row>
    <row r="53" s="15" customFormat="1" spans="17:20">
      <c r="Q53" s="2"/>
      <c r="R53" s="2"/>
      <c r="S53" s="3" t="s">
        <v>26</v>
      </c>
      <c r="T53" s="3">
        <v>100</v>
      </c>
    </row>
    <row r="54" s="15" customFormat="1"/>
    <row r="55" s="15" customFormat="1" spans="17:20">
      <c r="Q55" s="2" t="s">
        <v>89</v>
      </c>
      <c r="R55" s="2">
        <v>200</v>
      </c>
      <c r="S55" s="3" t="s">
        <v>16</v>
      </c>
      <c r="T55" s="3">
        <v>100</v>
      </c>
    </row>
    <row r="56" s="15" customFormat="1" spans="17:20">
      <c r="Q56" s="2"/>
      <c r="R56" s="2"/>
      <c r="S56" s="3" t="s">
        <v>18</v>
      </c>
      <c r="T56" s="3">
        <v>100</v>
      </c>
    </row>
    <row r="57" s="15" customFormat="1"/>
    <row r="58" s="15" customFormat="1" spans="17:20">
      <c r="Q58" s="2" t="s">
        <v>91</v>
      </c>
      <c r="R58" s="2">
        <v>200</v>
      </c>
      <c r="S58" s="3" t="s">
        <v>22</v>
      </c>
      <c r="T58" s="3">
        <v>100</v>
      </c>
    </row>
    <row r="59" s="15" customFormat="1" spans="17:20">
      <c r="Q59" s="2"/>
      <c r="R59" s="2"/>
      <c r="S59" s="3" t="s">
        <v>25</v>
      </c>
      <c r="T59" s="3">
        <v>100</v>
      </c>
    </row>
    <row r="60" s="15" customFormat="1"/>
    <row r="61" s="15" customFormat="1" spans="17:20">
      <c r="Q61" s="2" t="s">
        <v>94</v>
      </c>
      <c r="R61" s="2">
        <v>200</v>
      </c>
      <c r="S61" s="3" t="s">
        <v>29</v>
      </c>
      <c r="T61" s="3">
        <v>100</v>
      </c>
    </row>
    <row r="62" s="15" customFormat="1" spans="17:20">
      <c r="Q62" s="2"/>
      <c r="R62" s="2"/>
      <c r="S62" s="3" t="s">
        <v>31</v>
      </c>
      <c r="T62" s="3">
        <v>100</v>
      </c>
    </row>
    <row r="63" s="15" customFormat="1"/>
    <row r="64" s="15" customFormat="1"/>
    <row r="65" s="15" customFormat="1"/>
    <row r="66" s="15" customFormat="1" spans="10:11">
      <c r="J66" s="4"/>
      <c r="K66" s="4"/>
    </row>
    <row r="67" s="15" customFormat="1" spans="10:11">
      <c r="J67" s="4"/>
      <c r="K67" s="4"/>
    </row>
    <row r="68" s="15" customFormat="1" spans="10:11">
      <c r="J68" s="4"/>
      <c r="K68" s="4"/>
    </row>
    <row r="69" s="15" customFormat="1" spans="10:11">
      <c r="J69" s="4"/>
      <c r="K69" s="4"/>
    </row>
    <row r="70" s="15" customFormat="1" spans="10:11">
      <c r="J70" s="4"/>
      <c r="K70" s="4"/>
    </row>
    <row r="71" s="15" customFormat="1" spans="10:11">
      <c r="J71" s="4"/>
      <c r="K71" s="4"/>
    </row>
    <row r="72" s="15" customFormat="1" spans="10:11">
      <c r="J72" s="4"/>
      <c r="K72" s="4"/>
    </row>
    <row r="73" s="15" customFormat="1" spans="10:11">
      <c r="J73" s="4"/>
      <c r="K73" s="4"/>
    </row>
    <row r="74" s="15" customFormat="1" spans="10:11">
      <c r="J74" s="4"/>
      <c r="K74" s="4"/>
    </row>
    <row r="75" s="15" customFormat="1" spans="10:11">
      <c r="J75" s="4"/>
      <c r="K75" s="4"/>
    </row>
    <row r="76" s="15" customFormat="1" spans="10:11">
      <c r="J76" s="4"/>
      <c r="K76" s="4"/>
    </row>
    <row r="77" s="15" customFormat="1" spans="10:11">
      <c r="J77" s="4"/>
      <c r="K77" s="4"/>
    </row>
    <row r="78" s="15" customFormat="1" spans="10:11">
      <c r="J78" s="4"/>
      <c r="K78" s="4"/>
    </row>
    <row r="79" s="15" customFormat="1" spans="10:11">
      <c r="J79" s="4"/>
      <c r="K79" s="4"/>
    </row>
    <row r="80" s="15" customFormat="1" spans="10:11">
      <c r="J80" s="4"/>
      <c r="K80" s="4"/>
    </row>
    <row r="81" s="15" customFormat="1" spans="10:11">
      <c r="J81" s="4"/>
      <c r="K81" s="4"/>
    </row>
    <row r="82" s="15" customFormat="1" spans="10:11">
      <c r="J82" s="4"/>
      <c r="K82" s="4"/>
    </row>
    <row r="83" s="15" customFormat="1" spans="10:11">
      <c r="J83" s="4"/>
      <c r="K83" s="4"/>
    </row>
    <row r="84" s="15" customFormat="1" spans="10:11">
      <c r="J84" s="4"/>
      <c r="K84" s="4"/>
    </row>
    <row r="85" s="15" customFormat="1" spans="10:11">
      <c r="J85" s="4"/>
      <c r="K85" s="4"/>
    </row>
    <row r="86" s="15" customFormat="1" spans="10:11">
      <c r="J86" s="4"/>
      <c r="K86" s="4"/>
    </row>
    <row r="87" s="15" customFormat="1" spans="10:11">
      <c r="J87" s="4"/>
      <c r="K87" s="4"/>
    </row>
    <row r="88" s="15" customFormat="1" spans="10:11">
      <c r="J88" s="4"/>
      <c r="K88" s="4"/>
    </row>
    <row r="89" s="15" customFormat="1" spans="10:11">
      <c r="J89" s="4"/>
      <c r="K89" s="4"/>
    </row>
    <row r="90" s="15" customFormat="1" spans="10:11">
      <c r="J90" s="4"/>
      <c r="K90" s="4"/>
    </row>
    <row r="91" s="15" customFormat="1" spans="10:11">
      <c r="J91" s="4"/>
      <c r="K91" s="4"/>
    </row>
    <row r="92" s="15" customFormat="1" spans="10:11">
      <c r="J92" s="4"/>
      <c r="K92" s="4"/>
    </row>
    <row r="93" s="15" customFormat="1"/>
    <row r="94" s="15" customFormat="1"/>
    <row r="95" s="15" customFormat="1"/>
    <row r="96" s="15" customFormat="1"/>
    <row r="97" s="15" customFormat="1"/>
    <row r="98" s="15" customFormat="1"/>
  </sheetData>
  <mergeCells count="61">
    <mergeCell ref="A3:A13"/>
    <mergeCell ref="F3:F6"/>
    <mergeCell ref="F9:F11"/>
    <mergeCell ref="F15:F17"/>
    <mergeCell ref="F21:F24"/>
    <mergeCell ref="F27:F29"/>
    <mergeCell ref="F33:F34"/>
    <mergeCell ref="F37:F38"/>
    <mergeCell ref="F41:F45"/>
    <mergeCell ref="L3:L5"/>
    <mergeCell ref="L8:L9"/>
    <mergeCell ref="L12:L13"/>
    <mergeCell ref="L16:L17"/>
    <mergeCell ref="L20:L23"/>
    <mergeCell ref="L26:L27"/>
    <mergeCell ref="L30:L32"/>
    <mergeCell ref="L34:L36"/>
    <mergeCell ref="L39:L42"/>
    <mergeCell ref="M3:M5"/>
    <mergeCell ref="M8:M9"/>
    <mergeCell ref="M12:M13"/>
    <mergeCell ref="M16:M17"/>
    <mergeCell ref="M20:M23"/>
    <mergeCell ref="M26:M27"/>
    <mergeCell ref="M30:M32"/>
    <mergeCell ref="M34:M36"/>
    <mergeCell ref="M39:M42"/>
    <mergeCell ref="Q3:Q4"/>
    <mergeCell ref="Q7:Q8"/>
    <mergeCell ref="Q11:Q12"/>
    <mergeCell ref="Q15:Q16"/>
    <mergeCell ref="Q19:Q20"/>
    <mergeCell ref="Q23:Q24"/>
    <mergeCell ref="Q27:Q28"/>
    <mergeCell ref="Q31:Q32"/>
    <mergeCell ref="Q35:Q36"/>
    <mergeCell ref="Q38:Q39"/>
    <mergeCell ref="Q41:Q42"/>
    <mergeCell ref="Q44:Q45"/>
    <mergeCell ref="Q48:Q49"/>
    <mergeCell ref="Q52:Q53"/>
    <mergeCell ref="Q55:Q56"/>
    <mergeCell ref="Q58:Q59"/>
    <mergeCell ref="Q61:Q62"/>
    <mergeCell ref="R3:R4"/>
    <mergeCell ref="R7:R8"/>
    <mergeCell ref="R11:R12"/>
    <mergeCell ref="R15:R16"/>
    <mergeCell ref="R19:R20"/>
    <mergeCell ref="R23:R24"/>
    <mergeCell ref="R27:R28"/>
    <mergeCell ref="R31:R32"/>
    <mergeCell ref="R35:R36"/>
    <mergeCell ref="R38:R39"/>
    <mergeCell ref="R41:R42"/>
    <mergeCell ref="R44:R45"/>
    <mergeCell ref="R48:R49"/>
    <mergeCell ref="R52:R53"/>
    <mergeCell ref="R55:R56"/>
    <mergeCell ref="R58:R59"/>
    <mergeCell ref="R61:R62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44"/>
  <sheetViews>
    <sheetView workbookViewId="0">
      <selection activeCell="D17" sqref="D17"/>
    </sheetView>
  </sheetViews>
  <sheetFormatPr defaultColWidth="9" defaultRowHeight="15"/>
  <cols>
    <col min="1" max="1" width="14.4285714285714" customWidth="1"/>
    <col min="2" max="2" width="13.7142857142857" customWidth="1"/>
    <col min="5" max="6" width="15.4285714285714" customWidth="1"/>
    <col min="7" max="7" width="14.7142857142857" customWidth="1"/>
    <col min="8" max="10" width="13.8571428571429" customWidth="1"/>
    <col min="11" max="11" width="11.8571428571429" customWidth="1"/>
    <col min="12" max="12" width="18.4285714285714" customWidth="1"/>
    <col min="14" max="14" width="11.7142857142857" customWidth="1"/>
    <col min="15" max="19" width="13.7142857142857" customWidth="1"/>
    <col min="21" max="21" width="9" style="47"/>
    <col min="24" max="24" width="9.57142857142857" customWidth="1"/>
  </cols>
  <sheetData>
    <row r="1" spans="6:22">
      <c r="F1" t="s">
        <v>99</v>
      </c>
      <c r="M1" t="s">
        <v>100</v>
      </c>
      <c r="V1" t="s">
        <v>100</v>
      </c>
    </row>
    <row r="2" spans="1:25">
      <c r="A2" s="29" t="s">
        <v>5</v>
      </c>
      <c r="B2" s="8" t="s">
        <v>52</v>
      </c>
      <c r="C2" s="8">
        <v>441</v>
      </c>
      <c r="E2" s="29" t="s">
        <v>52</v>
      </c>
      <c r="F2" s="38">
        <v>437</v>
      </c>
      <c r="G2" s="8" t="s">
        <v>44</v>
      </c>
      <c r="H2" s="8">
        <v>1</v>
      </c>
      <c r="I2" s="35">
        <f>H2*F2</f>
        <v>437</v>
      </c>
      <c r="J2" s="35"/>
      <c r="K2">
        <v>3478</v>
      </c>
      <c r="L2" s="48" t="s">
        <v>44</v>
      </c>
      <c r="M2" s="38">
        <v>15</v>
      </c>
      <c r="N2" s="8" t="s">
        <v>53</v>
      </c>
      <c r="O2" s="8">
        <v>1</v>
      </c>
      <c r="P2" s="35">
        <f t="shared" ref="P2:P8" si="0">K2/M2</f>
        <v>231.866666666667</v>
      </c>
      <c r="Q2" s="35"/>
      <c r="R2" s="35"/>
      <c r="S2" s="35"/>
      <c r="T2">
        <v>231.866666666667</v>
      </c>
      <c r="U2" s="50" t="s">
        <v>53</v>
      </c>
      <c r="V2" s="7">
        <v>2</v>
      </c>
      <c r="W2" s="8" t="s">
        <v>12</v>
      </c>
      <c r="X2" s="8">
        <v>1</v>
      </c>
      <c r="Y2">
        <f>T2/V2</f>
        <v>115.933333333333</v>
      </c>
    </row>
    <row r="3" spans="1:25">
      <c r="A3" s="29"/>
      <c r="B3" s="8" t="s">
        <v>54</v>
      </c>
      <c r="C3" s="8">
        <v>441</v>
      </c>
      <c r="E3" s="29"/>
      <c r="F3" s="38">
        <v>437</v>
      </c>
      <c r="G3" s="8" t="s">
        <v>43</v>
      </c>
      <c r="H3" s="8">
        <v>2</v>
      </c>
      <c r="I3" s="35">
        <f t="shared" ref="I3:I37" si="1">H3*F3</f>
        <v>874</v>
      </c>
      <c r="J3" s="35"/>
      <c r="K3">
        <v>3478</v>
      </c>
      <c r="L3" s="48"/>
      <c r="M3" s="38">
        <v>15</v>
      </c>
      <c r="N3" s="8" t="s">
        <v>55</v>
      </c>
      <c r="O3" s="8">
        <v>1</v>
      </c>
      <c r="P3" s="35">
        <f t="shared" si="0"/>
        <v>231.866666666667</v>
      </c>
      <c r="Q3" s="35"/>
      <c r="R3" s="35"/>
      <c r="S3" s="35"/>
      <c r="T3">
        <v>231.866666666667</v>
      </c>
      <c r="U3" s="50"/>
      <c r="V3" s="7">
        <v>2</v>
      </c>
      <c r="W3" s="8" t="s">
        <v>16</v>
      </c>
      <c r="X3" s="8">
        <v>1</v>
      </c>
      <c r="Y3">
        <f t="shared" ref="Y3:Y35" si="2">T3/V3</f>
        <v>115.933333333333</v>
      </c>
    </row>
    <row r="4" spans="1:25">
      <c r="A4" s="29"/>
      <c r="B4" s="8" t="s">
        <v>56</v>
      </c>
      <c r="C4" s="8">
        <v>391</v>
      </c>
      <c r="E4" s="29"/>
      <c r="F4" s="38">
        <v>437</v>
      </c>
      <c r="G4" s="8" t="s">
        <v>46</v>
      </c>
      <c r="H4" s="8">
        <v>25</v>
      </c>
      <c r="I4" s="35">
        <f t="shared" si="1"/>
        <v>10925</v>
      </c>
      <c r="J4" s="35"/>
      <c r="K4">
        <v>3478</v>
      </c>
      <c r="L4" s="48"/>
      <c r="M4" s="38">
        <v>15</v>
      </c>
      <c r="N4" s="8" t="s">
        <v>57</v>
      </c>
      <c r="O4" s="8">
        <v>1</v>
      </c>
      <c r="P4" s="35">
        <f t="shared" si="0"/>
        <v>231.866666666667</v>
      </c>
      <c r="Q4" s="1" t="s">
        <v>101</v>
      </c>
      <c r="R4">
        <v>378.866666666667</v>
      </c>
      <c r="S4" s="35"/>
      <c r="T4">
        <v>378.866666666667</v>
      </c>
      <c r="U4" s="51" t="s">
        <v>55</v>
      </c>
      <c r="V4" s="7">
        <v>2</v>
      </c>
      <c r="W4" s="8" t="s">
        <v>23</v>
      </c>
      <c r="X4" s="8">
        <v>1</v>
      </c>
      <c r="Y4">
        <f t="shared" si="2"/>
        <v>189.433333333334</v>
      </c>
    </row>
    <row r="5" spans="1:25">
      <c r="A5" s="29"/>
      <c r="B5" s="8" t="s">
        <v>58</v>
      </c>
      <c r="C5" s="8">
        <v>1323</v>
      </c>
      <c r="E5" s="29"/>
      <c r="F5" s="38">
        <v>437</v>
      </c>
      <c r="G5" s="8" t="s">
        <v>42</v>
      </c>
      <c r="H5" s="8">
        <v>10</v>
      </c>
      <c r="I5" s="35">
        <f t="shared" si="1"/>
        <v>4370</v>
      </c>
      <c r="J5" s="35"/>
      <c r="L5" s="1"/>
      <c r="Q5" s="1" t="s">
        <v>102</v>
      </c>
      <c r="R5">
        <v>128.75</v>
      </c>
      <c r="T5">
        <v>378.866666666667</v>
      </c>
      <c r="U5" s="52"/>
      <c r="V5" s="7">
        <v>2</v>
      </c>
      <c r="W5" s="8" t="s">
        <v>27</v>
      </c>
      <c r="X5" s="8">
        <v>1</v>
      </c>
      <c r="Y5">
        <f t="shared" si="2"/>
        <v>189.433333333334</v>
      </c>
    </row>
    <row r="6" spans="1:25">
      <c r="A6" s="29"/>
      <c r="B6" s="8" t="s">
        <v>59</v>
      </c>
      <c r="C6" s="8">
        <v>74</v>
      </c>
      <c r="I6" s="35"/>
      <c r="J6" s="35"/>
      <c r="L6" s="1"/>
      <c r="Q6" s="1" t="s">
        <v>103</v>
      </c>
      <c r="R6">
        <v>90.1333333333333</v>
      </c>
      <c r="T6">
        <v>231.866666666667</v>
      </c>
      <c r="U6" s="51" t="s">
        <v>57</v>
      </c>
      <c r="V6" s="7">
        <v>2</v>
      </c>
      <c r="W6" s="8" t="s">
        <v>24</v>
      </c>
      <c r="X6" s="8">
        <v>1</v>
      </c>
      <c r="Y6">
        <f t="shared" si="2"/>
        <v>115.933333333333</v>
      </c>
    </row>
    <row r="7" spans="1:25">
      <c r="A7" s="29"/>
      <c r="B7" s="8" t="s">
        <v>60</v>
      </c>
      <c r="C7" s="8">
        <v>5513</v>
      </c>
      <c r="I7" s="35"/>
      <c r="J7" s="35"/>
      <c r="K7">
        <v>3528</v>
      </c>
      <c r="L7" s="48" t="s">
        <v>43</v>
      </c>
      <c r="M7" s="38">
        <v>3</v>
      </c>
      <c r="N7" s="8" t="s">
        <v>61</v>
      </c>
      <c r="O7" s="8">
        <v>1</v>
      </c>
      <c r="P7" s="35">
        <f>K7/M7</f>
        <v>1176</v>
      </c>
      <c r="Q7" s="1" t="s">
        <v>104</v>
      </c>
      <c r="R7">
        <v>1176</v>
      </c>
      <c r="S7" s="35"/>
      <c r="T7">
        <v>231.866666666667</v>
      </c>
      <c r="U7" s="52"/>
      <c r="V7" s="7">
        <v>2</v>
      </c>
      <c r="W7" s="8" t="s">
        <v>29</v>
      </c>
      <c r="X7" s="8">
        <v>1</v>
      </c>
      <c r="Y7">
        <f t="shared" si="2"/>
        <v>115.933333333333</v>
      </c>
    </row>
    <row r="8" spans="1:25">
      <c r="A8" s="29"/>
      <c r="B8" s="8" t="s">
        <v>62</v>
      </c>
      <c r="C8" s="8">
        <v>38</v>
      </c>
      <c r="E8" s="7" t="s">
        <v>54</v>
      </c>
      <c r="F8" s="38">
        <v>437</v>
      </c>
      <c r="G8" s="8" t="s">
        <v>45</v>
      </c>
      <c r="H8" s="8">
        <v>1</v>
      </c>
      <c r="I8" s="35">
        <f t="shared" ref="I8:I10" si="3">H8*F8</f>
        <v>437</v>
      </c>
      <c r="J8" s="35"/>
      <c r="K8">
        <v>3528</v>
      </c>
      <c r="L8" s="48"/>
      <c r="M8" s="38">
        <v>3</v>
      </c>
      <c r="N8" s="8" t="s">
        <v>63</v>
      </c>
      <c r="O8" s="8">
        <v>1</v>
      </c>
      <c r="P8" s="35">
        <f>K8/M8</f>
        <v>1176</v>
      </c>
      <c r="Q8" s="1" t="s">
        <v>105</v>
      </c>
      <c r="R8">
        <v>370.909090909091</v>
      </c>
      <c r="S8" s="35"/>
      <c r="T8">
        <v>3881.83</v>
      </c>
      <c r="U8" s="50" t="s">
        <v>61</v>
      </c>
      <c r="V8" s="7">
        <v>2</v>
      </c>
      <c r="W8" s="8" t="s">
        <v>19</v>
      </c>
      <c r="X8" s="8">
        <v>1</v>
      </c>
      <c r="Y8">
        <f t="shared" si="2"/>
        <v>1940.915</v>
      </c>
    </row>
    <row r="9" spans="1:25">
      <c r="A9" s="29"/>
      <c r="B9" s="39" t="s">
        <v>8</v>
      </c>
      <c r="C9" s="39">
        <v>147</v>
      </c>
      <c r="E9" s="10"/>
      <c r="F9" s="38">
        <v>437</v>
      </c>
      <c r="G9" s="8" t="s">
        <v>36</v>
      </c>
      <c r="H9" s="8">
        <v>9</v>
      </c>
      <c r="I9" s="35">
        <f t="shared" si="3"/>
        <v>3933</v>
      </c>
      <c r="J9" s="35"/>
      <c r="L9" s="1"/>
      <c r="P9" s="35"/>
      <c r="Q9" s="1" t="s">
        <v>106</v>
      </c>
      <c r="R9">
        <v>408.909090909091</v>
      </c>
      <c r="S9" s="35"/>
      <c r="T9">
        <v>3881.83</v>
      </c>
      <c r="U9" s="50"/>
      <c r="V9" s="7">
        <v>2</v>
      </c>
      <c r="W9" s="8" t="s">
        <v>22</v>
      </c>
      <c r="X9" s="8">
        <v>1</v>
      </c>
      <c r="Y9">
        <f t="shared" si="2"/>
        <v>1940.915</v>
      </c>
    </row>
    <row r="10" spans="1:25">
      <c r="A10" s="29"/>
      <c r="B10" s="39" t="s">
        <v>6</v>
      </c>
      <c r="C10" s="39">
        <v>147</v>
      </c>
      <c r="E10" s="12"/>
      <c r="F10" s="38">
        <v>437</v>
      </c>
      <c r="G10" s="8" t="s">
        <v>46</v>
      </c>
      <c r="H10" s="8">
        <v>20</v>
      </c>
      <c r="I10" s="35">
        <f t="shared" si="3"/>
        <v>8740</v>
      </c>
      <c r="J10" s="35"/>
      <c r="L10" s="1"/>
      <c r="P10" s="35"/>
      <c r="Q10" s="1" t="s">
        <v>107</v>
      </c>
      <c r="R10">
        <v>423.042424242424</v>
      </c>
      <c r="S10" s="35"/>
      <c r="T10">
        <v>1176</v>
      </c>
      <c r="U10" s="50" t="s">
        <v>63</v>
      </c>
      <c r="V10" s="7">
        <v>2</v>
      </c>
      <c r="W10" s="8" t="s">
        <v>26</v>
      </c>
      <c r="X10" s="8">
        <v>1</v>
      </c>
      <c r="Y10">
        <f t="shared" si="2"/>
        <v>588</v>
      </c>
    </row>
    <row r="11" spans="1:25">
      <c r="A11" s="29"/>
      <c r="B11" s="39" t="s">
        <v>32</v>
      </c>
      <c r="C11" s="39">
        <v>1</v>
      </c>
      <c r="I11" s="35"/>
      <c r="J11" s="35"/>
      <c r="K11">
        <v>270583</v>
      </c>
      <c r="L11" s="48" t="s">
        <v>46</v>
      </c>
      <c r="M11" s="38">
        <v>100</v>
      </c>
      <c r="N11" s="8" t="s">
        <v>61</v>
      </c>
      <c r="O11" s="8">
        <v>1</v>
      </c>
      <c r="P11" s="35">
        <f t="shared" ref="P11:P15" si="4">K11/M11</f>
        <v>2705.83</v>
      </c>
      <c r="Q11" s="1" t="s">
        <v>108</v>
      </c>
      <c r="R11">
        <v>231.866666666667</v>
      </c>
      <c r="S11" s="35"/>
      <c r="T11">
        <v>1176</v>
      </c>
      <c r="U11" s="50"/>
      <c r="V11" s="7">
        <v>2</v>
      </c>
      <c r="W11" s="8" t="s">
        <v>31</v>
      </c>
      <c r="X11" s="8">
        <v>1</v>
      </c>
      <c r="Y11">
        <f t="shared" si="2"/>
        <v>588</v>
      </c>
    </row>
    <row r="12" spans="1:25">
      <c r="A12" s="29"/>
      <c r="B12" s="8" t="s">
        <v>10</v>
      </c>
      <c r="C12" s="8">
        <v>18</v>
      </c>
      <c r="I12" s="35"/>
      <c r="J12" s="35"/>
      <c r="K12">
        <v>270583</v>
      </c>
      <c r="L12" s="48"/>
      <c r="M12" s="38">
        <v>100</v>
      </c>
      <c r="N12" s="8" t="s">
        <v>64</v>
      </c>
      <c r="O12" s="8">
        <v>1</v>
      </c>
      <c r="P12" s="35">
        <f t="shared" si="4"/>
        <v>2705.83</v>
      </c>
      <c r="Q12" s="1" t="s">
        <v>109</v>
      </c>
      <c r="R12">
        <v>1113.73333333333</v>
      </c>
      <c r="S12" s="35"/>
      <c r="T12">
        <v>2852.83</v>
      </c>
      <c r="U12" s="50" t="s">
        <v>64</v>
      </c>
      <c r="V12" s="7">
        <v>2</v>
      </c>
      <c r="W12" s="8" t="s">
        <v>11</v>
      </c>
      <c r="X12" s="8">
        <v>1</v>
      </c>
      <c r="Y12">
        <f t="shared" si="2"/>
        <v>1426.415</v>
      </c>
    </row>
    <row r="13" spans="9:25">
      <c r="I13" s="35"/>
      <c r="J13" s="35"/>
      <c r="L13" s="1"/>
      <c r="P13" s="35"/>
      <c r="Q13" s="1" t="s">
        <v>110</v>
      </c>
      <c r="R13">
        <v>38</v>
      </c>
      <c r="S13" s="35"/>
      <c r="T13">
        <v>2852.83</v>
      </c>
      <c r="U13" s="50"/>
      <c r="V13" s="7">
        <v>2</v>
      </c>
      <c r="W13" s="8" t="s">
        <v>18</v>
      </c>
      <c r="X13" s="8">
        <v>1</v>
      </c>
      <c r="Y13">
        <f t="shared" si="2"/>
        <v>1426.415</v>
      </c>
    </row>
    <row r="14" spans="5:25">
      <c r="E14" s="7" t="s">
        <v>56</v>
      </c>
      <c r="F14" s="38">
        <v>387</v>
      </c>
      <c r="G14" s="8" t="s">
        <v>44</v>
      </c>
      <c r="H14" s="8">
        <v>1</v>
      </c>
      <c r="I14" s="35">
        <f t="shared" ref="I14:I16" si="5">H14*F14</f>
        <v>387</v>
      </c>
      <c r="J14" s="35"/>
      <c r="L14" s="1"/>
      <c r="P14" s="35"/>
      <c r="Q14" s="1" t="s">
        <v>111</v>
      </c>
      <c r="R14">
        <v>52.1333333333333</v>
      </c>
      <c r="S14" s="35"/>
      <c r="T14">
        <v>1113.73333333333</v>
      </c>
      <c r="U14" s="50" t="s">
        <v>66</v>
      </c>
      <c r="V14" s="7">
        <v>2</v>
      </c>
      <c r="W14" s="8" t="s">
        <v>20</v>
      </c>
      <c r="X14" s="8">
        <v>1</v>
      </c>
      <c r="Y14">
        <f t="shared" si="2"/>
        <v>556.866666666667</v>
      </c>
    </row>
    <row r="15" spans="5:25">
      <c r="E15" s="10"/>
      <c r="F15" s="38">
        <v>387</v>
      </c>
      <c r="G15" s="8" t="s">
        <v>35</v>
      </c>
      <c r="H15" s="8">
        <v>2</v>
      </c>
      <c r="I15" s="35">
        <f t="shared" si="5"/>
        <v>774</v>
      </c>
      <c r="J15" s="35"/>
      <c r="K15">
        <v>4410</v>
      </c>
      <c r="L15" s="48" t="s">
        <v>42</v>
      </c>
      <c r="M15" s="38">
        <v>30</v>
      </c>
      <c r="N15" s="8" t="s">
        <v>64</v>
      </c>
      <c r="O15" s="8">
        <v>1</v>
      </c>
      <c r="P15" s="35">
        <f t="shared" ref="P15:P22" si="6">K15/M15</f>
        <v>147</v>
      </c>
      <c r="Q15" s="1" t="s">
        <v>112</v>
      </c>
      <c r="R15">
        <v>2852.83</v>
      </c>
      <c r="S15" s="35"/>
      <c r="T15">
        <v>1113.73333333333</v>
      </c>
      <c r="U15" s="50"/>
      <c r="V15" s="7">
        <v>2</v>
      </c>
      <c r="W15" s="53" t="s">
        <v>23</v>
      </c>
      <c r="X15" s="8">
        <v>1</v>
      </c>
      <c r="Y15">
        <f t="shared" si="2"/>
        <v>556.866666666667</v>
      </c>
    </row>
    <row r="16" spans="5:25">
      <c r="E16" s="12"/>
      <c r="F16" s="38">
        <v>387</v>
      </c>
      <c r="G16" s="8" t="s">
        <v>46</v>
      </c>
      <c r="H16" s="8">
        <v>20</v>
      </c>
      <c r="I16" s="35">
        <f t="shared" si="5"/>
        <v>7740</v>
      </c>
      <c r="J16" s="35"/>
      <c r="K16">
        <v>4410</v>
      </c>
      <c r="L16" s="48"/>
      <c r="M16" s="38">
        <v>30</v>
      </c>
      <c r="N16" s="8" t="s">
        <v>55</v>
      </c>
      <c r="O16" s="8">
        <v>1</v>
      </c>
      <c r="P16" s="35">
        <f t="shared" ref="P16:P41" si="7">K16/M16</f>
        <v>147</v>
      </c>
      <c r="Q16" s="1" t="s">
        <v>113</v>
      </c>
      <c r="R16">
        <v>984.983333333333</v>
      </c>
      <c r="S16" s="35"/>
      <c r="T16">
        <v>128.75</v>
      </c>
      <c r="U16" s="50" t="s">
        <v>68</v>
      </c>
      <c r="V16" s="7">
        <v>2</v>
      </c>
      <c r="W16" s="8" t="s">
        <v>21</v>
      </c>
      <c r="X16" s="8">
        <v>1</v>
      </c>
      <c r="Y16">
        <f t="shared" si="2"/>
        <v>64.375</v>
      </c>
    </row>
    <row r="17" spans="9:25">
      <c r="I17" s="35"/>
      <c r="J17" s="35"/>
      <c r="L17" s="1"/>
      <c r="P17" s="35"/>
      <c r="Q17" s="1" t="s">
        <v>114</v>
      </c>
      <c r="R17">
        <v>128.75</v>
      </c>
      <c r="S17" s="35"/>
      <c r="T17">
        <v>128.75</v>
      </c>
      <c r="U17" s="50"/>
      <c r="V17" s="7">
        <v>2</v>
      </c>
      <c r="W17" s="8" t="s">
        <v>30</v>
      </c>
      <c r="X17" s="8">
        <v>1</v>
      </c>
      <c r="Y17">
        <f t="shared" si="2"/>
        <v>64.375</v>
      </c>
    </row>
    <row r="18" spans="1:25">
      <c r="A18" s="1"/>
      <c r="B18" s="1"/>
      <c r="I18" s="35"/>
      <c r="J18" s="35"/>
      <c r="L18" s="1"/>
      <c r="P18" s="35"/>
      <c r="Q18" s="1" t="s">
        <v>115</v>
      </c>
      <c r="R18">
        <v>3881.83</v>
      </c>
      <c r="S18" s="35"/>
      <c r="T18">
        <v>128.75</v>
      </c>
      <c r="U18" s="50" t="s">
        <v>70</v>
      </c>
      <c r="V18" s="7">
        <v>2</v>
      </c>
      <c r="W18" s="8" t="s">
        <v>26</v>
      </c>
      <c r="X18" s="8">
        <v>1</v>
      </c>
      <c r="Y18">
        <f t="shared" si="2"/>
        <v>64.375</v>
      </c>
    </row>
    <row r="19" spans="1:25">
      <c r="A19" s="1"/>
      <c r="B19" s="1"/>
      <c r="I19" s="35"/>
      <c r="J19" s="35"/>
      <c r="K19">
        <v>515</v>
      </c>
      <c r="L19" s="48" t="s">
        <v>45</v>
      </c>
      <c r="M19" s="38">
        <v>4</v>
      </c>
      <c r="N19" s="8" t="s">
        <v>66</v>
      </c>
      <c r="O19" s="8">
        <v>1</v>
      </c>
      <c r="P19" s="35">
        <f t="shared" ref="P19:P22" si="8">K19/M19</f>
        <v>128.75</v>
      </c>
      <c r="Q19" s="1" t="s">
        <v>116</v>
      </c>
      <c r="R19">
        <v>166.75</v>
      </c>
      <c r="S19" s="35"/>
      <c r="T19">
        <v>128.75</v>
      </c>
      <c r="U19" s="50"/>
      <c r="V19" s="7">
        <v>2</v>
      </c>
      <c r="W19" s="8" t="s">
        <v>28</v>
      </c>
      <c r="X19" s="8">
        <v>1</v>
      </c>
      <c r="Y19">
        <f t="shared" si="2"/>
        <v>64.375</v>
      </c>
    </row>
    <row r="20" spans="1:25">
      <c r="A20" s="1"/>
      <c r="B20" s="1"/>
      <c r="E20" s="29" t="s">
        <v>58</v>
      </c>
      <c r="F20" s="38">
        <v>1310</v>
      </c>
      <c r="G20" s="8" t="s">
        <v>41</v>
      </c>
      <c r="H20" s="8">
        <v>6</v>
      </c>
      <c r="I20" s="35">
        <f t="shared" ref="I20:I23" si="9">H20*F20</f>
        <v>7860</v>
      </c>
      <c r="J20" s="35"/>
      <c r="K20">
        <v>515</v>
      </c>
      <c r="L20" s="48"/>
      <c r="M20" s="38">
        <v>4</v>
      </c>
      <c r="N20" s="8" t="s">
        <v>68</v>
      </c>
      <c r="O20" s="8">
        <v>1</v>
      </c>
      <c r="P20" s="35">
        <f t="shared" si="8"/>
        <v>128.75</v>
      </c>
      <c r="Q20" t="s">
        <v>117</v>
      </c>
      <c r="R20">
        <v>231.866666666667</v>
      </c>
      <c r="S20" s="35"/>
      <c r="T20">
        <v>166.75</v>
      </c>
      <c r="U20" s="50" t="s">
        <v>72</v>
      </c>
      <c r="V20" s="7">
        <v>2</v>
      </c>
      <c r="W20" s="8" t="s">
        <v>22</v>
      </c>
      <c r="X20" s="8">
        <v>1</v>
      </c>
      <c r="Y20">
        <f t="shared" si="2"/>
        <v>83.375</v>
      </c>
    </row>
    <row r="21" spans="1:25">
      <c r="A21" s="1"/>
      <c r="B21" s="1"/>
      <c r="E21" s="29"/>
      <c r="F21" s="38">
        <v>1310</v>
      </c>
      <c r="G21" s="8" t="s">
        <v>44</v>
      </c>
      <c r="H21" s="8">
        <v>2</v>
      </c>
      <c r="I21" s="35">
        <f t="shared" si="9"/>
        <v>2620</v>
      </c>
      <c r="J21" s="35"/>
      <c r="K21">
        <v>515</v>
      </c>
      <c r="L21" s="48"/>
      <c r="M21" s="38">
        <v>4</v>
      </c>
      <c r="N21" s="8" t="s">
        <v>70</v>
      </c>
      <c r="O21" s="8">
        <v>1</v>
      </c>
      <c r="P21" s="35">
        <f t="shared" si="8"/>
        <v>128.75</v>
      </c>
      <c r="Q21" s="35"/>
      <c r="R21" s="35"/>
      <c r="S21" s="35"/>
      <c r="T21">
        <v>166.75</v>
      </c>
      <c r="U21" s="50"/>
      <c r="V21" s="7">
        <v>2</v>
      </c>
      <c r="W21" s="8" t="s">
        <v>30</v>
      </c>
      <c r="X21" s="8">
        <v>1</v>
      </c>
      <c r="Y21">
        <f t="shared" si="2"/>
        <v>83.375</v>
      </c>
    </row>
    <row r="22" spans="1:25">
      <c r="A22" s="1"/>
      <c r="B22" s="1"/>
      <c r="E22" s="29"/>
      <c r="F22" s="38">
        <v>1310</v>
      </c>
      <c r="G22" s="8" t="s">
        <v>46</v>
      </c>
      <c r="H22" s="8">
        <v>16</v>
      </c>
      <c r="I22" s="35">
        <f t="shared" si="9"/>
        <v>20960</v>
      </c>
      <c r="J22" s="35"/>
      <c r="K22">
        <v>515</v>
      </c>
      <c r="L22" s="48"/>
      <c r="M22" s="38">
        <v>4</v>
      </c>
      <c r="N22" s="8" t="s">
        <v>72</v>
      </c>
      <c r="O22" s="8">
        <v>1</v>
      </c>
      <c r="P22" s="35">
        <f t="shared" si="8"/>
        <v>128.75</v>
      </c>
      <c r="Q22" s="35"/>
      <c r="R22" s="35"/>
      <c r="S22" s="35"/>
      <c r="T22">
        <v>984.983333333333</v>
      </c>
      <c r="U22" s="50" t="s">
        <v>76</v>
      </c>
      <c r="V22" s="7">
        <v>2</v>
      </c>
      <c r="W22" s="8" t="s">
        <v>16</v>
      </c>
      <c r="X22" s="8">
        <v>1</v>
      </c>
      <c r="Y22">
        <f t="shared" si="2"/>
        <v>492.491666666667</v>
      </c>
    </row>
    <row r="23" spans="1:25">
      <c r="A23" s="1"/>
      <c r="B23" s="1"/>
      <c r="E23" s="29"/>
      <c r="F23" s="38">
        <v>1310</v>
      </c>
      <c r="G23" s="8" t="s">
        <v>43</v>
      </c>
      <c r="H23" s="8">
        <v>2</v>
      </c>
      <c r="I23" s="35">
        <f t="shared" si="9"/>
        <v>2620</v>
      </c>
      <c r="J23" s="35"/>
      <c r="L23" s="1"/>
      <c r="P23" s="35"/>
      <c r="Q23" s="35"/>
      <c r="R23" s="35"/>
      <c r="S23" s="35"/>
      <c r="T23">
        <v>984.983333333333</v>
      </c>
      <c r="U23" s="50"/>
      <c r="V23" s="7">
        <v>2</v>
      </c>
      <c r="W23" s="8" t="s">
        <v>18</v>
      </c>
      <c r="X23" s="8">
        <v>1</v>
      </c>
      <c r="Y23">
        <f t="shared" si="2"/>
        <v>492.491666666667</v>
      </c>
    </row>
    <row r="24" spans="1:25">
      <c r="A24" s="1"/>
      <c r="B24" s="1"/>
      <c r="I24" s="35"/>
      <c r="J24" s="35"/>
      <c r="L24" s="1"/>
      <c r="P24" s="35"/>
      <c r="Q24" s="35"/>
      <c r="R24" s="35"/>
      <c r="S24" s="35"/>
      <c r="T24">
        <v>52.1333333333333</v>
      </c>
      <c r="U24" s="50" t="s">
        <v>82</v>
      </c>
      <c r="V24" s="7">
        <v>2</v>
      </c>
      <c r="W24" s="8" t="s">
        <v>20</v>
      </c>
      <c r="X24" s="8">
        <v>1</v>
      </c>
      <c r="Y24">
        <f t="shared" si="2"/>
        <v>26.0666666666667</v>
      </c>
    </row>
    <row r="25" spans="1:25">
      <c r="A25" s="1"/>
      <c r="B25" s="1"/>
      <c r="I25" s="35"/>
      <c r="J25" s="35"/>
      <c r="K25">
        <v>59099</v>
      </c>
      <c r="L25" s="48" t="s">
        <v>36</v>
      </c>
      <c r="M25" s="38">
        <v>60</v>
      </c>
      <c r="N25" s="8" t="s">
        <v>76</v>
      </c>
      <c r="O25" s="8">
        <v>1</v>
      </c>
      <c r="P25" s="35">
        <f t="shared" ref="P25:P31" si="10">K25/M25</f>
        <v>984.983333333333</v>
      </c>
      <c r="Q25" s="35"/>
      <c r="R25" s="35"/>
      <c r="S25" s="35"/>
      <c r="T25">
        <v>52.1333333333333</v>
      </c>
      <c r="U25" s="50"/>
      <c r="V25" s="7">
        <v>2</v>
      </c>
      <c r="W25" s="8" t="s">
        <v>25</v>
      </c>
      <c r="X25" s="8">
        <v>1</v>
      </c>
      <c r="Y25">
        <f t="shared" si="2"/>
        <v>26.0666666666667</v>
      </c>
    </row>
    <row r="26" spans="1:25">
      <c r="A26" s="1"/>
      <c r="B26" s="1"/>
      <c r="E26" s="29" t="s">
        <v>59</v>
      </c>
      <c r="F26" s="38">
        <v>73</v>
      </c>
      <c r="G26" s="8" t="s">
        <v>41</v>
      </c>
      <c r="H26" s="8">
        <v>3</v>
      </c>
      <c r="I26" s="35">
        <f t="shared" ref="I26:I28" si="11">H26*F26</f>
        <v>219</v>
      </c>
      <c r="J26" s="35"/>
      <c r="K26">
        <v>59099</v>
      </c>
      <c r="L26" s="48"/>
      <c r="M26" s="38">
        <v>60</v>
      </c>
      <c r="N26" s="8" t="s">
        <v>66</v>
      </c>
      <c r="O26" s="8">
        <v>1</v>
      </c>
      <c r="P26" s="35">
        <f t="shared" si="10"/>
        <v>984.983333333333</v>
      </c>
      <c r="Q26" s="35"/>
      <c r="R26" s="35"/>
      <c r="S26" s="35"/>
      <c r="T26">
        <v>90.1333333333333</v>
      </c>
      <c r="U26" s="50" t="s">
        <v>84</v>
      </c>
      <c r="V26" s="7">
        <v>2</v>
      </c>
      <c r="W26" s="8" t="s">
        <v>24</v>
      </c>
      <c r="X26" s="8">
        <v>1</v>
      </c>
      <c r="Y26">
        <f t="shared" si="2"/>
        <v>45.0666666666667</v>
      </c>
    </row>
    <row r="27" spans="5:25">
      <c r="E27" s="29"/>
      <c r="F27" s="38">
        <v>73</v>
      </c>
      <c r="G27" s="8" t="s">
        <v>45</v>
      </c>
      <c r="H27" s="8">
        <v>1</v>
      </c>
      <c r="I27" s="35">
        <f t="shared" si="11"/>
        <v>73</v>
      </c>
      <c r="J27" s="35"/>
      <c r="L27" s="1"/>
      <c r="P27" s="35"/>
      <c r="Q27" s="35"/>
      <c r="R27" s="35"/>
      <c r="S27" s="35"/>
      <c r="T27">
        <v>90.1333333333333</v>
      </c>
      <c r="U27" s="50"/>
      <c r="V27" s="7">
        <v>2</v>
      </c>
      <c r="W27" s="8" t="s">
        <v>28</v>
      </c>
      <c r="X27" s="8">
        <v>1</v>
      </c>
      <c r="Y27">
        <f t="shared" si="2"/>
        <v>45.0666666666667</v>
      </c>
    </row>
    <row r="28" spans="5:25">
      <c r="E28" s="29"/>
      <c r="F28" s="38">
        <v>73</v>
      </c>
      <c r="G28" s="8" t="s">
        <v>46</v>
      </c>
      <c r="H28" s="8">
        <v>12</v>
      </c>
      <c r="I28" s="35">
        <f t="shared" si="11"/>
        <v>876</v>
      </c>
      <c r="J28" s="35"/>
      <c r="L28" s="1"/>
      <c r="P28" s="35"/>
      <c r="Q28" s="35"/>
      <c r="R28" s="35"/>
      <c r="S28" s="35"/>
      <c r="T28">
        <v>423.042424242424</v>
      </c>
      <c r="U28" s="50" t="s">
        <v>86</v>
      </c>
      <c r="V28" s="7">
        <v>2</v>
      </c>
      <c r="W28" s="8" t="s">
        <v>21</v>
      </c>
      <c r="X28" s="8">
        <v>1</v>
      </c>
      <c r="Y28">
        <f t="shared" si="2"/>
        <v>211.521212121212</v>
      </c>
    </row>
    <row r="29" spans="9:25">
      <c r="I29" s="35"/>
      <c r="J29" s="35"/>
      <c r="K29">
        <v>782</v>
      </c>
      <c r="L29" s="48" t="s">
        <v>35</v>
      </c>
      <c r="M29" s="38">
        <v>15</v>
      </c>
      <c r="N29" s="8" t="s">
        <v>82</v>
      </c>
      <c r="O29" s="8">
        <v>2</v>
      </c>
      <c r="P29" s="35">
        <f t="shared" ref="P29:P31" si="12">K29/M29</f>
        <v>52.1333333333333</v>
      </c>
      <c r="Q29" s="35"/>
      <c r="R29" s="35"/>
      <c r="S29" s="35"/>
      <c r="T29">
        <v>423.042424242424</v>
      </c>
      <c r="U29" s="50"/>
      <c r="V29" s="7">
        <v>2</v>
      </c>
      <c r="W29" s="8" t="s">
        <v>26</v>
      </c>
      <c r="X29" s="8">
        <v>1</v>
      </c>
      <c r="Y29">
        <f t="shared" si="2"/>
        <v>211.521212121212</v>
      </c>
    </row>
    <row r="30" spans="9:25">
      <c r="I30" s="35"/>
      <c r="J30" s="35"/>
      <c r="K30">
        <v>782</v>
      </c>
      <c r="L30" s="48"/>
      <c r="M30" s="38">
        <v>15</v>
      </c>
      <c r="N30" s="8" t="s">
        <v>84</v>
      </c>
      <c r="O30" s="8">
        <v>2</v>
      </c>
      <c r="P30" s="35">
        <f t="shared" si="12"/>
        <v>52.1333333333333</v>
      </c>
      <c r="Q30" s="35"/>
      <c r="R30" s="35"/>
      <c r="S30" s="35"/>
      <c r="T30">
        <v>370.909090909091</v>
      </c>
      <c r="U30" s="50" t="s">
        <v>89</v>
      </c>
      <c r="V30" s="7">
        <v>2</v>
      </c>
      <c r="W30" s="8" t="s">
        <v>16</v>
      </c>
      <c r="X30" s="8">
        <v>1</v>
      </c>
      <c r="Y30">
        <f t="shared" si="2"/>
        <v>185.454545454545</v>
      </c>
    </row>
    <row r="31" spans="9:25">
      <c r="I31" s="35"/>
      <c r="J31" s="35"/>
      <c r="K31">
        <v>782</v>
      </c>
      <c r="L31" s="48"/>
      <c r="M31" s="38">
        <v>15</v>
      </c>
      <c r="N31" s="8" t="s">
        <v>86</v>
      </c>
      <c r="O31" s="8">
        <v>2</v>
      </c>
      <c r="P31" s="35">
        <f t="shared" si="12"/>
        <v>52.1333333333333</v>
      </c>
      <c r="Q31" s="35"/>
      <c r="R31" s="35"/>
      <c r="S31" s="35"/>
      <c r="T31">
        <v>370.909090909091</v>
      </c>
      <c r="U31" s="50"/>
      <c r="V31" s="7">
        <v>2</v>
      </c>
      <c r="W31" s="8" t="s">
        <v>18</v>
      </c>
      <c r="X31" s="8">
        <v>1</v>
      </c>
      <c r="Y31">
        <f t="shared" si="2"/>
        <v>185.454545454545</v>
      </c>
    </row>
    <row r="32" spans="5:25">
      <c r="E32" s="7" t="s">
        <v>60</v>
      </c>
      <c r="F32" s="38">
        <v>5457</v>
      </c>
      <c r="G32" s="8" t="s">
        <v>36</v>
      </c>
      <c r="H32" s="8">
        <v>10</v>
      </c>
      <c r="I32" s="35">
        <f t="shared" ref="I32:I37" si="13">H32*F32</f>
        <v>54570</v>
      </c>
      <c r="J32" s="35"/>
      <c r="L32" s="1"/>
      <c r="P32" s="35"/>
      <c r="Q32" s="35"/>
      <c r="R32" s="35"/>
      <c r="S32" s="35"/>
      <c r="T32">
        <v>408.909090909091</v>
      </c>
      <c r="U32" s="50" t="s">
        <v>91</v>
      </c>
      <c r="V32" s="7">
        <v>2</v>
      </c>
      <c r="W32" s="8" t="s">
        <v>22</v>
      </c>
      <c r="X32" s="8">
        <v>1</v>
      </c>
      <c r="Y32">
        <f t="shared" si="2"/>
        <v>204.454545454545</v>
      </c>
    </row>
    <row r="33" spans="5:25">
      <c r="E33" s="12"/>
      <c r="F33" s="38">
        <v>5457</v>
      </c>
      <c r="G33" s="8" t="s">
        <v>46</v>
      </c>
      <c r="H33" s="8">
        <v>40</v>
      </c>
      <c r="I33" s="35">
        <f t="shared" si="13"/>
        <v>218280</v>
      </c>
      <c r="J33" s="35"/>
      <c r="K33">
        <v>8160</v>
      </c>
      <c r="L33" s="48" t="s">
        <v>41</v>
      </c>
      <c r="M33" s="38">
        <v>22</v>
      </c>
      <c r="N33" s="8" t="s">
        <v>89</v>
      </c>
      <c r="O33" s="8">
        <v>1</v>
      </c>
      <c r="P33" s="35">
        <f t="shared" ref="P33:P35" si="14">K33/M33</f>
        <v>370.909090909091</v>
      </c>
      <c r="Q33" s="35"/>
      <c r="R33" s="35"/>
      <c r="S33" s="35"/>
      <c r="T33">
        <v>408.909090909091</v>
      </c>
      <c r="U33" s="50"/>
      <c r="V33" s="7">
        <v>2</v>
      </c>
      <c r="W33" s="8" t="s">
        <v>25</v>
      </c>
      <c r="X33" s="8">
        <v>1</v>
      </c>
      <c r="Y33">
        <f t="shared" si="2"/>
        <v>204.454545454545</v>
      </c>
    </row>
    <row r="34" spans="9:25">
      <c r="I34" s="35"/>
      <c r="J34" s="35"/>
      <c r="K34">
        <v>8160</v>
      </c>
      <c r="L34" s="48"/>
      <c r="M34" s="38">
        <v>22</v>
      </c>
      <c r="N34" s="8" t="s">
        <v>91</v>
      </c>
      <c r="O34" s="8">
        <v>1</v>
      </c>
      <c r="P34" s="35">
        <f t="shared" si="14"/>
        <v>370.909090909091</v>
      </c>
      <c r="Q34" s="35"/>
      <c r="R34" s="35"/>
      <c r="S34" s="35"/>
      <c r="T34">
        <v>38</v>
      </c>
      <c r="U34" s="50" t="s">
        <v>94</v>
      </c>
      <c r="V34" s="7">
        <v>2</v>
      </c>
      <c r="W34" s="8" t="s">
        <v>29</v>
      </c>
      <c r="X34" s="8">
        <v>1</v>
      </c>
      <c r="Y34">
        <f t="shared" si="2"/>
        <v>19</v>
      </c>
    </row>
    <row r="35" spans="9:25">
      <c r="I35" s="35"/>
      <c r="J35" s="35"/>
      <c r="K35">
        <v>8160</v>
      </c>
      <c r="L35" s="48"/>
      <c r="M35" s="38">
        <v>22</v>
      </c>
      <c r="N35" s="8" t="s">
        <v>86</v>
      </c>
      <c r="O35" s="8">
        <v>1</v>
      </c>
      <c r="P35" s="35">
        <f t="shared" si="14"/>
        <v>370.909090909091</v>
      </c>
      <c r="Q35" s="35"/>
      <c r="R35" s="35"/>
      <c r="S35" s="35"/>
      <c r="T35">
        <v>38</v>
      </c>
      <c r="U35" s="50"/>
      <c r="V35" s="7">
        <v>2</v>
      </c>
      <c r="W35" s="8" t="s">
        <v>31</v>
      </c>
      <c r="X35" s="8">
        <v>1</v>
      </c>
      <c r="Y35">
        <f t="shared" si="2"/>
        <v>19</v>
      </c>
    </row>
    <row r="36" spans="5:19">
      <c r="E36" s="29" t="s">
        <v>62</v>
      </c>
      <c r="F36" s="38">
        <v>37</v>
      </c>
      <c r="G36" s="8" t="s">
        <v>40</v>
      </c>
      <c r="H36" s="8">
        <v>2</v>
      </c>
      <c r="I36" s="35">
        <f>H36*F36</f>
        <v>74</v>
      </c>
      <c r="J36" s="35"/>
      <c r="L36" s="1"/>
      <c r="P36" s="35"/>
      <c r="Q36" s="35"/>
      <c r="R36" s="35"/>
      <c r="S36" s="35"/>
    </row>
    <row r="37" spans="5:19">
      <c r="E37" s="29"/>
      <c r="F37" s="40">
        <v>37</v>
      </c>
      <c r="G37" s="8" t="s">
        <v>46</v>
      </c>
      <c r="H37" s="8">
        <v>9</v>
      </c>
      <c r="I37" s="35">
        <f>H37*F37</f>
        <v>333</v>
      </c>
      <c r="J37" s="35"/>
      <c r="L37" s="1"/>
      <c r="P37" s="35"/>
      <c r="Q37" s="35"/>
      <c r="R37" s="35"/>
      <c r="S37" s="35"/>
    </row>
    <row r="38" spans="11:19">
      <c r="K38">
        <v>76</v>
      </c>
      <c r="L38" s="48" t="s">
        <v>40</v>
      </c>
      <c r="M38" s="38">
        <v>2</v>
      </c>
      <c r="N38" s="8" t="s">
        <v>91</v>
      </c>
      <c r="O38" s="8">
        <v>1</v>
      </c>
      <c r="P38" s="35">
        <f t="shared" ref="P38:P41" si="15">K38/M38</f>
        <v>38</v>
      </c>
      <c r="Q38" s="35"/>
      <c r="R38" s="35"/>
      <c r="S38" s="35"/>
    </row>
    <row r="39" spans="11:18">
      <c r="K39">
        <v>76</v>
      </c>
      <c r="L39" s="48"/>
      <c r="M39" s="38">
        <v>2</v>
      </c>
      <c r="N39" s="8" t="s">
        <v>84</v>
      </c>
      <c r="O39" s="8">
        <v>1</v>
      </c>
      <c r="P39" s="35">
        <f t="shared" si="15"/>
        <v>38</v>
      </c>
      <c r="Q39" s="35"/>
      <c r="R39" s="35"/>
    </row>
    <row r="40" spans="5:18">
      <c r="E40" s="7" t="s">
        <v>10</v>
      </c>
      <c r="F40" s="7">
        <v>18</v>
      </c>
      <c r="G40" s="29" t="s">
        <v>93</v>
      </c>
      <c r="H40" s="29">
        <v>556</v>
      </c>
      <c r="I40" s="49"/>
      <c r="J40" s="49"/>
      <c r="K40">
        <v>76</v>
      </c>
      <c r="L40" s="48"/>
      <c r="M40" s="38">
        <v>2</v>
      </c>
      <c r="N40" s="8" t="s">
        <v>94</v>
      </c>
      <c r="O40" s="8">
        <v>1</v>
      </c>
      <c r="P40" s="35">
        <f t="shared" si="15"/>
        <v>38</v>
      </c>
      <c r="Q40" s="35"/>
      <c r="R40" s="35"/>
    </row>
    <row r="41" spans="5:18">
      <c r="E41" s="10"/>
      <c r="F41" s="7">
        <v>18</v>
      </c>
      <c r="G41" s="29" t="s">
        <v>95</v>
      </c>
      <c r="H41" s="29">
        <v>444</v>
      </c>
      <c r="I41" s="49"/>
      <c r="J41" s="49"/>
      <c r="K41">
        <v>76</v>
      </c>
      <c r="L41" s="48"/>
      <c r="M41" s="38">
        <v>2</v>
      </c>
      <c r="N41" s="8" t="s">
        <v>72</v>
      </c>
      <c r="O41" s="8">
        <v>1</v>
      </c>
      <c r="P41" s="35">
        <f t="shared" si="15"/>
        <v>38</v>
      </c>
      <c r="Q41" s="35"/>
      <c r="R41" s="35"/>
    </row>
    <row r="42" spans="5:10">
      <c r="E42" s="10"/>
      <c r="F42" s="7">
        <v>18</v>
      </c>
      <c r="G42" s="29" t="s">
        <v>96</v>
      </c>
      <c r="H42" s="29">
        <v>222</v>
      </c>
      <c r="I42" s="49"/>
      <c r="J42" s="49"/>
    </row>
    <row r="43" spans="5:10">
      <c r="E43" s="10"/>
      <c r="F43" s="7">
        <v>18</v>
      </c>
      <c r="G43" s="29" t="s">
        <v>97</v>
      </c>
      <c r="H43" s="29">
        <v>82</v>
      </c>
      <c r="I43" s="49"/>
      <c r="J43" s="49"/>
    </row>
    <row r="44" spans="5:10">
      <c r="E44" s="12"/>
      <c r="F44" s="7">
        <v>18</v>
      </c>
      <c r="G44" s="29" t="s">
        <v>98</v>
      </c>
      <c r="H44" s="29">
        <v>36</v>
      </c>
      <c r="I44" s="49"/>
      <c r="J44" s="49"/>
    </row>
  </sheetData>
  <mergeCells count="35">
    <mergeCell ref="A2:A12"/>
    <mergeCell ref="E2:E5"/>
    <mergeCell ref="E8:E10"/>
    <mergeCell ref="E14:E16"/>
    <mergeCell ref="E20:E23"/>
    <mergeCell ref="E26:E28"/>
    <mergeCell ref="E32:E33"/>
    <mergeCell ref="E36:E37"/>
    <mergeCell ref="E40:E44"/>
    <mergeCell ref="L2:L4"/>
    <mergeCell ref="L7:L8"/>
    <mergeCell ref="L11:L12"/>
    <mergeCell ref="L15:L16"/>
    <mergeCell ref="L19:L22"/>
    <mergeCell ref="L25:L26"/>
    <mergeCell ref="L29:L31"/>
    <mergeCell ref="L33:L35"/>
    <mergeCell ref="L38:L41"/>
    <mergeCell ref="U2:U3"/>
    <mergeCell ref="U4:U5"/>
    <mergeCell ref="U6:U7"/>
    <mergeCell ref="U8:U9"/>
    <mergeCell ref="U10:U11"/>
    <mergeCell ref="U12:U13"/>
    <mergeCell ref="U14:U15"/>
    <mergeCell ref="U16:U17"/>
    <mergeCell ref="U18:U19"/>
    <mergeCell ref="U20:U21"/>
    <mergeCell ref="U22:U23"/>
    <mergeCell ref="U24:U25"/>
    <mergeCell ref="U26:U27"/>
    <mergeCell ref="U28:U29"/>
    <mergeCell ref="U30:U31"/>
    <mergeCell ref="U32:U33"/>
    <mergeCell ref="U34:U35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3:V43"/>
  <sheetViews>
    <sheetView topLeftCell="A7" workbookViewId="0">
      <selection activeCell="A35" sqref="A35"/>
    </sheetView>
  </sheetViews>
  <sheetFormatPr defaultColWidth="9" defaultRowHeight="15"/>
  <cols>
    <col min="3" max="3" width="16.7142857142857" customWidth="1"/>
    <col min="4" max="4" width="20.1428571428571" customWidth="1"/>
    <col min="5" max="5" width="15.4285714285714" customWidth="1"/>
    <col min="6" max="6" width="11.4285714285714" customWidth="1"/>
    <col min="7" max="7" width="13" customWidth="1"/>
    <col min="8" max="8" width="16.1428571428571" customWidth="1"/>
    <col min="10" max="10" width="24.8571428571429" customWidth="1"/>
    <col min="21" max="21" width="24.8571428571429" customWidth="1"/>
  </cols>
  <sheetData>
    <row r="3" spans="4:4">
      <c r="D3" t="s">
        <v>99</v>
      </c>
    </row>
    <row r="4" spans="3:22">
      <c r="C4" s="29" t="s">
        <v>52</v>
      </c>
      <c r="D4" s="38">
        <v>441</v>
      </c>
      <c r="E4" s="39" t="s">
        <v>44</v>
      </c>
      <c r="F4" s="8">
        <v>1</v>
      </c>
      <c r="G4" s="35">
        <f>F4*D4</f>
        <v>441</v>
      </c>
      <c r="J4" s="38" t="s">
        <v>44</v>
      </c>
      <c r="K4">
        <v>441</v>
      </c>
      <c r="L4">
        <v>391</v>
      </c>
      <c r="M4">
        <v>2646</v>
      </c>
      <c r="N4" s="36">
        <f>SUM(K4:M4)</f>
        <v>3478</v>
      </c>
      <c r="S4">
        <v>3478</v>
      </c>
      <c r="U4" s="38" t="s">
        <v>44</v>
      </c>
      <c r="V4">
        <v>3478</v>
      </c>
    </row>
    <row r="5" spans="3:21">
      <c r="C5" s="29"/>
      <c r="D5" s="38">
        <v>441</v>
      </c>
      <c r="E5" s="39" t="s">
        <v>43</v>
      </c>
      <c r="F5" s="8">
        <v>2</v>
      </c>
      <c r="G5" s="35">
        <f t="shared" ref="G5:G39" si="0">F5*D5</f>
        <v>882</v>
      </c>
      <c r="J5" s="42"/>
      <c r="U5" s="42"/>
    </row>
    <row r="6" spans="3:21">
      <c r="C6" s="29"/>
      <c r="D6" s="38">
        <v>441</v>
      </c>
      <c r="E6" s="39" t="s">
        <v>46</v>
      </c>
      <c r="F6" s="8">
        <v>27</v>
      </c>
      <c r="G6" s="35">
        <f t="shared" si="0"/>
        <v>11907</v>
      </c>
      <c r="J6" s="43"/>
      <c r="U6" s="43"/>
    </row>
    <row r="7" spans="3:7">
      <c r="C7" s="29"/>
      <c r="D7" s="40">
        <v>441</v>
      </c>
      <c r="E7" s="39" t="s">
        <v>42</v>
      </c>
      <c r="F7" s="8">
        <v>11</v>
      </c>
      <c r="G7" s="35">
        <f t="shared" si="0"/>
        <v>4851</v>
      </c>
    </row>
    <row r="8" spans="7:14">
      <c r="G8" s="35"/>
      <c r="H8" s="41"/>
      <c r="I8" s="41"/>
      <c r="K8" s="44"/>
      <c r="L8" s="45"/>
      <c r="N8" s="41"/>
    </row>
    <row r="9" spans="7:22">
      <c r="G9" s="35"/>
      <c r="H9" s="41"/>
      <c r="I9" s="41"/>
      <c r="J9" s="38" t="s">
        <v>43</v>
      </c>
      <c r="K9" s="46">
        <v>882</v>
      </c>
      <c r="L9" s="46">
        <v>2646</v>
      </c>
      <c r="M9" s="36">
        <f>SUM(K9:L9)</f>
        <v>3528</v>
      </c>
      <c r="N9" s="41"/>
      <c r="S9">
        <v>3528</v>
      </c>
      <c r="U9" s="38" t="s">
        <v>43</v>
      </c>
      <c r="V9">
        <v>3528</v>
      </c>
    </row>
    <row r="10" spans="3:21">
      <c r="C10" s="7" t="s">
        <v>54</v>
      </c>
      <c r="D10" s="38">
        <v>441</v>
      </c>
      <c r="E10" s="39" t="s">
        <v>45</v>
      </c>
      <c r="F10" s="8">
        <v>1</v>
      </c>
      <c r="G10" s="35">
        <f t="shared" ref="G10:G12" si="1">F10*D10</f>
        <v>441</v>
      </c>
      <c r="J10" s="43"/>
      <c r="U10" s="43"/>
    </row>
    <row r="11" spans="3:7">
      <c r="C11" s="10"/>
      <c r="D11" s="38">
        <v>441</v>
      </c>
      <c r="E11" s="39" t="s">
        <v>36</v>
      </c>
      <c r="F11" s="8">
        <v>9</v>
      </c>
      <c r="G11" s="35">
        <f t="shared" si="1"/>
        <v>3969</v>
      </c>
    </row>
    <row r="12" spans="3:7">
      <c r="C12" s="12"/>
      <c r="D12" s="38">
        <v>441</v>
      </c>
      <c r="E12" s="39" t="s">
        <v>46</v>
      </c>
      <c r="F12" s="8">
        <v>22</v>
      </c>
      <c r="G12" s="35">
        <f t="shared" si="1"/>
        <v>9702</v>
      </c>
    </row>
    <row r="13" spans="7:22">
      <c r="G13" s="35"/>
      <c r="J13" s="38" t="s">
        <v>46</v>
      </c>
      <c r="K13">
        <v>11907</v>
      </c>
      <c r="L13">
        <v>9702</v>
      </c>
      <c r="M13">
        <v>8602</v>
      </c>
      <c r="N13">
        <v>22491</v>
      </c>
      <c r="O13">
        <v>962</v>
      </c>
      <c r="P13">
        <v>242572</v>
      </c>
      <c r="Q13">
        <v>342</v>
      </c>
      <c r="R13" s="36">
        <f>SUM(K13:Q13)</f>
        <v>296578</v>
      </c>
      <c r="S13">
        <v>296578</v>
      </c>
      <c r="U13" s="38" t="s">
        <v>46</v>
      </c>
      <c r="V13">
        <v>296578</v>
      </c>
    </row>
    <row r="14" spans="7:21">
      <c r="G14" s="35"/>
      <c r="J14" s="43"/>
      <c r="U14" s="43"/>
    </row>
    <row r="15" spans="7:7">
      <c r="G15" s="35"/>
    </row>
    <row r="16" spans="3:7">
      <c r="C16" s="7" t="s">
        <v>56</v>
      </c>
      <c r="D16" s="38">
        <v>391</v>
      </c>
      <c r="E16" s="39" t="s">
        <v>44</v>
      </c>
      <c r="F16" s="8">
        <v>1</v>
      </c>
      <c r="G16" s="35">
        <f t="shared" ref="G16:G18" si="2">F16*D16</f>
        <v>391</v>
      </c>
    </row>
    <row r="17" spans="3:22">
      <c r="C17" s="10"/>
      <c r="D17" s="38">
        <v>391</v>
      </c>
      <c r="E17" s="39" t="s">
        <v>35</v>
      </c>
      <c r="F17" s="8">
        <v>2</v>
      </c>
      <c r="G17" s="35">
        <f t="shared" si="2"/>
        <v>782</v>
      </c>
      <c r="J17" s="38" t="s">
        <v>42</v>
      </c>
      <c r="K17" s="36">
        <v>4851</v>
      </c>
      <c r="S17">
        <v>4851</v>
      </c>
      <c r="U17" s="38" t="s">
        <v>42</v>
      </c>
      <c r="V17">
        <v>4581</v>
      </c>
    </row>
    <row r="18" spans="3:21">
      <c r="C18" s="12"/>
      <c r="D18" s="38">
        <v>391</v>
      </c>
      <c r="E18" s="39" t="s">
        <v>46</v>
      </c>
      <c r="F18" s="8">
        <v>22</v>
      </c>
      <c r="G18" s="35">
        <f t="shared" si="2"/>
        <v>8602</v>
      </c>
      <c r="J18" s="43"/>
      <c r="U18" s="43"/>
    </row>
    <row r="19" spans="7:7">
      <c r="G19" s="35"/>
    </row>
    <row r="20" spans="7:7">
      <c r="G20" s="35"/>
    </row>
    <row r="21" spans="7:22">
      <c r="G21" s="35"/>
      <c r="J21" s="38" t="s">
        <v>45</v>
      </c>
      <c r="K21">
        <v>441</v>
      </c>
      <c r="L21">
        <v>74</v>
      </c>
      <c r="M21" s="36">
        <f>SUM(K21:L21)</f>
        <v>515</v>
      </c>
      <c r="S21">
        <v>515</v>
      </c>
      <c r="U21" s="38" t="s">
        <v>45</v>
      </c>
      <c r="V21">
        <v>515</v>
      </c>
    </row>
    <row r="22" spans="3:21">
      <c r="C22" s="29" t="s">
        <v>58</v>
      </c>
      <c r="D22" s="38">
        <v>1323</v>
      </c>
      <c r="E22" s="39" t="s">
        <v>41</v>
      </c>
      <c r="F22" s="8">
        <v>6</v>
      </c>
      <c r="G22" s="35">
        <f t="shared" ref="G22:G25" si="3">F22*D22</f>
        <v>7938</v>
      </c>
      <c r="J22" s="42"/>
      <c r="U22" s="42"/>
    </row>
    <row r="23" spans="3:21">
      <c r="C23" s="29"/>
      <c r="D23" s="38">
        <v>1323</v>
      </c>
      <c r="E23" s="39" t="s">
        <v>44</v>
      </c>
      <c r="F23" s="8">
        <v>2</v>
      </c>
      <c r="G23" s="35">
        <f t="shared" si="3"/>
        <v>2646</v>
      </c>
      <c r="J23" s="42"/>
      <c r="U23" s="42"/>
    </row>
    <row r="24" spans="3:21">
      <c r="C24" s="29"/>
      <c r="D24" s="38">
        <v>1323</v>
      </c>
      <c r="E24" s="39" t="s">
        <v>46</v>
      </c>
      <c r="F24" s="8">
        <v>17</v>
      </c>
      <c r="G24" s="35">
        <f t="shared" si="3"/>
        <v>22491</v>
      </c>
      <c r="J24" s="43"/>
      <c r="U24" s="43"/>
    </row>
    <row r="25" spans="3:7">
      <c r="C25" s="29"/>
      <c r="D25" s="38">
        <v>1323</v>
      </c>
      <c r="E25" s="39" t="s">
        <v>43</v>
      </c>
      <c r="F25" s="8">
        <v>2</v>
      </c>
      <c r="G25" s="35">
        <f t="shared" si="3"/>
        <v>2646</v>
      </c>
    </row>
    <row r="26" spans="7:7">
      <c r="G26" s="35"/>
    </row>
    <row r="27" spans="7:22">
      <c r="G27" s="35"/>
      <c r="J27" s="38" t="s">
        <v>36</v>
      </c>
      <c r="K27">
        <v>3969</v>
      </c>
      <c r="L27">
        <v>60643</v>
      </c>
      <c r="M27" s="36">
        <f>SUM(K27:L27)</f>
        <v>64612</v>
      </c>
      <c r="S27">
        <v>64612</v>
      </c>
      <c r="U27" s="38" t="s">
        <v>36</v>
      </c>
      <c r="V27">
        <v>64612</v>
      </c>
    </row>
    <row r="28" spans="3:21">
      <c r="C28" s="29" t="s">
        <v>59</v>
      </c>
      <c r="D28" s="38">
        <v>74</v>
      </c>
      <c r="E28" s="39" t="s">
        <v>41</v>
      </c>
      <c r="F28" s="8">
        <v>3</v>
      </c>
      <c r="G28" s="35">
        <f t="shared" ref="G28:G30" si="4">F28*D28</f>
        <v>222</v>
      </c>
      <c r="J28" s="43"/>
      <c r="U28" s="43"/>
    </row>
    <row r="29" spans="3:7">
      <c r="C29" s="29"/>
      <c r="D29" s="38">
        <v>74</v>
      </c>
      <c r="E29" s="39" t="s">
        <v>45</v>
      </c>
      <c r="F29" s="8">
        <v>1</v>
      </c>
      <c r="G29" s="35">
        <f t="shared" si="4"/>
        <v>74</v>
      </c>
    </row>
    <row r="30" spans="3:7">
      <c r="C30" s="29"/>
      <c r="D30" s="38">
        <v>74</v>
      </c>
      <c r="E30" s="39" t="s">
        <v>46</v>
      </c>
      <c r="F30" s="8">
        <v>13</v>
      </c>
      <c r="G30" s="35">
        <f t="shared" si="4"/>
        <v>962</v>
      </c>
    </row>
    <row r="31" spans="7:22">
      <c r="G31" s="35"/>
      <c r="J31" s="38" t="s">
        <v>35</v>
      </c>
      <c r="K31" s="36">
        <v>782</v>
      </c>
      <c r="S31">
        <v>782</v>
      </c>
      <c r="U31" s="38" t="s">
        <v>35</v>
      </c>
      <c r="V31">
        <v>782</v>
      </c>
    </row>
    <row r="32" spans="7:21">
      <c r="G32" s="35"/>
      <c r="J32" s="42"/>
      <c r="U32" s="42"/>
    </row>
    <row r="33" spans="7:21">
      <c r="G33" s="35"/>
      <c r="J33" s="43"/>
      <c r="U33" s="43"/>
    </row>
    <row r="34" spans="3:7">
      <c r="C34" s="7" t="s">
        <v>60</v>
      </c>
      <c r="D34" s="38">
        <v>5513</v>
      </c>
      <c r="E34" s="39" t="s">
        <v>36</v>
      </c>
      <c r="F34" s="8">
        <v>11</v>
      </c>
      <c r="G34" s="35">
        <f t="shared" ref="G34:G39" si="5">F34*D34</f>
        <v>60643</v>
      </c>
    </row>
    <row r="35" spans="3:22">
      <c r="C35" s="12"/>
      <c r="D35" s="38">
        <v>5513</v>
      </c>
      <c r="E35" s="39" t="s">
        <v>46</v>
      </c>
      <c r="F35" s="8">
        <v>44</v>
      </c>
      <c r="G35" s="35">
        <f t="shared" si="5"/>
        <v>242572</v>
      </c>
      <c r="J35" s="38" t="s">
        <v>41</v>
      </c>
      <c r="K35">
        <v>7938</v>
      </c>
      <c r="L35">
        <v>222</v>
      </c>
      <c r="M35" s="36">
        <f>SUM(K35:L35)</f>
        <v>8160</v>
      </c>
      <c r="S35">
        <v>8160</v>
      </c>
      <c r="U35" s="38" t="s">
        <v>41</v>
      </c>
      <c r="V35">
        <v>8160</v>
      </c>
    </row>
    <row r="36" spans="7:21">
      <c r="G36" s="35"/>
      <c r="J36" s="42"/>
      <c r="U36" s="42"/>
    </row>
    <row r="37" spans="7:21">
      <c r="G37" s="35"/>
      <c r="J37" s="43"/>
      <c r="U37" s="43"/>
    </row>
    <row r="38" spans="3:7">
      <c r="C38" s="29" t="s">
        <v>62</v>
      </c>
      <c r="D38" s="38">
        <v>38</v>
      </c>
      <c r="E38" s="39" t="s">
        <v>40</v>
      </c>
      <c r="F38" s="8">
        <v>2</v>
      </c>
      <c r="G38" s="35">
        <f>F38*D38</f>
        <v>76</v>
      </c>
    </row>
    <row r="39" spans="3:7">
      <c r="C39" s="29"/>
      <c r="D39" s="40">
        <v>38</v>
      </c>
      <c r="E39" s="39" t="s">
        <v>46</v>
      </c>
      <c r="F39" s="8">
        <v>9</v>
      </c>
      <c r="G39" s="35">
        <f>F39*D39</f>
        <v>342</v>
      </c>
    </row>
    <row r="40" spans="7:22">
      <c r="G40">
        <f>SUM(G4:G39)</f>
        <v>382580</v>
      </c>
      <c r="J40" s="38" t="s">
        <v>40</v>
      </c>
      <c r="K40" s="36">
        <v>76</v>
      </c>
      <c r="S40">
        <v>76</v>
      </c>
      <c r="U40" s="38" t="s">
        <v>40</v>
      </c>
      <c r="V40">
        <v>76</v>
      </c>
    </row>
    <row r="41" spans="10:22">
      <c r="J41" s="42"/>
      <c r="S41">
        <f>SUM(S4:S40)</f>
        <v>382580</v>
      </c>
      <c r="U41" s="42"/>
      <c r="V41">
        <f>SUM(V4:V40)</f>
        <v>382310</v>
      </c>
    </row>
    <row r="42" spans="10:21">
      <c r="J42" s="42"/>
      <c r="U42" s="42"/>
    </row>
    <row r="43" spans="10:21">
      <c r="J43" s="43"/>
      <c r="U43" s="43"/>
    </row>
  </sheetData>
  <mergeCells count="7">
    <mergeCell ref="C4:C7"/>
    <mergeCell ref="C10:C12"/>
    <mergeCell ref="C16:C18"/>
    <mergeCell ref="C22:C25"/>
    <mergeCell ref="C28:C30"/>
    <mergeCell ref="C34:C35"/>
    <mergeCell ref="C38:C39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H49"/>
  <sheetViews>
    <sheetView topLeftCell="C1" workbookViewId="0">
      <selection activeCell="D44" sqref="D44"/>
    </sheetView>
  </sheetViews>
  <sheetFormatPr defaultColWidth="9" defaultRowHeight="15" outlineLevelCol="7"/>
  <cols>
    <col min="2" max="2" width="22.7142857142857" customWidth="1"/>
    <col min="3" max="3" width="26.4285714285714" customWidth="1"/>
    <col min="4" max="4" width="14.2857142857143" customWidth="1"/>
    <col min="5" max="5" width="15.4285714285714" customWidth="1"/>
    <col min="6" max="6" width="12.7142857142857" customWidth="1"/>
  </cols>
  <sheetData>
    <row r="1" spans="2:3">
      <c r="B1" s="8" t="s">
        <v>1</v>
      </c>
      <c r="C1" s="8" t="s">
        <v>2</v>
      </c>
    </row>
    <row r="2" hidden="1" outlineLevel="2" spans="2:3">
      <c r="B2" s="8" t="s">
        <v>35</v>
      </c>
      <c r="C2" s="8">
        <v>782</v>
      </c>
    </row>
    <row r="3" outlineLevel="1" collapsed="1" spans="2:3">
      <c r="B3" s="33" t="s">
        <v>47</v>
      </c>
      <c r="C3" s="8">
        <f>SUBTOTAL(9,C2:C2)</f>
        <v>782</v>
      </c>
    </row>
    <row r="4" hidden="1" outlineLevel="2" spans="2:3">
      <c r="B4" s="8" t="s">
        <v>36</v>
      </c>
      <c r="C4" s="8">
        <v>3969</v>
      </c>
    </row>
    <row r="5" hidden="1" outlineLevel="2" spans="2:3">
      <c r="B5" s="8" t="s">
        <v>36</v>
      </c>
      <c r="C5" s="8">
        <v>55130</v>
      </c>
    </row>
    <row r="6" outlineLevel="1" collapsed="1" spans="2:3">
      <c r="B6" s="33" t="s">
        <v>118</v>
      </c>
      <c r="C6" s="8">
        <f>SUBTOTAL(9,C4:C5)</f>
        <v>59099</v>
      </c>
    </row>
    <row r="7" hidden="1" outlineLevel="2" spans="2:3">
      <c r="B7" s="8" t="s">
        <v>40</v>
      </c>
      <c r="C7" s="8">
        <v>76</v>
      </c>
    </row>
    <row r="8" outlineLevel="1" collapsed="1" spans="2:3">
      <c r="B8" s="33" t="s">
        <v>48</v>
      </c>
      <c r="C8" s="8">
        <f>SUBTOTAL(9,C7:C7)</f>
        <v>76</v>
      </c>
    </row>
    <row r="9" hidden="1" outlineLevel="2" spans="2:3">
      <c r="B9" s="8" t="s">
        <v>41</v>
      </c>
      <c r="C9" s="8">
        <v>7938</v>
      </c>
    </row>
    <row r="10" hidden="1" outlineLevel="2" spans="2:3">
      <c r="B10" s="8" t="s">
        <v>41</v>
      </c>
      <c r="C10" s="8">
        <v>222</v>
      </c>
    </row>
    <row r="11" outlineLevel="1" collapsed="1" spans="2:3">
      <c r="B11" s="33" t="s">
        <v>49</v>
      </c>
      <c r="C11" s="8">
        <f>SUBTOTAL(9,C9:C10)</f>
        <v>8160</v>
      </c>
    </row>
    <row r="12" hidden="1" outlineLevel="2" spans="2:3">
      <c r="B12" s="8" t="s">
        <v>42</v>
      </c>
      <c r="C12" s="8">
        <v>4410</v>
      </c>
    </row>
    <row r="13" outlineLevel="1" collapsed="1" spans="2:3">
      <c r="B13" s="33" t="s">
        <v>119</v>
      </c>
      <c r="C13" s="8">
        <f>SUBTOTAL(9,C12:C12)</f>
        <v>4410</v>
      </c>
    </row>
    <row r="14" hidden="1" outlineLevel="2" spans="2:3">
      <c r="B14" s="8" t="s">
        <v>43</v>
      </c>
      <c r="C14" s="8">
        <v>882</v>
      </c>
    </row>
    <row r="15" hidden="1" outlineLevel="2" spans="2:3">
      <c r="B15" s="8" t="s">
        <v>43</v>
      </c>
      <c r="C15" s="8">
        <v>2646</v>
      </c>
    </row>
    <row r="16" outlineLevel="1" collapsed="1" spans="2:3">
      <c r="B16" s="33" t="s">
        <v>120</v>
      </c>
      <c r="C16" s="8">
        <f>SUBTOTAL(9,C14:C15)</f>
        <v>3528</v>
      </c>
    </row>
    <row r="17" hidden="1" outlineLevel="2" spans="2:3">
      <c r="B17" s="8" t="s">
        <v>44</v>
      </c>
      <c r="C17" s="8">
        <v>441</v>
      </c>
    </row>
    <row r="18" hidden="1" outlineLevel="2" spans="2:3">
      <c r="B18" s="8" t="s">
        <v>44</v>
      </c>
      <c r="C18" s="8">
        <v>391</v>
      </c>
    </row>
    <row r="19" hidden="1" outlineLevel="2" spans="2:3">
      <c r="B19" s="8" t="s">
        <v>44</v>
      </c>
      <c r="C19" s="8">
        <v>2646</v>
      </c>
    </row>
    <row r="20" outlineLevel="1" collapsed="1" spans="2:3">
      <c r="B20" s="33" t="s">
        <v>50</v>
      </c>
      <c r="C20" s="8">
        <f>SUBTOTAL(9,C17:C19)</f>
        <v>3478</v>
      </c>
    </row>
    <row r="21" hidden="1" outlineLevel="2" spans="2:3">
      <c r="B21" s="8" t="s">
        <v>46</v>
      </c>
      <c r="C21" s="8">
        <v>11025</v>
      </c>
    </row>
    <row r="22" hidden="1" outlineLevel="2" spans="2:3">
      <c r="B22" s="8" t="s">
        <v>46</v>
      </c>
      <c r="C22" s="8">
        <v>8820</v>
      </c>
    </row>
    <row r="23" hidden="1" outlineLevel="2" spans="2:3">
      <c r="B23" s="8" t="s">
        <v>46</v>
      </c>
      <c r="C23" s="8">
        <v>7820</v>
      </c>
    </row>
    <row r="24" hidden="1" outlineLevel="2" spans="2:3">
      <c r="B24" s="8" t="s">
        <v>46</v>
      </c>
      <c r="C24" s="8">
        <v>21168</v>
      </c>
    </row>
    <row r="25" hidden="1" outlineLevel="2" spans="2:3">
      <c r="B25" s="8" t="s">
        <v>46</v>
      </c>
      <c r="C25" s="8">
        <v>888</v>
      </c>
    </row>
    <row r="26" hidden="1" outlineLevel="2" spans="2:3">
      <c r="B26" s="8" t="s">
        <v>46</v>
      </c>
      <c r="C26" s="8">
        <v>220520</v>
      </c>
    </row>
    <row r="27" hidden="1" outlineLevel="2" spans="2:3">
      <c r="B27" s="8" t="s">
        <v>46</v>
      </c>
      <c r="C27" s="8">
        <v>342</v>
      </c>
    </row>
    <row r="28" outlineLevel="1" collapsed="1" spans="2:3">
      <c r="B28" s="33" t="s">
        <v>121</v>
      </c>
      <c r="C28" s="8">
        <f>SUBTOTAL(9,C21:C27)</f>
        <v>270583</v>
      </c>
    </row>
    <row r="29" hidden="1" outlineLevel="2" spans="2:3">
      <c r="B29" s="8" t="s">
        <v>45</v>
      </c>
      <c r="C29" s="8">
        <v>441</v>
      </c>
    </row>
    <row r="30" hidden="1" outlineLevel="2" spans="2:3">
      <c r="B30" s="8" t="s">
        <v>45</v>
      </c>
      <c r="C30" s="8">
        <v>74</v>
      </c>
    </row>
    <row r="31" outlineLevel="1" collapsed="1" spans="2:3">
      <c r="B31" s="34" t="s">
        <v>51</v>
      </c>
      <c r="C31" s="35">
        <f>SUBTOTAL(9,C29:C30)</f>
        <v>515</v>
      </c>
    </row>
    <row r="32" spans="2:3">
      <c r="B32" s="34" t="s">
        <v>122</v>
      </c>
      <c r="C32" s="35">
        <f>SUBTOTAL(9,C2:C30)</f>
        <v>350631</v>
      </c>
    </row>
    <row r="39" spans="3:6">
      <c r="C39" t="s">
        <v>123</v>
      </c>
      <c r="D39" t="s">
        <v>2</v>
      </c>
      <c r="E39" t="s">
        <v>124</v>
      </c>
      <c r="F39" t="s">
        <v>125</v>
      </c>
    </row>
    <row r="40" spans="3:8">
      <c r="C40" t="s">
        <v>47</v>
      </c>
      <c r="D40">
        <v>782</v>
      </c>
      <c r="E40">
        <v>750</v>
      </c>
      <c r="F40">
        <f>D40/E40</f>
        <v>1.04266666666667</v>
      </c>
      <c r="G40">
        <v>110</v>
      </c>
      <c r="H40">
        <f>F40*G40</f>
        <v>114.693333333333</v>
      </c>
    </row>
    <row r="41" spans="3:8">
      <c r="C41" s="36" t="s">
        <v>118</v>
      </c>
      <c r="D41" s="36">
        <v>59099</v>
      </c>
      <c r="E41" s="36">
        <v>6000</v>
      </c>
      <c r="F41" s="36">
        <f t="shared" ref="F41:F48" si="0">D41/E41</f>
        <v>9.84983333333333</v>
      </c>
      <c r="G41">
        <v>110</v>
      </c>
      <c r="H41">
        <f t="shared" ref="H41:H48" si="1">F41*G41</f>
        <v>1083.48166666667</v>
      </c>
    </row>
    <row r="42" spans="3:8">
      <c r="C42" t="s">
        <v>48</v>
      </c>
      <c r="D42">
        <v>76</v>
      </c>
      <c r="E42">
        <v>200</v>
      </c>
      <c r="F42">
        <f t="shared" si="0"/>
        <v>0.38</v>
      </c>
      <c r="G42">
        <v>110</v>
      </c>
      <c r="H42">
        <f t="shared" si="1"/>
        <v>41.8</v>
      </c>
    </row>
    <row r="43" spans="3:8">
      <c r="C43" s="37" t="s">
        <v>49</v>
      </c>
      <c r="D43" s="37">
        <v>8160</v>
      </c>
      <c r="E43" s="37">
        <v>2200</v>
      </c>
      <c r="F43" s="37">
        <f t="shared" si="0"/>
        <v>3.70909090909091</v>
      </c>
      <c r="G43">
        <v>110</v>
      </c>
      <c r="H43">
        <f t="shared" si="1"/>
        <v>408</v>
      </c>
    </row>
    <row r="44" spans="3:8">
      <c r="C44" t="s">
        <v>119</v>
      </c>
      <c r="D44">
        <v>4410</v>
      </c>
      <c r="E44">
        <v>3000</v>
      </c>
      <c r="F44">
        <f t="shared" si="0"/>
        <v>1.47</v>
      </c>
      <c r="G44">
        <v>110</v>
      </c>
      <c r="H44">
        <f t="shared" si="1"/>
        <v>161.7</v>
      </c>
    </row>
    <row r="45" spans="3:8">
      <c r="C45" s="36" t="s">
        <v>120</v>
      </c>
      <c r="D45" s="36">
        <v>3528</v>
      </c>
      <c r="E45" s="36">
        <v>300</v>
      </c>
      <c r="F45" s="36">
        <f t="shared" si="0"/>
        <v>11.76</v>
      </c>
      <c r="G45">
        <v>110</v>
      </c>
      <c r="H45">
        <f t="shared" si="1"/>
        <v>1293.6</v>
      </c>
    </row>
    <row r="46" spans="3:8">
      <c r="C46" s="37" t="s">
        <v>50</v>
      </c>
      <c r="D46" s="37">
        <v>3478</v>
      </c>
      <c r="E46" s="37">
        <v>1500</v>
      </c>
      <c r="F46" s="37">
        <f t="shared" si="0"/>
        <v>2.31866666666667</v>
      </c>
      <c r="G46">
        <v>110</v>
      </c>
      <c r="H46">
        <f t="shared" si="1"/>
        <v>255.053333333333</v>
      </c>
    </row>
    <row r="47" spans="3:8">
      <c r="C47" s="36" t="s">
        <v>121</v>
      </c>
      <c r="D47" s="36">
        <v>270583</v>
      </c>
      <c r="E47" s="36">
        <v>10000</v>
      </c>
      <c r="F47" s="36">
        <f t="shared" si="0"/>
        <v>27.0583</v>
      </c>
      <c r="G47">
        <v>110</v>
      </c>
      <c r="H47">
        <f t="shared" si="1"/>
        <v>2976.413</v>
      </c>
    </row>
    <row r="48" spans="3:8">
      <c r="C48" t="s">
        <v>51</v>
      </c>
      <c r="D48">
        <v>515</v>
      </c>
      <c r="E48">
        <v>400</v>
      </c>
      <c r="F48">
        <f t="shared" si="0"/>
        <v>1.2875</v>
      </c>
      <c r="G48">
        <v>110</v>
      </c>
      <c r="H48">
        <f t="shared" si="1"/>
        <v>141.625</v>
      </c>
    </row>
    <row r="49" spans="6:6">
      <c r="F49">
        <f>SUM(F40:F48)</f>
        <v>58.8760575757576</v>
      </c>
    </row>
  </sheetData>
  <sortState ref="B2:C22">
    <sortCondition ref="B2:B22"/>
  </sortState>
  <pageMargins left="0.699305555555556" right="0.699305555555556" top="0.75" bottom="0.75" header="0.3" footer="0.3"/>
  <pageSetup paperSize="9" orientation="portrait"/>
  <headerFooter/>
  <rowBreaks count="9" manualBreakCount="9">
    <brk id="3" max="16383" man="1"/>
    <brk id="6" max="16383" man="1"/>
    <brk id="8" max="16383" man="1"/>
    <brk id="11" max="16383" man="1"/>
    <brk id="13" max="16383" man="1"/>
    <brk id="16" max="16383" man="1"/>
    <brk id="20" max="16383" man="1"/>
    <brk id="28" max="16383" man="1"/>
    <brk id="32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F70"/>
  <sheetViews>
    <sheetView topLeftCell="A19" workbookViewId="0">
      <selection activeCell="A53" sqref="$A53:$XFD53"/>
    </sheetView>
  </sheetViews>
  <sheetFormatPr defaultColWidth="9" defaultRowHeight="15" outlineLevelCol="5"/>
  <cols>
    <col min="2" max="2" width="15.7142857142857" customWidth="1"/>
    <col min="3" max="3" width="21.5714285714286" customWidth="1"/>
    <col min="5" max="5" width="14.8571428571429" customWidth="1"/>
  </cols>
  <sheetData>
    <row r="1" spans="2:3">
      <c r="B1" t="s">
        <v>1</v>
      </c>
      <c r="C1" t="s">
        <v>2</v>
      </c>
    </row>
    <row r="2" hidden="1" outlineLevel="2" spans="2:3">
      <c r="B2" t="s">
        <v>55</v>
      </c>
      <c r="C2">
        <v>231.866666666667</v>
      </c>
    </row>
    <row r="3" hidden="1" outlineLevel="2" spans="2:3">
      <c r="B3" t="s">
        <v>55</v>
      </c>
      <c r="C3">
        <v>147</v>
      </c>
    </row>
    <row r="4" outlineLevel="1" collapsed="1" spans="2:3">
      <c r="B4" s="20" t="s">
        <v>101</v>
      </c>
      <c r="C4">
        <f>SUBTOTAL(9,C2:C3)</f>
        <v>378.866666666667</v>
      </c>
    </row>
    <row r="5" hidden="1" outlineLevel="2" spans="2:3">
      <c r="B5" t="s">
        <v>68</v>
      </c>
      <c r="C5">
        <v>128.75</v>
      </c>
    </row>
    <row r="6" outlineLevel="1" collapsed="1" spans="2:3">
      <c r="B6" s="20" t="s">
        <v>102</v>
      </c>
      <c r="C6">
        <f>SUBTOTAL(9,C5:C5)</f>
        <v>128.75</v>
      </c>
    </row>
    <row r="7" hidden="1" outlineLevel="2" spans="2:3">
      <c r="B7" t="s">
        <v>84</v>
      </c>
      <c r="C7">
        <v>52.1333333333333</v>
      </c>
    </row>
    <row r="8" hidden="1" outlineLevel="2" spans="2:3">
      <c r="B8" t="s">
        <v>84</v>
      </c>
      <c r="C8">
        <v>38</v>
      </c>
    </row>
    <row r="9" outlineLevel="1" collapsed="1" spans="2:3">
      <c r="B9" s="20" t="s">
        <v>103</v>
      </c>
      <c r="C9">
        <f>SUBTOTAL(9,C7:C8)</f>
        <v>90.1333333333333</v>
      </c>
    </row>
    <row r="10" hidden="1" outlineLevel="2" spans="2:3">
      <c r="B10" t="s">
        <v>63</v>
      </c>
      <c r="C10">
        <v>1176</v>
      </c>
    </row>
    <row r="11" outlineLevel="1" collapsed="1" spans="2:3">
      <c r="B11" s="20" t="s">
        <v>104</v>
      </c>
      <c r="C11">
        <f>SUBTOTAL(9,C10:C10)</f>
        <v>1176</v>
      </c>
    </row>
    <row r="12" hidden="1" outlineLevel="2" spans="2:3">
      <c r="B12" t="s">
        <v>89</v>
      </c>
      <c r="C12">
        <v>370.909090909091</v>
      </c>
    </row>
    <row r="13" outlineLevel="1" collapsed="1" spans="2:3">
      <c r="B13" s="20" t="s">
        <v>105</v>
      </c>
      <c r="C13">
        <f>SUBTOTAL(9,C12:C12)</f>
        <v>370.909090909091</v>
      </c>
    </row>
    <row r="14" hidden="1" outlineLevel="2" spans="2:3">
      <c r="B14" t="s">
        <v>91</v>
      </c>
      <c r="C14">
        <v>370.909090909091</v>
      </c>
    </row>
    <row r="15" hidden="1" outlineLevel="2" spans="2:3">
      <c r="B15" t="s">
        <v>91</v>
      </c>
      <c r="C15">
        <v>38</v>
      </c>
    </row>
    <row r="16" outlineLevel="1" collapsed="1" spans="2:3">
      <c r="B16" s="20" t="s">
        <v>106</v>
      </c>
      <c r="C16">
        <f>SUBTOTAL(9,C14:C15)</f>
        <v>408.909090909091</v>
      </c>
    </row>
    <row r="17" hidden="1" outlineLevel="2" spans="2:3">
      <c r="B17" t="s">
        <v>86</v>
      </c>
      <c r="C17">
        <v>52.1333333333333</v>
      </c>
    </row>
    <row r="18" hidden="1" outlineLevel="2" spans="2:3">
      <c r="B18" t="s">
        <v>86</v>
      </c>
      <c r="C18">
        <v>370.909090909091</v>
      </c>
    </row>
    <row r="19" outlineLevel="1" collapsed="1" spans="2:3">
      <c r="B19" s="20" t="s">
        <v>107</v>
      </c>
      <c r="C19">
        <f>SUBTOTAL(9,C17:C18)</f>
        <v>423.042424242424</v>
      </c>
    </row>
    <row r="20" hidden="1" outlineLevel="2" spans="2:3">
      <c r="B20" t="s">
        <v>53</v>
      </c>
      <c r="C20">
        <v>231.866666666667</v>
      </c>
    </row>
    <row r="21" outlineLevel="1" collapsed="1" spans="2:3">
      <c r="B21" s="20" t="s">
        <v>108</v>
      </c>
      <c r="C21">
        <f>SUBTOTAL(9,C20:C20)</f>
        <v>231.866666666667</v>
      </c>
    </row>
    <row r="22" hidden="1" outlineLevel="2" spans="2:3">
      <c r="B22" t="s">
        <v>66</v>
      </c>
      <c r="C22">
        <v>128.75</v>
      </c>
    </row>
    <row r="23" hidden="1" outlineLevel="2" spans="2:3">
      <c r="B23" t="s">
        <v>66</v>
      </c>
      <c r="C23">
        <v>984.983333333333</v>
      </c>
    </row>
    <row r="24" outlineLevel="1" collapsed="1" spans="2:3">
      <c r="B24" s="20" t="s">
        <v>109</v>
      </c>
      <c r="C24">
        <f>SUBTOTAL(9,C22:C23)</f>
        <v>1113.73333333333</v>
      </c>
    </row>
    <row r="25" hidden="1" outlineLevel="2" spans="2:3">
      <c r="B25" t="s">
        <v>94</v>
      </c>
      <c r="C25">
        <v>38</v>
      </c>
    </row>
    <row r="26" outlineLevel="1" collapsed="1" spans="2:3">
      <c r="B26" s="20" t="s">
        <v>110</v>
      </c>
      <c r="C26">
        <f>SUBTOTAL(9,C25:C25)</f>
        <v>38</v>
      </c>
    </row>
    <row r="27" hidden="1" outlineLevel="2" spans="2:3">
      <c r="B27" t="s">
        <v>82</v>
      </c>
      <c r="C27">
        <v>52.1333333333333</v>
      </c>
    </row>
    <row r="28" outlineLevel="1" collapsed="1" spans="2:3">
      <c r="B28" s="20" t="s">
        <v>111</v>
      </c>
      <c r="C28">
        <f>SUBTOTAL(9,C27:C27)</f>
        <v>52.1333333333333</v>
      </c>
    </row>
    <row r="29" hidden="1" outlineLevel="2" spans="2:3">
      <c r="B29" t="s">
        <v>64</v>
      </c>
      <c r="C29">
        <v>2705.83</v>
      </c>
    </row>
    <row r="30" hidden="1" outlineLevel="2" spans="2:3">
      <c r="B30" t="s">
        <v>64</v>
      </c>
      <c r="C30">
        <v>147</v>
      </c>
    </row>
    <row r="31" outlineLevel="1" collapsed="1" spans="2:3">
      <c r="B31" s="20" t="s">
        <v>112</v>
      </c>
      <c r="C31">
        <f>SUBTOTAL(9,C29:C30)</f>
        <v>2852.83</v>
      </c>
    </row>
    <row r="32" hidden="1" outlineLevel="2" spans="2:3">
      <c r="B32" t="s">
        <v>76</v>
      </c>
      <c r="C32">
        <v>984.983333333333</v>
      </c>
    </row>
    <row r="33" outlineLevel="1" collapsed="1" spans="2:3">
      <c r="B33" s="20" t="s">
        <v>113</v>
      </c>
      <c r="C33">
        <f>SUBTOTAL(9,C32:C32)</f>
        <v>984.983333333333</v>
      </c>
    </row>
    <row r="34" hidden="1" outlineLevel="2" spans="2:3">
      <c r="B34" t="s">
        <v>70</v>
      </c>
      <c r="C34">
        <v>128.75</v>
      </c>
    </row>
    <row r="35" outlineLevel="1" collapsed="1" spans="2:3">
      <c r="B35" s="20" t="s">
        <v>114</v>
      </c>
      <c r="C35">
        <f>SUBTOTAL(9,C34:C34)</f>
        <v>128.75</v>
      </c>
    </row>
    <row r="36" hidden="1" outlineLevel="2" spans="2:3">
      <c r="B36" t="s">
        <v>61</v>
      </c>
      <c r="C36">
        <v>1176</v>
      </c>
    </row>
    <row r="37" hidden="1" outlineLevel="2" spans="2:3">
      <c r="B37" t="s">
        <v>61</v>
      </c>
      <c r="C37">
        <v>2705.83</v>
      </c>
    </row>
    <row r="38" outlineLevel="1" collapsed="1" spans="2:3">
      <c r="B38" s="20" t="s">
        <v>115</v>
      </c>
      <c r="C38">
        <f>SUBTOTAL(9,C36:C37)</f>
        <v>3881.83</v>
      </c>
    </row>
    <row r="39" hidden="1" outlineLevel="2" spans="2:3">
      <c r="B39" t="s">
        <v>72</v>
      </c>
      <c r="C39">
        <v>128.75</v>
      </c>
    </row>
    <row r="40" hidden="1" outlineLevel="2" spans="2:3">
      <c r="B40" t="s">
        <v>72</v>
      </c>
      <c r="C40">
        <v>38</v>
      </c>
    </row>
    <row r="41" outlineLevel="1" collapsed="1" spans="2:3">
      <c r="B41" s="20" t="s">
        <v>116</v>
      </c>
      <c r="C41">
        <f>SUBTOTAL(9,C39:C40)</f>
        <v>166.75</v>
      </c>
    </row>
    <row r="42" hidden="1" outlineLevel="2" spans="2:3">
      <c r="B42" t="s">
        <v>57</v>
      </c>
      <c r="C42">
        <v>231.866666666667</v>
      </c>
    </row>
    <row r="43" outlineLevel="1" collapsed="1" spans="2:3">
      <c r="B43" s="20" t="s">
        <v>117</v>
      </c>
      <c r="C43">
        <f>SUBTOTAL(9,C42:C42)</f>
        <v>231.866666666667</v>
      </c>
    </row>
    <row r="44" spans="2:3">
      <c r="B44" s="20" t="s">
        <v>122</v>
      </c>
      <c r="C44">
        <f>SUBTOTAL(9,C2:C42)</f>
        <v>12659.3539393939</v>
      </c>
    </row>
    <row r="53" spans="3:6">
      <c r="C53" t="s">
        <v>101</v>
      </c>
      <c r="D53">
        <v>378.866666666667</v>
      </c>
      <c r="E53">
        <v>200</v>
      </c>
      <c r="F53">
        <f>D53/E53</f>
        <v>1.89433333333333</v>
      </c>
    </row>
    <row r="54" spans="3:6">
      <c r="C54" t="s">
        <v>102</v>
      </c>
      <c r="D54">
        <v>128.75</v>
      </c>
      <c r="E54">
        <v>200</v>
      </c>
      <c r="F54">
        <f t="shared" ref="F54:F69" si="0">D54/E54</f>
        <v>0.64375</v>
      </c>
    </row>
    <row r="55" spans="3:6">
      <c r="C55" t="s">
        <v>103</v>
      </c>
      <c r="D55">
        <v>90.1333333333333</v>
      </c>
      <c r="E55">
        <v>200</v>
      </c>
      <c r="F55">
        <f t="shared" si="0"/>
        <v>0.450666666666667</v>
      </c>
    </row>
    <row r="56" spans="3:6">
      <c r="C56" t="s">
        <v>104</v>
      </c>
      <c r="D56">
        <v>1176</v>
      </c>
      <c r="E56">
        <v>200</v>
      </c>
      <c r="F56">
        <f t="shared" si="0"/>
        <v>5.88</v>
      </c>
    </row>
    <row r="57" spans="3:6">
      <c r="C57" t="s">
        <v>105</v>
      </c>
      <c r="D57">
        <v>370.909090909091</v>
      </c>
      <c r="E57">
        <v>200</v>
      </c>
      <c r="F57">
        <f t="shared" si="0"/>
        <v>1.85454545454545</v>
      </c>
    </row>
    <row r="58" spans="3:6">
      <c r="C58" t="s">
        <v>106</v>
      </c>
      <c r="D58">
        <v>408.909090909091</v>
      </c>
      <c r="E58">
        <v>200</v>
      </c>
      <c r="F58">
        <f t="shared" si="0"/>
        <v>2.04454545454545</v>
      </c>
    </row>
    <row r="59" spans="3:6">
      <c r="C59" t="s">
        <v>107</v>
      </c>
      <c r="D59">
        <v>423.042424242424</v>
      </c>
      <c r="E59">
        <v>200</v>
      </c>
      <c r="F59">
        <f t="shared" si="0"/>
        <v>2.11521212121212</v>
      </c>
    </row>
    <row r="60" spans="3:6">
      <c r="C60" t="s">
        <v>108</v>
      </c>
      <c r="D60">
        <v>231.866666666667</v>
      </c>
      <c r="E60">
        <v>200</v>
      </c>
      <c r="F60">
        <f t="shared" si="0"/>
        <v>1.15933333333333</v>
      </c>
    </row>
    <row r="61" spans="3:6">
      <c r="C61" t="s">
        <v>109</v>
      </c>
      <c r="D61">
        <v>1113.73333333333</v>
      </c>
      <c r="E61">
        <v>200</v>
      </c>
      <c r="F61">
        <f t="shared" si="0"/>
        <v>5.56866666666667</v>
      </c>
    </row>
    <row r="62" spans="3:6">
      <c r="C62" t="s">
        <v>110</v>
      </c>
      <c r="D62">
        <v>38</v>
      </c>
      <c r="E62">
        <v>200</v>
      </c>
      <c r="F62">
        <f t="shared" si="0"/>
        <v>0.19</v>
      </c>
    </row>
    <row r="63" spans="3:6">
      <c r="C63" t="s">
        <v>111</v>
      </c>
      <c r="D63">
        <v>52.1333333333333</v>
      </c>
      <c r="E63">
        <v>200</v>
      </c>
      <c r="F63">
        <f t="shared" si="0"/>
        <v>0.260666666666667</v>
      </c>
    </row>
    <row r="64" spans="3:6">
      <c r="C64" t="s">
        <v>112</v>
      </c>
      <c r="D64">
        <v>2852.83</v>
      </c>
      <c r="E64">
        <v>200</v>
      </c>
      <c r="F64">
        <f t="shared" si="0"/>
        <v>14.26415</v>
      </c>
    </row>
    <row r="65" spans="3:6">
      <c r="C65" t="s">
        <v>113</v>
      </c>
      <c r="D65">
        <v>984.983333333333</v>
      </c>
      <c r="E65">
        <v>200</v>
      </c>
      <c r="F65">
        <f t="shared" si="0"/>
        <v>4.92491666666667</v>
      </c>
    </row>
    <row r="66" spans="3:6">
      <c r="C66" t="s">
        <v>114</v>
      </c>
      <c r="D66">
        <v>128.75</v>
      </c>
      <c r="E66">
        <v>200</v>
      </c>
      <c r="F66">
        <f t="shared" si="0"/>
        <v>0.64375</v>
      </c>
    </row>
    <row r="67" spans="3:6">
      <c r="C67" t="s">
        <v>115</v>
      </c>
      <c r="D67">
        <v>3881.83</v>
      </c>
      <c r="E67">
        <v>200</v>
      </c>
      <c r="F67">
        <f t="shared" si="0"/>
        <v>19.40915</v>
      </c>
    </row>
    <row r="68" spans="3:6">
      <c r="C68" t="s">
        <v>116</v>
      </c>
      <c r="D68">
        <v>166.75</v>
      </c>
      <c r="E68">
        <v>200</v>
      </c>
      <c r="F68">
        <f t="shared" si="0"/>
        <v>0.83375</v>
      </c>
    </row>
    <row r="69" spans="3:6">
      <c r="C69" t="s">
        <v>117</v>
      </c>
      <c r="D69">
        <v>231.866666666667</v>
      </c>
      <c r="E69">
        <v>200</v>
      </c>
      <c r="F69">
        <f t="shared" si="0"/>
        <v>1.15933333333333</v>
      </c>
    </row>
    <row r="70" spans="6:6">
      <c r="F70">
        <f>SUM(F53:F69)</f>
        <v>63.2967696969697</v>
      </c>
    </row>
  </sheetData>
  <sortState ref="B2:C41">
    <sortCondition ref="B2:B41"/>
  </sortState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F72"/>
  <sheetViews>
    <sheetView workbookViewId="0">
      <selection activeCell="C58" sqref="C58"/>
    </sheetView>
  </sheetViews>
  <sheetFormatPr defaultColWidth="9" defaultRowHeight="15" outlineLevelCol="5"/>
  <cols>
    <col min="2" max="4" width="20.8571428571429" customWidth="1"/>
    <col min="5" max="5" width="17.5714285714286" customWidth="1"/>
    <col min="6" max="6" width="14.5714285714286" customWidth="1"/>
  </cols>
  <sheetData>
    <row r="1" spans="2:3">
      <c r="B1" t="s">
        <v>1</v>
      </c>
      <c r="C1" t="s">
        <v>2</v>
      </c>
    </row>
    <row r="2" hidden="1" outlineLevel="2" spans="2:3">
      <c r="B2" t="s">
        <v>12</v>
      </c>
      <c r="C2">
        <v>115.933333333333</v>
      </c>
    </row>
    <row r="3" outlineLevel="1" collapsed="1" spans="2:3">
      <c r="B3" s="20" t="s">
        <v>65</v>
      </c>
      <c r="C3">
        <f>SUBTOTAL(9,C2:C2)</f>
        <v>115.933333333333</v>
      </c>
    </row>
    <row r="4" hidden="1" outlineLevel="2" spans="2:3">
      <c r="B4" t="s">
        <v>23</v>
      </c>
      <c r="C4">
        <v>189.433333333334</v>
      </c>
    </row>
    <row r="5" hidden="1" outlineLevel="2" spans="2:3">
      <c r="B5" t="s">
        <v>23</v>
      </c>
      <c r="C5">
        <v>556.866666666667</v>
      </c>
    </row>
    <row r="6" outlineLevel="1" collapsed="1" spans="2:3">
      <c r="B6" s="20" t="s">
        <v>67</v>
      </c>
      <c r="C6">
        <f>SUBTOTAL(9,C4:C5)</f>
        <v>746.3</v>
      </c>
    </row>
    <row r="7" hidden="1" outlineLevel="2" spans="2:3">
      <c r="B7" t="s">
        <v>27</v>
      </c>
      <c r="C7">
        <v>189.433333333334</v>
      </c>
    </row>
    <row r="8" outlineLevel="1" collapsed="1" spans="2:3">
      <c r="B8" s="20" t="s">
        <v>69</v>
      </c>
      <c r="C8">
        <f>SUBTOTAL(9,C7:C7)</f>
        <v>189.433333333334</v>
      </c>
    </row>
    <row r="9" hidden="1" outlineLevel="2" spans="2:3">
      <c r="B9" t="s">
        <v>28</v>
      </c>
      <c r="C9">
        <v>64.375</v>
      </c>
    </row>
    <row r="10" hidden="1" outlineLevel="2" spans="2:3">
      <c r="B10" t="s">
        <v>28</v>
      </c>
      <c r="C10">
        <v>45.0666666666667</v>
      </c>
    </row>
    <row r="11" outlineLevel="1" collapsed="1" spans="2:3">
      <c r="B11" s="20" t="s">
        <v>71</v>
      </c>
      <c r="C11">
        <f>SUBTOTAL(9,C9:C10)</f>
        <v>109.441666666667</v>
      </c>
    </row>
    <row r="12" hidden="1" outlineLevel="2" spans="2:3">
      <c r="B12" t="s">
        <v>31</v>
      </c>
      <c r="C12">
        <v>588</v>
      </c>
    </row>
    <row r="13" hidden="1" outlineLevel="2" spans="2:3">
      <c r="B13" t="s">
        <v>31</v>
      </c>
      <c r="C13">
        <v>19</v>
      </c>
    </row>
    <row r="14" outlineLevel="1" collapsed="1" spans="2:3">
      <c r="B14" s="20" t="s">
        <v>73</v>
      </c>
      <c r="C14">
        <f>SUBTOTAL(9,C12:C13)</f>
        <v>607</v>
      </c>
    </row>
    <row r="15" hidden="1" outlineLevel="2" spans="2:3">
      <c r="B15" t="s">
        <v>21</v>
      </c>
      <c r="C15">
        <v>64.375</v>
      </c>
    </row>
    <row r="16" hidden="1" outlineLevel="2" spans="2:3">
      <c r="B16" t="s">
        <v>21</v>
      </c>
      <c r="C16">
        <v>211.521212121212</v>
      </c>
    </row>
    <row r="17" outlineLevel="1" collapsed="1" spans="2:3">
      <c r="B17" s="20" t="s">
        <v>74</v>
      </c>
      <c r="C17">
        <f>SUBTOTAL(9,C15:C16)</f>
        <v>275.896212121212</v>
      </c>
    </row>
    <row r="18" hidden="1" outlineLevel="2" spans="2:3">
      <c r="B18" t="s">
        <v>22</v>
      </c>
      <c r="C18">
        <v>1940.915</v>
      </c>
    </row>
    <row r="19" hidden="1" outlineLevel="2" spans="2:3">
      <c r="B19" t="s">
        <v>22</v>
      </c>
      <c r="C19">
        <v>83.375</v>
      </c>
    </row>
    <row r="20" hidden="1" outlineLevel="2" spans="2:3">
      <c r="B20" t="s">
        <v>22</v>
      </c>
      <c r="C20">
        <v>204.454545454545</v>
      </c>
    </row>
    <row r="21" outlineLevel="1" collapsed="1" spans="2:3">
      <c r="B21" s="20" t="s">
        <v>75</v>
      </c>
      <c r="C21">
        <f>SUBTOTAL(9,C18:C20)</f>
        <v>2228.74454545455</v>
      </c>
    </row>
    <row r="22" hidden="1" outlineLevel="2" spans="2:3">
      <c r="B22" t="s">
        <v>20</v>
      </c>
      <c r="C22">
        <v>556.866666666667</v>
      </c>
    </row>
    <row r="23" hidden="1" outlineLevel="2" spans="2:3">
      <c r="B23" t="s">
        <v>20</v>
      </c>
      <c r="C23">
        <v>26.0666666666667</v>
      </c>
    </row>
    <row r="24" outlineLevel="1" collapsed="1" spans="2:3">
      <c r="B24" s="20" t="s">
        <v>77</v>
      </c>
      <c r="C24">
        <f>SUBTOTAL(9,C22:C23)</f>
        <v>582.933333333333</v>
      </c>
    </row>
    <row r="25" hidden="1" outlineLevel="2" spans="2:3">
      <c r="B25" t="s">
        <v>24</v>
      </c>
      <c r="C25">
        <v>115.933333333333</v>
      </c>
    </row>
    <row r="26" hidden="1" outlineLevel="2" spans="2:3">
      <c r="B26" t="s">
        <v>24</v>
      </c>
      <c r="C26">
        <v>45.0666666666667</v>
      </c>
    </row>
    <row r="27" outlineLevel="1" collapsed="1" spans="2:3">
      <c r="B27" s="20" t="s">
        <v>79</v>
      </c>
      <c r="C27">
        <f>SUBTOTAL(9,C25:C26)</f>
        <v>161</v>
      </c>
    </row>
    <row r="28" hidden="1" outlineLevel="2" spans="2:3">
      <c r="B28" t="s">
        <v>19</v>
      </c>
      <c r="C28">
        <v>1940.915</v>
      </c>
    </row>
    <row r="29" outlineLevel="1" collapsed="1" spans="2:3">
      <c r="B29" s="20" t="s">
        <v>80</v>
      </c>
      <c r="C29">
        <f>SUBTOTAL(9,C28:C28)</f>
        <v>1940.915</v>
      </c>
    </row>
    <row r="30" hidden="1" outlineLevel="2" spans="2:3">
      <c r="B30" t="s">
        <v>18</v>
      </c>
      <c r="C30">
        <v>1426.415</v>
      </c>
    </row>
    <row r="31" hidden="1" outlineLevel="2" spans="2:3">
      <c r="B31" t="s">
        <v>18</v>
      </c>
      <c r="C31">
        <v>492.491666666667</v>
      </c>
    </row>
    <row r="32" hidden="1" outlineLevel="2" spans="2:3">
      <c r="B32" t="s">
        <v>18</v>
      </c>
      <c r="C32">
        <v>185.454545454545</v>
      </c>
    </row>
    <row r="33" outlineLevel="1" collapsed="1" spans="2:3">
      <c r="B33" s="20" t="s">
        <v>81</v>
      </c>
      <c r="C33">
        <f>SUBTOTAL(9,C30:C32)</f>
        <v>2104.36121212121</v>
      </c>
    </row>
    <row r="34" hidden="1" outlineLevel="2" spans="2:3">
      <c r="B34" t="s">
        <v>26</v>
      </c>
      <c r="C34">
        <v>588</v>
      </c>
    </row>
    <row r="35" hidden="1" outlineLevel="2" spans="2:3">
      <c r="B35" t="s">
        <v>26</v>
      </c>
      <c r="C35">
        <v>64.375</v>
      </c>
    </row>
    <row r="36" hidden="1" outlineLevel="2" spans="2:3">
      <c r="B36" t="s">
        <v>26</v>
      </c>
      <c r="C36">
        <v>211.521212121212</v>
      </c>
    </row>
    <row r="37" outlineLevel="1" collapsed="1" spans="2:3">
      <c r="B37" s="20" t="s">
        <v>83</v>
      </c>
      <c r="C37">
        <f>SUBTOTAL(9,C34:C36)</f>
        <v>863.896212121212</v>
      </c>
    </row>
    <row r="38" hidden="1" outlineLevel="2" spans="2:3">
      <c r="B38" t="s">
        <v>29</v>
      </c>
      <c r="C38">
        <v>115.933333333333</v>
      </c>
    </row>
    <row r="39" hidden="1" outlineLevel="2" spans="2:3">
      <c r="B39" t="s">
        <v>29</v>
      </c>
      <c r="C39">
        <v>19</v>
      </c>
    </row>
    <row r="40" outlineLevel="1" collapsed="1" spans="2:3">
      <c r="B40" s="20" t="s">
        <v>85</v>
      </c>
      <c r="C40">
        <f>SUBTOTAL(9,C38:C39)</f>
        <v>134.933333333333</v>
      </c>
    </row>
    <row r="41" hidden="1" outlineLevel="2" spans="2:3">
      <c r="B41" t="s">
        <v>30</v>
      </c>
      <c r="C41">
        <v>64.375</v>
      </c>
    </row>
    <row r="42" hidden="1" outlineLevel="2" spans="2:3">
      <c r="B42" t="s">
        <v>30</v>
      </c>
      <c r="C42">
        <v>83.375</v>
      </c>
    </row>
    <row r="43" outlineLevel="1" collapsed="1" spans="2:3">
      <c r="B43" s="20" t="s">
        <v>87</v>
      </c>
      <c r="C43">
        <f>SUBTOTAL(9,C41:C42)</f>
        <v>147.75</v>
      </c>
    </row>
    <row r="44" hidden="1" outlineLevel="2" spans="2:3">
      <c r="B44" t="s">
        <v>25</v>
      </c>
      <c r="C44">
        <v>26.0666666666667</v>
      </c>
    </row>
    <row r="45" hidden="1" outlineLevel="2" spans="2:3">
      <c r="B45" t="s">
        <v>25</v>
      </c>
      <c r="C45">
        <v>204.454545454545</v>
      </c>
    </row>
    <row r="46" outlineLevel="1" collapsed="1" spans="2:3">
      <c r="B46" s="20" t="s">
        <v>88</v>
      </c>
      <c r="C46">
        <f>SUBTOTAL(9,C44:C45)</f>
        <v>230.521212121212</v>
      </c>
    </row>
    <row r="47" hidden="1" outlineLevel="2" spans="2:3">
      <c r="B47" t="s">
        <v>11</v>
      </c>
      <c r="C47">
        <v>1426.415</v>
      </c>
    </row>
    <row r="48" outlineLevel="1" collapsed="1" spans="2:3">
      <c r="B48" s="20" t="s">
        <v>90</v>
      </c>
      <c r="C48">
        <f>SUBTOTAL(9,C47:C47)</f>
        <v>1426.415</v>
      </c>
    </row>
    <row r="49" hidden="1" outlineLevel="2" spans="2:6">
      <c r="B49" t="s">
        <v>16</v>
      </c>
      <c r="C49">
        <v>115.933333333333</v>
      </c>
      <c r="E49" t="s">
        <v>16</v>
      </c>
      <c r="F49">
        <v>185.454545454545</v>
      </c>
    </row>
    <row r="50" hidden="1" outlineLevel="2" spans="2:6">
      <c r="B50" t="s">
        <v>16</v>
      </c>
      <c r="C50">
        <v>492.491666666667</v>
      </c>
      <c r="E50" t="s">
        <v>92</v>
      </c>
      <c r="F50">
        <v>793.879545454545</v>
      </c>
    </row>
    <row r="51" hidden="1" outlineLevel="2" spans="2:3">
      <c r="B51" t="s">
        <v>16</v>
      </c>
      <c r="C51">
        <v>185.454545454545</v>
      </c>
    </row>
    <row r="52" outlineLevel="1" collapsed="1" spans="2:3">
      <c r="B52" s="20" t="s">
        <v>92</v>
      </c>
      <c r="C52">
        <f>SUBTOTAL(9,C49:C51)</f>
        <v>793.879545454545</v>
      </c>
    </row>
    <row r="53" spans="2:3">
      <c r="B53" s="20" t="s">
        <v>122</v>
      </c>
      <c r="C53">
        <f>SUBTOTAL(9,C2:C51)</f>
        <v>12659.3539393939</v>
      </c>
    </row>
    <row r="56" spans="5:6">
      <c r="E56" s="20" t="s">
        <v>65</v>
      </c>
      <c r="F56">
        <v>115.933333333333</v>
      </c>
    </row>
    <row r="57" spans="5:6">
      <c r="E57" s="20" t="s">
        <v>67</v>
      </c>
      <c r="F57">
        <v>746.3</v>
      </c>
    </row>
    <row r="58" spans="5:6">
      <c r="E58" s="20" t="s">
        <v>69</v>
      </c>
      <c r="F58">
        <v>189.433333333334</v>
      </c>
    </row>
    <row r="59" spans="5:6">
      <c r="E59" s="20" t="s">
        <v>71</v>
      </c>
      <c r="F59">
        <v>109.441666666667</v>
      </c>
    </row>
    <row r="60" spans="5:6">
      <c r="E60" s="20" t="s">
        <v>73</v>
      </c>
      <c r="F60">
        <v>607</v>
      </c>
    </row>
    <row r="61" spans="5:6">
      <c r="E61" s="20" t="s">
        <v>74</v>
      </c>
      <c r="F61">
        <v>275.896212121212</v>
      </c>
    </row>
    <row r="62" spans="5:6">
      <c r="E62" s="20" t="s">
        <v>75</v>
      </c>
      <c r="F62">
        <v>2228.74454545455</v>
      </c>
    </row>
    <row r="63" spans="5:6">
      <c r="E63" s="20" t="s">
        <v>77</v>
      </c>
      <c r="F63">
        <v>582.933333333333</v>
      </c>
    </row>
    <row r="64" spans="5:6">
      <c r="E64" s="20" t="s">
        <v>79</v>
      </c>
      <c r="F64">
        <v>161</v>
      </c>
    </row>
    <row r="65" spans="5:6">
      <c r="E65" s="20" t="s">
        <v>80</v>
      </c>
      <c r="F65">
        <v>1940.915</v>
      </c>
    </row>
    <row r="66" spans="5:6">
      <c r="E66" s="20" t="s">
        <v>81</v>
      </c>
      <c r="F66">
        <v>2104.36121212121</v>
      </c>
    </row>
    <row r="67" spans="5:6">
      <c r="E67" s="20" t="s">
        <v>83</v>
      </c>
      <c r="F67">
        <v>863.896212121212</v>
      </c>
    </row>
    <row r="68" spans="5:6">
      <c r="E68" s="20" t="s">
        <v>85</v>
      </c>
      <c r="F68">
        <v>134.933333333333</v>
      </c>
    </row>
    <row r="69" spans="5:6">
      <c r="E69" s="20" t="s">
        <v>87</v>
      </c>
      <c r="F69">
        <v>147.75</v>
      </c>
    </row>
    <row r="70" spans="5:6">
      <c r="E70" s="20" t="s">
        <v>88</v>
      </c>
      <c r="F70">
        <v>230.521212121212</v>
      </c>
    </row>
    <row r="71" spans="5:6">
      <c r="E71" s="20" t="s">
        <v>90</v>
      </c>
      <c r="F71">
        <v>1426.415</v>
      </c>
    </row>
    <row r="72" spans="5:6">
      <c r="E72" s="20" t="s">
        <v>92</v>
      </c>
      <c r="F72">
        <v>793.879545454545</v>
      </c>
    </row>
  </sheetData>
  <sortState ref="B2:C35">
    <sortCondition ref="B2:B35"/>
  </sortState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6:E14"/>
  <sheetViews>
    <sheetView workbookViewId="0">
      <selection activeCell="E26" sqref="E26"/>
    </sheetView>
  </sheetViews>
  <sheetFormatPr defaultColWidth="9" defaultRowHeight="15" outlineLevelCol="4"/>
  <cols>
    <col min="4" max="4" width="25.7142857142857" customWidth="1"/>
    <col min="5" max="5" width="18.8571428571429" customWidth="1"/>
  </cols>
  <sheetData>
    <row r="6" spans="4:5">
      <c r="D6" t="s">
        <v>47</v>
      </c>
      <c r="E6">
        <v>782</v>
      </c>
    </row>
    <row r="7" spans="4:5">
      <c r="D7" t="s">
        <v>118</v>
      </c>
      <c r="E7">
        <v>59099</v>
      </c>
    </row>
    <row r="8" spans="4:5">
      <c r="D8" t="s">
        <v>48</v>
      </c>
      <c r="E8">
        <v>76</v>
      </c>
    </row>
    <row r="9" spans="4:5">
      <c r="D9" t="s">
        <v>49</v>
      </c>
      <c r="E9">
        <v>8160</v>
      </c>
    </row>
    <row r="10" spans="4:5">
      <c r="D10" t="s">
        <v>119</v>
      </c>
      <c r="E10">
        <v>4410</v>
      </c>
    </row>
    <row r="11" spans="4:5">
      <c r="D11" t="s">
        <v>120</v>
      </c>
      <c r="E11">
        <v>3528</v>
      </c>
    </row>
    <row r="12" spans="4:5">
      <c r="D12" t="s">
        <v>50</v>
      </c>
      <c r="E12">
        <v>3478</v>
      </c>
    </row>
    <row r="13" spans="4:5">
      <c r="D13" t="s">
        <v>121</v>
      </c>
      <c r="E13">
        <v>270583</v>
      </c>
    </row>
    <row r="14" spans="4:5">
      <c r="D14" t="s">
        <v>51</v>
      </c>
      <c r="E14">
        <v>515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4:Z63"/>
  <sheetViews>
    <sheetView workbookViewId="0">
      <selection activeCell="C9" sqref="C9"/>
    </sheetView>
  </sheetViews>
  <sheetFormatPr defaultColWidth="9" defaultRowHeight="15"/>
  <cols>
    <col min="2" max="2" width="25.8571428571429" customWidth="1"/>
    <col min="3" max="3" width="12" customWidth="1"/>
    <col min="6" max="6" width="22.5714285714286" customWidth="1"/>
    <col min="7" max="7" width="18.2857142857143" customWidth="1"/>
    <col min="8" max="8" width="10.7142857142857" customWidth="1"/>
    <col min="10" max="10" width="11.1428571428571" customWidth="1"/>
    <col min="11" max="11" width="13.7142857142857" customWidth="1"/>
    <col min="12" max="12" width="18.1428571428571" customWidth="1"/>
    <col min="14" max="14" width="19.7142857142857" customWidth="1"/>
    <col min="17" max="17" width="9" customWidth="1"/>
    <col min="18" max="18" width="20.1428571428571" customWidth="1"/>
    <col min="19" max="20" width="14.2857142857143" customWidth="1"/>
    <col min="21" max="21" width="18" customWidth="1"/>
    <col min="25" max="25" width="25.7142857142857" customWidth="1"/>
  </cols>
  <sheetData>
    <row r="4" spans="2:26">
      <c r="B4" s="3" t="s">
        <v>126</v>
      </c>
      <c r="C4" s="3">
        <v>1</v>
      </c>
      <c r="E4" s="15">
        <v>405</v>
      </c>
      <c r="F4" s="2" t="s">
        <v>127</v>
      </c>
      <c r="G4" s="3" t="s">
        <v>128</v>
      </c>
      <c r="H4" s="3">
        <v>25</v>
      </c>
      <c r="I4">
        <f>E4*H4</f>
        <v>10125</v>
      </c>
      <c r="K4">
        <v>3240</v>
      </c>
      <c r="L4" s="21" t="s">
        <v>129</v>
      </c>
      <c r="M4" s="28">
        <v>300</v>
      </c>
      <c r="N4" s="3" t="s">
        <v>130</v>
      </c>
      <c r="O4" s="3">
        <v>100</v>
      </c>
      <c r="P4">
        <f t="shared" ref="P4:P8" si="0">K4/M4*O4</f>
        <v>1080</v>
      </c>
      <c r="R4">
        <v>2698.43333333333</v>
      </c>
      <c r="S4" s="2" t="s">
        <v>53</v>
      </c>
      <c r="T4" s="2">
        <v>200</v>
      </c>
      <c r="U4" s="3" t="s">
        <v>12</v>
      </c>
      <c r="V4" s="3">
        <v>100</v>
      </c>
      <c r="W4" s="4">
        <f t="shared" ref="W4:W9" si="1">R4/2</f>
        <v>1349.21666666667</v>
      </c>
      <c r="Y4" s="20" t="s">
        <v>67</v>
      </c>
      <c r="Z4">
        <v>2468.13333333333</v>
      </c>
    </row>
    <row r="5" spans="2:26">
      <c r="B5" s="3" t="s">
        <v>8</v>
      </c>
      <c r="C5" s="3">
        <v>135</v>
      </c>
      <c r="E5" s="15">
        <v>405</v>
      </c>
      <c r="F5" s="2"/>
      <c r="G5" s="3" t="s">
        <v>44</v>
      </c>
      <c r="H5" s="3">
        <v>1</v>
      </c>
      <c r="I5">
        <f t="shared" ref="I5:I31" si="2">E5*H5</f>
        <v>405</v>
      </c>
      <c r="K5">
        <v>3240</v>
      </c>
      <c r="L5" s="23"/>
      <c r="M5" s="28">
        <v>300</v>
      </c>
      <c r="N5" s="3" t="s">
        <v>131</v>
      </c>
      <c r="O5" s="3">
        <v>100</v>
      </c>
      <c r="P5">
        <f t="shared" ref="P5:P37" si="3">K5/M5*O5</f>
        <v>1080</v>
      </c>
      <c r="R5">
        <v>2698.43333333333</v>
      </c>
      <c r="S5" s="2"/>
      <c r="T5" s="2"/>
      <c r="U5" s="3" t="s">
        <v>16</v>
      </c>
      <c r="V5" s="3">
        <v>100</v>
      </c>
      <c r="W5" s="4">
        <f t="shared" ref="W5:W63" si="4">R5/2</f>
        <v>1349.21666666667</v>
      </c>
      <c r="Y5" s="20" t="s">
        <v>69</v>
      </c>
      <c r="Z5">
        <v>173.966666666667</v>
      </c>
    </row>
    <row r="6" spans="2:26">
      <c r="B6" s="3" t="s">
        <v>132</v>
      </c>
      <c r="C6" s="3">
        <v>68</v>
      </c>
      <c r="E6" s="15">
        <v>405</v>
      </c>
      <c r="F6" s="2"/>
      <c r="G6" s="3" t="s">
        <v>129</v>
      </c>
      <c r="H6" s="3">
        <v>2</v>
      </c>
      <c r="I6">
        <f t="shared" si="2"/>
        <v>810</v>
      </c>
      <c r="L6" s="15"/>
      <c r="M6" s="15"/>
      <c r="N6" s="15"/>
      <c r="O6" s="15"/>
      <c r="S6" s="15"/>
      <c r="T6" s="15"/>
      <c r="U6" s="15"/>
      <c r="V6" s="15"/>
      <c r="W6" s="4"/>
      <c r="Y6" s="20" t="s">
        <v>71</v>
      </c>
      <c r="Z6">
        <v>127.491666666667</v>
      </c>
    </row>
    <row r="7" spans="2:26">
      <c r="B7" s="3" t="s">
        <v>127</v>
      </c>
      <c r="C7" s="3">
        <v>405</v>
      </c>
      <c r="E7" s="15">
        <v>405</v>
      </c>
      <c r="F7" s="21"/>
      <c r="G7" s="24" t="s">
        <v>42</v>
      </c>
      <c r="H7" s="24">
        <v>10</v>
      </c>
      <c r="I7">
        <f t="shared" si="2"/>
        <v>4050</v>
      </c>
      <c r="K7">
        <v>248550</v>
      </c>
      <c r="L7" s="2" t="s">
        <v>128</v>
      </c>
      <c r="M7" s="28">
        <v>10000</v>
      </c>
      <c r="N7" s="3" t="s">
        <v>130</v>
      </c>
      <c r="O7" s="3">
        <v>100</v>
      </c>
      <c r="P7">
        <f>K7/M7*O7</f>
        <v>2485.5</v>
      </c>
      <c r="S7" s="15"/>
      <c r="T7" s="15"/>
      <c r="U7" s="15"/>
      <c r="V7" s="15"/>
      <c r="W7" s="4"/>
      <c r="Y7" s="20" t="s">
        <v>74</v>
      </c>
      <c r="Z7">
        <v>59.125</v>
      </c>
    </row>
    <row r="8" spans="2:26">
      <c r="B8" s="3" t="s">
        <v>133</v>
      </c>
      <c r="C8" s="3">
        <v>359</v>
      </c>
      <c r="E8" s="15"/>
      <c r="F8" s="25"/>
      <c r="G8" s="4"/>
      <c r="H8" s="4"/>
      <c r="K8">
        <v>248550</v>
      </c>
      <c r="L8" s="2"/>
      <c r="M8" s="28">
        <v>10000</v>
      </c>
      <c r="N8" s="3" t="s">
        <v>53</v>
      </c>
      <c r="O8" s="3">
        <v>100</v>
      </c>
      <c r="P8">
        <f>K8/M8*O8</f>
        <v>2485.5</v>
      </c>
      <c r="R8">
        <v>347.933333333333</v>
      </c>
      <c r="S8" s="21" t="s">
        <v>55</v>
      </c>
      <c r="T8" s="21">
        <v>200</v>
      </c>
      <c r="U8" s="3" t="s">
        <v>23</v>
      </c>
      <c r="V8" s="3">
        <v>100</v>
      </c>
      <c r="W8" s="4">
        <f>R8/2</f>
        <v>173.966666666667</v>
      </c>
      <c r="Y8" s="20" t="s">
        <v>75</v>
      </c>
      <c r="Z8">
        <v>79.625</v>
      </c>
    </row>
    <row r="9" spans="2:26">
      <c r="B9" s="3" t="s">
        <v>134</v>
      </c>
      <c r="C9" s="26">
        <v>1215</v>
      </c>
      <c r="E9" s="15">
        <v>41</v>
      </c>
      <c r="F9" s="23" t="s">
        <v>135</v>
      </c>
      <c r="G9" s="27" t="s">
        <v>128</v>
      </c>
      <c r="H9" s="27">
        <v>9</v>
      </c>
      <c r="I9">
        <f t="shared" ref="I9:I14" si="5">E9*H9</f>
        <v>369</v>
      </c>
      <c r="R9">
        <v>347.933333333333</v>
      </c>
      <c r="S9" s="23"/>
      <c r="T9" s="23"/>
      <c r="U9" s="3" t="s">
        <v>27</v>
      </c>
      <c r="V9" s="3">
        <v>100</v>
      </c>
      <c r="W9" s="4">
        <f>R9/2</f>
        <v>173.966666666667</v>
      </c>
      <c r="Y9" s="20" t="s">
        <v>77</v>
      </c>
      <c r="Z9">
        <v>559.283333333333</v>
      </c>
    </row>
    <row r="10" spans="2:26">
      <c r="B10" s="3" t="s">
        <v>6</v>
      </c>
      <c r="C10" s="3">
        <v>135</v>
      </c>
      <c r="E10" s="15">
        <v>41</v>
      </c>
      <c r="F10" s="2"/>
      <c r="G10" s="3" t="s">
        <v>40</v>
      </c>
      <c r="H10" s="3">
        <v>2</v>
      </c>
      <c r="I10">
        <f t="shared" si="5"/>
        <v>82</v>
      </c>
      <c r="K10">
        <v>3194</v>
      </c>
      <c r="L10" s="2" t="s">
        <v>44</v>
      </c>
      <c r="M10" s="28">
        <v>1500</v>
      </c>
      <c r="N10" s="3" t="s">
        <v>53</v>
      </c>
      <c r="O10" s="3">
        <v>100</v>
      </c>
      <c r="P10">
        <f t="shared" ref="P10:P12" si="6">K10/M10*O10</f>
        <v>212.933333333333</v>
      </c>
      <c r="R10" s="20"/>
      <c r="S10" s="15"/>
      <c r="T10" s="15"/>
      <c r="U10" s="15"/>
      <c r="V10" s="15"/>
      <c r="W10" s="4"/>
      <c r="Y10" s="20" t="s">
        <v>79</v>
      </c>
      <c r="Z10">
        <v>714.833333333333</v>
      </c>
    </row>
    <row r="11" spans="2:26">
      <c r="B11" s="3" t="s">
        <v>136</v>
      </c>
      <c r="C11" s="3">
        <v>17</v>
      </c>
      <c r="K11">
        <v>3194</v>
      </c>
      <c r="L11" s="2"/>
      <c r="M11" s="28">
        <v>1500</v>
      </c>
      <c r="N11" s="3" t="s">
        <v>55</v>
      </c>
      <c r="O11" s="3">
        <v>100</v>
      </c>
      <c r="P11">
        <f t="shared" si="6"/>
        <v>212.933333333333</v>
      </c>
      <c r="R11" s="20"/>
      <c r="S11" s="15"/>
      <c r="T11" s="15"/>
      <c r="U11" s="15"/>
      <c r="V11" s="15"/>
      <c r="W11" s="4"/>
      <c r="Y11" s="20" t="s">
        <v>81</v>
      </c>
      <c r="Z11">
        <v>519.791666666667</v>
      </c>
    </row>
    <row r="12" spans="2:26">
      <c r="B12" s="3" t="s">
        <v>137</v>
      </c>
      <c r="C12" s="26">
        <v>5063</v>
      </c>
      <c r="E12" s="15">
        <v>68</v>
      </c>
      <c r="F12" s="2" t="s">
        <v>132</v>
      </c>
      <c r="G12" s="3" t="s">
        <v>128</v>
      </c>
      <c r="H12" s="3">
        <v>12</v>
      </c>
      <c r="I12">
        <f t="shared" ref="I12:I14" si="7">E12*H12</f>
        <v>816</v>
      </c>
      <c r="K12">
        <v>3194</v>
      </c>
      <c r="L12" s="2"/>
      <c r="M12" s="28">
        <v>1500</v>
      </c>
      <c r="N12" s="3" t="s">
        <v>57</v>
      </c>
      <c r="O12" s="3">
        <v>100</v>
      </c>
      <c r="P12">
        <f t="shared" si="6"/>
        <v>212.933333333333</v>
      </c>
      <c r="R12">
        <v>212.933333333333</v>
      </c>
      <c r="S12" s="21" t="s">
        <v>57</v>
      </c>
      <c r="T12" s="21">
        <v>200</v>
      </c>
      <c r="U12" s="3" t="s">
        <v>24</v>
      </c>
      <c r="V12" s="3">
        <v>100</v>
      </c>
      <c r="W12" s="4">
        <f t="shared" ref="W12:W17" si="8">R12/2</f>
        <v>106.466666666667</v>
      </c>
      <c r="Y12" s="20" t="s">
        <v>83</v>
      </c>
      <c r="Z12">
        <v>59.125</v>
      </c>
    </row>
    <row r="13" spans="2:26">
      <c r="B13" s="3" t="s">
        <v>138</v>
      </c>
      <c r="C13" s="3">
        <v>405</v>
      </c>
      <c r="E13" s="15">
        <v>68</v>
      </c>
      <c r="F13" s="2"/>
      <c r="G13" s="3" t="s">
        <v>41</v>
      </c>
      <c r="H13" s="3">
        <v>3</v>
      </c>
      <c r="I13">
        <f t="shared" si="7"/>
        <v>204</v>
      </c>
      <c r="L13" s="15"/>
      <c r="M13" s="15"/>
      <c r="N13" s="15"/>
      <c r="O13" s="15"/>
      <c r="R13">
        <v>212.933333333333</v>
      </c>
      <c r="S13" s="23"/>
      <c r="T13" s="23"/>
      <c r="U13" s="3" t="s">
        <v>29</v>
      </c>
      <c r="V13" s="3">
        <v>100</v>
      </c>
      <c r="W13" s="4">
        <f t="shared" si="8"/>
        <v>106.466666666667</v>
      </c>
      <c r="Y13" s="20" t="s">
        <v>85</v>
      </c>
      <c r="Z13">
        <v>106.466666666667</v>
      </c>
    </row>
    <row r="14" spans="2:26">
      <c r="B14" s="3" t="s">
        <v>135</v>
      </c>
      <c r="C14" s="3">
        <v>41</v>
      </c>
      <c r="E14" s="15">
        <v>68</v>
      </c>
      <c r="F14" s="2"/>
      <c r="G14" s="3" t="s">
        <v>45</v>
      </c>
      <c r="H14" s="3">
        <v>1</v>
      </c>
      <c r="I14">
        <f t="shared" si="7"/>
        <v>68</v>
      </c>
      <c r="L14" s="15"/>
      <c r="M14" s="15"/>
      <c r="N14" s="15"/>
      <c r="O14" s="15"/>
      <c r="R14" s="20"/>
      <c r="S14" s="15"/>
      <c r="T14" s="15"/>
      <c r="U14" s="15"/>
      <c r="V14" s="15"/>
      <c r="W14" s="4"/>
      <c r="Y14" s="20" t="s">
        <v>87</v>
      </c>
      <c r="Z14">
        <v>678.75</v>
      </c>
    </row>
    <row r="15" spans="3:26">
      <c r="C15" s="15"/>
      <c r="D15" s="15"/>
      <c r="E15" s="15"/>
      <c r="F15" s="25"/>
      <c r="G15" s="4"/>
      <c r="H15" s="4"/>
      <c r="K15">
        <v>4050</v>
      </c>
      <c r="L15" s="21" t="s">
        <v>42</v>
      </c>
      <c r="M15" s="28">
        <v>3000</v>
      </c>
      <c r="N15" s="3" t="s">
        <v>64</v>
      </c>
      <c r="O15" s="3">
        <v>100</v>
      </c>
      <c r="P15">
        <f t="shared" ref="P15:P21" si="9">K15/M15*O15</f>
        <v>135</v>
      </c>
      <c r="R15" s="20"/>
      <c r="S15" s="15"/>
      <c r="T15" s="15"/>
      <c r="U15" s="15"/>
      <c r="V15" s="15"/>
      <c r="W15" s="4"/>
      <c r="Y15" s="20" t="s">
        <v>88</v>
      </c>
      <c r="Z15">
        <v>47.8666666666667</v>
      </c>
    </row>
    <row r="16" spans="3:26">
      <c r="C16" s="15"/>
      <c r="D16" s="15"/>
      <c r="E16" s="15">
        <v>359</v>
      </c>
      <c r="F16" s="21" t="s">
        <v>133</v>
      </c>
      <c r="G16" s="3" t="s">
        <v>128</v>
      </c>
      <c r="H16" s="3">
        <v>20</v>
      </c>
      <c r="I16">
        <f t="shared" ref="I16:I18" si="10">E16*H16</f>
        <v>7180</v>
      </c>
      <c r="K16">
        <v>4050</v>
      </c>
      <c r="L16" s="23"/>
      <c r="M16" s="28">
        <v>3000</v>
      </c>
      <c r="N16" s="3" t="s">
        <v>55</v>
      </c>
      <c r="O16" s="3">
        <v>100</v>
      </c>
      <c r="P16">
        <f t="shared" si="9"/>
        <v>135</v>
      </c>
      <c r="R16">
        <v>1080</v>
      </c>
      <c r="S16" s="29" t="s">
        <v>131</v>
      </c>
      <c r="T16" s="29">
        <v>200</v>
      </c>
      <c r="U16" s="8" t="s">
        <v>30</v>
      </c>
      <c r="V16" s="8">
        <v>100</v>
      </c>
      <c r="W16" s="4">
        <f>R16/2</f>
        <v>540</v>
      </c>
      <c r="Y16" s="20" t="s">
        <v>90</v>
      </c>
      <c r="Z16">
        <v>67.5</v>
      </c>
    </row>
    <row r="17" spans="3:26">
      <c r="C17" s="15"/>
      <c r="D17" s="15"/>
      <c r="E17" s="15">
        <v>359</v>
      </c>
      <c r="F17" s="22"/>
      <c r="G17" s="3" t="s">
        <v>44</v>
      </c>
      <c r="H17" s="3">
        <v>1</v>
      </c>
      <c r="I17">
        <f t="shared" si="10"/>
        <v>359</v>
      </c>
      <c r="L17" s="15"/>
      <c r="M17" s="15"/>
      <c r="N17" s="15"/>
      <c r="O17" s="15"/>
      <c r="R17">
        <v>1080</v>
      </c>
      <c r="S17" s="29"/>
      <c r="T17" s="29"/>
      <c r="U17" s="8" t="s">
        <v>24</v>
      </c>
      <c r="V17" s="8">
        <v>100</v>
      </c>
      <c r="W17" s="4">
        <f>R17/2</f>
        <v>540</v>
      </c>
      <c r="Y17" s="20" t="s">
        <v>139</v>
      </c>
      <c r="Z17">
        <v>1782.75</v>
      </c>
    </row>
    <row r="18" spans="3:26">
      <c r="C18" s="15"/>
      <c r="D18" s="15"/>
      <c r="E18" s="15">
        <v>359</v>
      </c>
      <c r="F18" s="23"/>
      <c r="G18" s="3" t="s">
        <v>35</v>
      </c>
      <c r="H18" s="3">
        <v>2</v>
      </c>
      <c r="I18">
        <f t="shared" si="10"/>
        <v>718</v>
      </c>
      <c r="K18">
        <v>473</v>
      </c>
      <c r="L18" s="21" t="s">
        <v>45</v>
      </c>
      <c r="M18" s="28">
        <v>400</v>
      </c>
      <c r="N18" s="3" t="s">
        <v>66</v>
      </c>
      <c r="O18" s="3">
        <v>100</v>
      </c>
      <c r="P18">
        <f t="shared" ref="P18:P21" si="11">K18/M18*O18</f>
        <v>118.25</v>
      </c>
      <c r="S18" s="15"/>
      <c r="T18" s="15"/>
      <c r="U18" s="15"/>
      <c r="V18" s="15"/>
      <c r="W18" s="4"/>
      <c r="Y18" s="32"/>
      <c r="Z18" s="1"/>
    </row>
    <row r="19" spans="3:26">
      <c r="C19" s="15"/>
      <c r="D19" s="15"/>
      <c r="K19">
        <v>473</v>
      </c>
      <c r="L19" s="22"/>
      <c r="M19" s="28">
        <v>400</v>
      </c>
      <c r="N19" s="3" t="s">
        <v>68</v>
      </c>
      <c r="O19" s="3">
        <v>100</v>
      </c>
      <c r="P19">
        <f t="shared" si="11"/>
        <v>118.25</v>
      </c>
      <c r="S19" s="15"/>
      <c r="T19" s="15"/>
      <c r="U19" s="15"/>
      <c r="V19" s="15"/>
      <c r="W19" s="4"/>
      <c r="Y19" s="32"/>
      <c r="Z19" s="1"/>
    </row>
    <row r="20" spans="3:25">
      <c r="C20" s="15"/>
      <c r="D20" s="15"/>
      <c r="E20" s="15">
        <v>1215</v>
      </c>
      <c r="F20" s="21" t="s">
        <v>134</v>
      </c>
      <c r="G20" s="3" t="s">
        <v>128</v>
      </c>
      <c r="H20" s="3">
        <v>16</v>
      </c>
      <c r="I20">
        <f t="shared" ref="I20:I23" si="12">E20*H20</f>
        <v>19440</v>
      </c>
      <c r="K20">
        <v>473</v>
      </c>
      <c r="L20" s="22"/>
      <c r="M20" s="28">
        <v>400</v>
      </c>
      <c r="N20" s="3" t="s">
        <v>70</v>
      </c>
      <c r="O20" s="3">
        <v>100</v>
      </c>
      <c r="P20">
        <f t="shared" si="11"/>
        <v>118.25</v>
      </c>
      <c r="R20">
        <v>3565.5</v>
      </c>
      <c r="S20" s="2" t="s">
        <v>130</v>
      </c>
      <c r="T20" s="2">
        <v>200</v>
      </c>
      <c r="U20" s="3" t="s">
        <v>140</v>
      </c>
      <c r="V20" s="3">
        <v>100</v>
      </c>
      <c r="W20" s="4">
        <f t="shared" ref="W20:W25" si="13">R20/2</f>
        <v>1782.75</v>
      </c>
      <c r="Y20" s="20"/>
    </row>
    <row r="21" spans="3:23">
      <c r="C21" s="15"/>
      <c r="D21" s="15"/>
      <c r="E21" s="15">
        <v>1215</v>
      </c>
      <c r="F21" s="22"/>
      <c r="G21" s="3" t="s">
        <v>41</v>
      </c>
      <c r="H21" s="3">
        <v>6</v>
      </c>
      <c r="I21">
        <f t="shared" si="12"/>
        <v>7290</v>
      </c>
      <c r="K21">
        <v>473</v>
      </c>
      <c r="L21" s="23"/>
      <c r="M21" s="28">
        <v>400</v>
      </c>
      <c r="N21" s="3" t="s">
        <v>72</v>
      </c>
      <c r="O21" s="3">
        <v>100</v>
      </c>
      <c r="P21">
        <f t="shared" si="11"/>
        <v>118.25</v>
      </c>
      <c r="R21">
        <v>3565.5</v>
      </c>
      <c r="S21" s="2"/>
      <c r="T21" s="2"/>
      <c r="U21" s="3" t="s">
        <v>23</v>
      </c>
      <c r="V21" s="3">
        <v>100</v>
      </c>
      <c r="W21" s="4">
        <f t="shared" si="13"/>
        <v>1782.75</v>
      </c>
    </row>
    <row r="22" spans="3:23">
      <c r="C22" s="15"/>
      <c r="D22" s="15"/>
      <c r="E22" s="15">
        <v>1215</v>
      </c>
      <c r="F22" s="22"/>
      <c r="G22" s="3" t="s">
        <v>129</v>
      </c>
      <c r="H22" s="3">
        <v>2</v>
      </c>
      <c r="I22">
        <f t="shared" si="12"/>
        <v>2430</v>
      </c>
      <c r="L22" s="15"/>
      <c r="M22" s="15"/>
      <c r="N22" s="15"/>
      <c r="O22" s="15"/>
      <c r="S22" s="15"/>
      <c r="T22" s="15"/>
      <c r="U22" s="15"/>
      <c r="V22" s="15"/>
      <c r="W22" s="4"/>
    </row>
    <row r="23" spans="3:23">
      <c r="C23" s="15"/>
      <c r="D23" s="15"/>
      <c r="E23" s="15">
        <v>1215</v>
      </c>
      <c r="F23" s="23"/>
      <c r="G23" s="3" t="s">
        <v>44</v>
      </c>
      <c r="H23" s="3">
        <v>2</v>
      </c>
      <c r="I23">
        <f t="shared" si="12"/>
        <v>2430</v>
      </c>
      <c r="K23">
        <v>54275</v>
      </c>
      <c r="L23" s="21" t="s">
        <v>36</v>
      </c>
      <c r="M23" s="28">
        <v>6000</v>
      </c>
      <c r="N23" s="3" t="s">
        <v>76</v>
      </c>
      <c r="O23" s="3">
        <v>100</v>
      </c>
      <c r="P23">
        <f t="shared" ref="P23:P28" si="14">K23/M23*O23</f>
        <v>904.583333333333</v>
      </c>
      <c r="S23" s="15"/>
      <c r="T23" s="15"/>
      <c r="U23" s="15"/>
      <c r="V23" s="15"/>
      <c r="W23" s="4"/>
    </row>
    <row r="24" spans="3:23">
      <c r="C24" s="15"/>
      <c r="D24" s="15"/>
      <c r="K24">
        <v>54275</v>
      </c>
      <c r="L24" s="23"/>
      <c r="M24" s="28">
        <v>6000</v>
      </c>
      <c r="N24" s="3" t="s">
        <v>66</v>
      </c>
      <c r="O24" s="3">
        <v>100</v>
      </c>
      <c r="P24">
        <f t="shared" si="14"/>
        <v>904.583333333333</v>
      </c>
      <c r="R24">
        <v>135</v>
      </c>
      <c r="S24" s="2" t="s">
        <v>64</v>
      </c>
      <c r="T24" s="2">
        <v>200</v>
      </c>
      <c r="U24" s="3" t="s">
        <v>11</v>
      </c>
      <c r="V24" s="3">
        <v>100</v>
      </c>
      <c r="W24" s="4">
        <f>R24/2</f>
        <v>67.5</v>
      </c>
    </row>
    <row r="25" spans="3:23">
      <c r="C25" s="15"/>
      <c r="D25" s="15"/>
      <c r="E25" s="15">
        <v>5063</v>
      </c>
      <c r="F25" s="21" t="s">
        <v>137</v>
      </c>
      <c r="G25" s="3" t="s">
        <v>128</v>
      </c>
      <c r="H25" s="3">
        <v>40</v>
      </c>
      <c r="I25">
        <f t="shared" ref="I25:I31" si="15">E25*H25</f>
        <v>202520</v>
      </c>
      <c r="R25">
        <v>135</v>
      </c>
      <c r="S25" s="2"/>
      <c r="T25" s="2"/>
      <c r="U25" s="3" t="s">
        <v>18</v>
      </c>
      <c r="V25" s="3">
        <v>100</v>
      </c>
      <c r="W25" s="4">
        <f>R25/2</f>
        <v>67.5</v>
      </c>
    </row>
    <row r="26" spans="3:23">
      <c r="C26" s="15"/>
      <c r="D26" s="15"/>
      <c r="E26" s="15">
        <v>5063</v>
      </c>
      <c r="F26" s="23"/>
      <c r="G26" s="3" t="s">
        <v>36</v>
      </c>
      <c r="H26" s="3">
        <v>10</v>
      </c>
      <c r="I26">
        <f t="shared" si="15"/>
        <v>50630</v>
      </c>
      <c r="K26">
        <v>718</v>
      </c>
      <c r="L26" s="21" t="s">
        <v>35</v>
      </c>
      <c r="M26" s="28">
        <v>750</v>
      </c>
      <c r="N26" s="3" t="s">
        <v>82</v>
      </c>
      <c r="O26" s="3">
        <v>100</v>
      </c>
      <c r="P26">
        <f t="shared" ref="P26:P28" si="16">K26/M26*O26</f>
        <v>95.7333333333333</v>
      </c>
      <c r="S26" s="15"/>
      <c r="T26" s="15"/>
      <c r="U26" s="15"/>
      <c r="V26" s="15"/>
      <c r="W26" s="4"/>
    </row>
    <row r="27" spans="3:23">
      <c r="C27" s="15"/>
      <c r="D27" s="15"/>
      <c r="K27">
        <v>718</v>
      </c>
      <c r="L27" s="22"/>
      <c r="M27" s="28">
        <v>750</v>
      </c>
      <c r="N27" s="3" t="s">
        <v>84</v>
      </c>
      <c r="O27" s="3">
        <v>100</v>
      </c>
      <c r="P27">
        <f t="shared" si="16"/>
        <v>95.7333333333333</v>
      </c>
      <c r="S27" s="15"/>
      <c r="T27" s="15"/>
      <c r="U27" s="15"/>
      <c r="V27" s="15"/>
      <c r="W27" s="4"/>
    </row>
    <row r="28" spans="3:23">
      <c r="C28" s="15"/>
      <c r="D28" s="15"/>
      <c r="K28">
        <v>718</v>
      </c>
      <c r="L28" s="23"/>
      <c r="M28" s="28">
        <v>750</v>
      </c>
      <c r="N28" s="3" t="s">
        <v>86</v>
      </c>
      <c r="O28" s="3">
        <v>100</v>
      </c>
      <c r="P28">
        <f t="shared" si="16"/>
        <v>95.7333333333333</v>
      </c>
      <c r="R28">
        <v>1022.83333333333</v>
      </c>
      <c r="S28" s="2" t="s">
        <v>66</v>
      </c>
      <c r="T28" s="2">
        <v>200</v>
      </c>
      <c r="U28" s="3" t="s">
        <v>20</v>
      </c>
      <c r="V28" s="3">
        <v>100</v>
      </c>
      <c r="W28" s="4">
        <f t="shared" ref="W28:W33" si="17">R28/2</f>
        <v>511.416666666667</v>
      </c>
    </row>
    <row r="29" spans="3:23">
      <c r="C29" s="15"/>
      <c r="D29" s="15"/>
      <c r="E29" s="15">
        <v>405</v>
      </c>
      <c r="F29" s="21" t="s">
        <v>138</v>
      </c>
      <c r="G29" s="3" t="s">
        <v>128</v>
      </c>
      <c r="H29" s="3">
        <v>20</v>
      </c>
      <c r="I29">
        <f t="shared" ref="I29:I31" si="18">E29*H29</f>
        <v>8100</v>
      </c>
      <c r="R29">
        <v>1022.83333333333</v>
      </c>
      <c r="S29" s="2"/>
      <c r="T29" s="2"/>
      <c r="U29" s="30" t="s">
        <v>23</v>
      </c>
      <c r="V29" s="3">
        <v>100</v>
      </c>
      <c r="W29" s="4">
        <f t="shared" si="17"/>
        <v>511.416666666667</v>
      </c>
    </row>
    <row r="30" spans="3:23">
      <c r="C30" s="15"/>
      <c r="D30" s="15"/>
      <c r="E30" s="15">
        <v>405</v>
      </c>
      <c r="F30" s="22"/>
      <c r="G30" s="3" t="s">
        <v>45</v>
      </c>
      <c r="H30" s="3">
        <v>1</v>
      </c>
      <c r="I30">
        <f t="shared" si="18"/>
        <v>405</v>
      </c>
      <c r="K30">
        <v>7494</v>
      </c>
      <c r="L30" s="21" t="s">
        <v>41</v>
      </c>
      <c r="M30" s="28">
        <v>2200</v>
      </c>
      <c r="N30" s="3" t="s">
        <v>89</v>
      </c>
      <c r="O30" s="3">
        <v>100</v>
      </c>
      <c r="P30">
        <f t="shared" ref="P30:P32" si="19">K30/M30*O30</f>
        <v>340.636363636364</v>
      </c>
      <c r="S30" s="15"/>
      <c r="T30" s="15"/>
      <c r="U30" s="31"/>
      <c r="V30" s="31"/>
      <c r="W30" s="4"/>
    </row>
    <row r="31" spans="5:23">
      <c r="E31" s="15">
        <v>405</v>
      </c>
      <c r="F31" s="23"/>
      <c r="G31" s="3" t="s">
        <v>36</v>
      </c>
      <c r="H31" s="3">
        <v>9</v>
      </c>
      <c r="I31">
        <f t="shared" si="18"/>
        <v>3645</v>
      </c>
      <c r="K31">
        <v>7494</v>
      </c>
      <c r="L31" s="22"/>
      <c r="M31" s="28">
        <v>2200</v>
      </c>
      <c r="N31" s="3" t="s">
        <v>91</v>
      </c>
      <c r="O31" s="3">
        <v>100</v>
      </c>
      <c r="P31">
        <f t="shared" si="19"/>
        <v>340.636363636364</v>
      </c>
      <c r="S31" s="15"/>
      <c r="T31" s="15"/>
      <c r="U31" s="15"/>
      <c r="V31" s="15"/>
      <c r="W31" s="4"/>
    </row>
    <row r="32" spans="11:23">
      <c r="K32">
        <v>7494</v>
      </c>
      <c r="L32" s="23"/>
      <c r="M32" s="28">
        <v>2200</v>
      </c>
      <c r="N32" s="3" t="s">
        <v>86</v>
      </c>
      <c r="O32" s="3">
        <v>100</v>
      </c>
      <c r="P32">
        <f t="shared" si="19"/>
        <v>340.636363636364</v>
      </c>
      <c r="R32">
        <v>118.25</v>
      </c>
      <c r="S32" s="2" t="s">
        <v>68</v>
      </c>
      <c r="T32" s="2">
        <v>200</v>
      </c>
      <c r="U32" s="3" t="s">
        <v>21</v>
      </c>
      <c r="V32" s="3">
        <v>100</v>
      </c>
      <c r="W32" s="4">
        <f>R32/2</f>
        <v>59.125</v>
      </c>
    </row>
    <row r="33" spans="18:23">
      <c r="R33">
        <v>118.25</v>
      </c>
      <c r="S33" s="2"/>
      <c r="T33" s="2"/>
      <c r="U33" s="3" t="s">
        <v>30</v>
      </c>
      <c r="V33" s="3">
        <v>100</v>
      </c>
      <c r="W33" s="4">
        <f>R33/2</f>
        <v>59.125</v>
      </c>
    </row>
    <row r="34" spans="11:23">
      <c r="K34">
        <v>82</v>
      </c>
      <c r="L34" s="2" t="s">
        <v>40</v>
      </c>
      <c r="M34" s="28">
        <v>200</v>
      </c>
      <c r="N34" s="3" t="s">
        <v>91</v>
      </c>
      <c r="O34" s="3">
        <v>100</v>
      </c>
      <c r="P34">
        <f t="shared" ref="P34:P37" si="20">K34/M34*O34</f>
        <v>41</v>
      </c>
      <c r="S34" s="15"/>
      <c r="T34" s="15"/>
      <c r="U34" s="15"/>
      <c r="V34" s="15"/>
      <c r="W34" s="4"/>
    </row>
    <row r="35" spans="11:23">
      <c r="K35">
        <v>82</v>
      </c>
      <c r="L35" s="2"/>
      <c r="M35" s="28">
        <v>200</v>
      </c>
      <c r="N35" s="3" t="s">
        <v>84</v>
      </c>
      <c r="O35" s="3">
        <v>100</v>
      </c>
      <c r="P35">
        <f t="shared" si="20"/>
        <v>41</v>
      </c>
      <c r="S35" s="15"/>
      <c r="T35" s="15"/>
      <c r="U35" s="15"/>
      <c r="V35" s="15"/>
      <c r="W35" s="4"/>
    </row>
    <row r="36" spans="11:23">
      <c r="K36">
        <v>82</v>
      </c>
      <c r="L36" s="2"/>
      <c r="M36" s="28">
        <v>200</v>
      </c>
      <c r="N36" s="3" t="s">
        <v>94</v>
      </c>
      <c r="O36" s="3">
        <v>100</v>
      </c>
      <c r="P36">
        <f t="shared" si="20"/>
        <v>41</v>
      </c>
      <c r="R36">
        <v>118.25</v>
      </c>
      <c r="S36" s="2" t="s">
        <v>70</v>
      </c>
      <c r="T36" s="2">
        <v>200</v>
      </c>
      <c r="U36" s="3" t="s">
        <v>26</v>
      </c>
      <c r="V36" s="3">
        <v>100</v>
      </c>
      <c r="W36" s="4">
        <f t="shared" ref="W36:W40" si="21">R36/2</f>
        <v>59.125</v>
      </c>
    </row>
    <row r="37" spans="11:23">
      <c r="K37">
        <v>82</v>
      </c>
      <c r="L37" s="2"/>
      <c r="M37" s="28">
        <v>200</v>
      </c>
      <c r="N37" s="3" t="s">
        <v>72</v>
      </c>
      <c r="O37" s="3">
        <v>100</v>
      </c>
      <c r="P37">
        <f t="shared" si="20"/>
        <v>41</v>
      </c>
      <c r="R37">
        <v>118.25</v>
      </c>
      <c r="S37" s="2"/>
      <c r="T37" s="2"/>
      <c r="U37" s="3" t="s">
        <v>28</v>
      </c>
      <c r="V37" s="3">
        <v>100</v>
      </c>
      <c r="W37" s="4">
        <f t="shared" si="21"/>
        <v>59.125</v>
      </c>
    </row>
    <row r="38" spans="19:23">
      <c r="S38" s="15"/>
      <c r="T38" s="15"/>
      <c r="U38" s="15"/>
      <c r="V38" s="15"/>
      <c r="W38" s="4"/>
    </row>
    <row r="39" spans="18:23">
      <c r="R39">
        <v>159.25</v>
      </c>
      <c r="S39" s="2" t="s">
        <v>72</v>
      </c>
      <c r="T39" s="2">
        <v>200</v>
      </c>
      <c r="U39" s="3" t="s">
        <v>22</v>
      </c>
      <c r="V39" s="3">
        <v>100</v>
      </c>
      <c r="W39" s="4">
        <f>R39/2</f>
        <v>79.625</v>
      </c>
    </row>
    <row r="40" spans="18:23">
      <c r="R40">
        <v>159.25</v>
      </c>
      <c r="S40" s="2"/>
      <c r="T40" s="2"/>
      <c r="U40" s="3" t="s">
        <v>30</v>
      </c>
      <c r="V40" s="3">
        <v>100</v>
      </c>
      <c r="W40" s="4">
        <f>R40/2</f>
        <v>79.625</v>
      </c>
    </row>
    <row r="41" spans="19:23">
      <c r="S41" s="15"/>
      <c r="T41" s="15"/>
      <c r="U41" s="15"/>
      <c r="V41" s="15"/>
      <c r="W41" s="4"/>
    </row>
    <row r="42" spans="18:23">
      <c r="R42">
        <v>904.583333333333</v>
      </c>
      <c r="S42" s="2" t="s">
        <v>76</v>
      </c>
      <c r="T42" s="2">
        <v>200</v>
      </c>
      <c r="U42" s="3" t="s">
        <v>16</v>
      </c>
      <c r="V42" s="3">
        <v>100</v>
      </c>
      <c r="W42" s="4">
        <f t="shared" ref="W42:W46" si="22">R42/2</f>
        <v>452.291666666667</v>
      </c>
    </row>
    <row r="43" spans="18:23">
      <c r="R43">
        <v>904.583333333333</v>
      </c>
      <c r="S43" s="2"/>
      <c r="T43" s="2"/>
      <c r="U43" s="3" t="s">
        <v>18</v>
      </c>
      <c r="V43" s="3">
        <v>100</v>
      </c>
      <c r="W43" s="4">
        <f t="shared" si="22"/>
        <v>452.291666666667</v>
      </c>
    </row>
    <row r="44" spans="12:23">
      <c r="L44" s="15"/>
      <c r="M44" s="15"/>
      <c r="N44" s="15"/>
      <c r="O44" s="15"/>
      <c r="S44" s="15"/>
      <c r="T44" s="15"/>
      <c r="U44" s="15"/>
      <c r="V44" s="15"/>
      <c r="W44" s="4"/>
    </row>
    <row r="45" spans="12:23">
      <c r="L45" s="15"/>
      <c r="M45" s="15"/>
      <c r="N45" s="15"/>
      <c r="O45" s="15"/>
      <c r="R45">
        <v>95.7333333333333</v>
      </c>
      <c r="S45" s="2" t="s">
        <v>82</v>
      </c>
      <c r="T45" s="2">
        <v>200</v>
      </c>
      <c r="U45" s="3" t="s">
        <v>20</v>
      </c>
      <c r="V45" s="3">
        <v>100</v>
      </c>
      <c r="W45" s="4">
        <f>R45/2</f>
        <v>47.8666666666667</v>
      </c>
    </row>
    <row r="46" spans="18:23">
      <c r="R46">
        <v>95.7333333333333</v>
      </c>
      <c r="S46" s="2"/>
      <c r="T46" s="2"/>
      <c r="U46" s="3" t="s">
        <v>25</v>
      </c>
      <c r="V46" s="3">
        <v>100</v>
      </c>
      <c r="W46" s="4">
        <f>R46/2</f>
        <v>47.8666666666667</v>
      </c>
    </row>
    <row r="47" spans="19:23">
      <c r="S47" s="15"/>
      <c r="T47" s="15"/>
      <c r="U47" s="15"/>
      <c r="V47" s="15"/>
      <c r="W47" s="4"/>
    </row>
    <row r="48" spans="19:23">
      <c r="S48" s="15"/>
      <c r="T48" s="15"/>
      <c r="U48" s="15"/>
      <c r="V48" s="15"/>
      <c r="W48" s="4"/>
    </row>
    <row r="49" spans="18:23">
      <c r="R49">
        <v>136.733333333333</v>
      </c>
      <c r="S49" s="2" t="s">
        <v>84</v>
      </c>
      <c r="T49" s="2">
        <v>200</v>
      </c>
      <c r="U49" s="3" t="s">
        <v>24</v>
      </c>
      <c r="V49" s="3">
        <v>100</v>
      </c>
      <c r="W49" s="4">
        <f t="shared" ref="W49:W54" si="23">R49/2</f>
        <v>68.3666666666667</v>
      </c>
    </row>
    <row r="50" spans="18:23">
      <c r="R50">
        <v>136.733333333333</v>
      </c>
      <c r="S50" s="2"/>
      <c r="T50" s="2"/>
      <c r="U50" s="3" t="s">
        <v>28</v>
      </c>
      <c r="V50" s="3">
        <v>100</v>
      </c>
      <c r="W50" s="4">
        <f t="shared" si="23"/>
        <v>68.3666666666667</v>
      </c>
    </row>
    <row r="51" spans="19:23">
      <c r="S51" s="15"/>
      <c r="T51" s="15"/>
      <c r="U51" s="15"/>
      <c r="V51" s="15"/>
      <c r="W51" s="4"/>
    </row>
    <row r="52" spans="19:23">
      <c r="S52" s="15"/>
      <c r="T52" s="15"/>
      <c r="U52" s="15"/>
      <c r="V52" s="15"/>
      <c r="W52" s="4"/>
    </row>
    <row r="53" spans="18:23">
      <c r="R53">
        <v>436.369696969697</v>
      </c>
      <c r="S53" s="2" t="s">
        <v>86</v>
      </c>
      <c r="T53" s="2">
        <v>200</v>
      </c>
      <c r="U53" s="3" t="s">
        <v>21</v>
      </c>
      <c r="V53" s="3">
        <v>100</v>
      </c>
      <c r="W53" s="4">
        <f>R53/2</f>
        <v>218.184848484848</v>
      </c>
    </row>
    <row r="54" spans="18:23">
      <c r="R54">
        <v>436.369696969697</v>
      </c>
      <c r="S54" s="2"/>
      <c r="T54" s="2"/>
      <c r="U54" s="3" t="s">
        <v>26</v>
      </c>
      <c r="V54" s="3">
        <v>100</v>
      </c>
      <c r="W54" s="4">
        <f>R54/2</f>
        <v>218.184848484848</v>
      </c>
    </row>
    <row r="55" spans="19:23">
      <c r="S55" s="15"/>
      <c r="T55" s="15"/>
      <c r="U55" s="15"/>
      <c r="V55" s="15"/>
      <c r="W55" s="4"/>
    </row>
    <row r="56" spans="18:23">
      <c r="R56">
        <v>340.636363636364</v>
      </c>
      <c r="S56" s="2" t="s">
        <v>89</v>
      </c>
      <c r="T56" s="2">
        <v>200</v>
      </c>
      <c r="U56" s="3" t="s">
        <v>16</v>
      </c>
      <c r="V56" s="3">
        <v>100</v>
      </c>
      <c r="W56" s="4">
        <f t="shared" ref="W56:W60" si="24">R56/2</f>
        <v>170.318181818182</v>
      </c>
    </row>
    <row r="57" spans="18:23">
      <c r="R57">
        <v>340.636363636364</v>
      </c>
      <c r="S57" s="2"/>
      <c r="T57" s="2"/>
      <c r="U57" s="3" t="s">
        <v>18</v>
      </c>
      <c r="V57" s="3">
        <v>100</v>
      </c>
      <c r="W57" s="4">
        <f t="shared" si="24"/>
        <v>170.318181818182</v>
      </c>
    </row>
    <row r="58" spans="19:23">
      <c r="S58" s="15"/>
      <c r="T58" s="15"/>
      <c r="U58" s="15"/>
      <c r="V58" s="15"/>
      <c r="W58" s="4"/>
    </row>
    <row r="59" spans="18:23">
      <c r="R59">
        <v>381.636363636364</v>
      </c>
      <c r="S59" s="2" t="s">
        <v>91</v>
      </c>
      <c r="T59" s="2">
        <v>200</v>
      </c>
      <c r="U59" s="3" t="s">
        <v>22</v>
      </c>
      <c r="V59" s="3">
        <v>100</v>
      </c>
      <c r="W59" s="4">
        <f t="shared" ref="W59:W63" si="25">R59/2</f>
        <v>190.818181818182</v>
      </c>
    </row>
    <row r="60" spans="18:23">
      <c r="R60">
        <v>381.636363636364</v>
      </c>
      <c r="S60" s="2"/>
      <c r="T60" s="2"/>
      <c r="U60" s="3" t="s">
        <v>25</v>
      </c>
      <c r="V60" s="3">
        <v>100</v>
      </c>
      <c r="W60" s="4">
        <f t="shared" si="25"/>
        <v>190.818181818182</v>
      </c>
    </row>
    <row r="61" spans="19:23">
      <c r="S61" s="15"/>
      <c r="T61" s="15"/>
      <c r="U61" s="15"/>
      <c r="V61" s="15"/>
      <c r="W61" s="4"/>
    </row>
    <row r="62" spans="18:23">
      <c r="R62">
        <v>41</v>
      </c>
      <c r="S62" s="2" t="s">
        <v>94</v>
      </c>
      <c r="T62" s="2">
        <v>200</v>
      </c>
      <c r="U62" s="3" t="s">
        <v>29</v>
      </c>
      <c r="V62" s="3">
        <v>100</v>
      </c>
      <c r="W62" s="4">
        <f>R62/2</f>
        <v>20.5</v>
      </c>
    </row>
    <row r="63" spans="18:23">
      <c r="R63">
        <v>41</v>
      </c>
      <c r="S63" s="2"/>
      <c r="T63" s="2"/>
      <c r="U63" s="3" t="s">
        <v>31</v>
      </c>
      <c r="V63" s="3">
        <v>100</v>
      </c>
      <c r="W63" s="4">
        <f>R63/2</f>
        <v>20.5</v>
      </c>
    </row>
  </sheetData>
  <mergeCells count="50">
    <mergeCell ref="F4:F7"/>
    <mergeCell ref="F9:F10"/>
    <mergeCell ref="F12:F14"/>
    <mergeCell ref="F16:F18"/>
    <mergeCell ref="F20:F23"/>
    <mergeCell ref="F25:F26"/>
    <mergeCell ref="F29:F31"/>
    <mergeCell ref="L4:L5"/>
    <mergeCell ref="L7:L8"/>
    <mergeCell ref="L10:L12"/>
    <mergeCell ref="L15:L16"/>
    <mergeCell ref="L18:L21"/>
    <mergeCell ref="L23:L24"/>
    <mergeCell ref="L26:L28"/>
    <mergeCell ref="L30:L32"/>
    <mergeCell ref="L34:L37"/>
    <mergeCell ref="S4:S5"/>
    <mergeCell ref="S8:S9"/>
    <mergeCell ref="S12:S13"/>
    <mergeCell ref="S16:S17"/>
    <mergeCell ref="S20:S21"/>
    <mergeCell ref="S24:S25"/>
    <mergeCell ref="S28:S29"/>
    <mergeCell ref="S32:S33"/>
    <mergeCell ref="S36:S37"/>
    <mergeCell ref="S39:S40"/>
    <mergeCell ref="S42:S43"/>
    <mergeCell ref="S45:S46"/>
    <mergeCell ref="S49:S50"/>
    <mergeCell ref="S53:S54"/>
    <mergeCell ref="S56:S57"/>
    <mergeCell ref="S59:S60"/>
    <mergeCell ref="S62:S63"/>
    <mergeCell ref="T4:T5"/>
    <mergeCell ref="T8:T9"/>
    <mergeCell ref="T12:T13"/>
    <mergeCell ref="T16:T17"/>
    <mergeCell ref="T20:T21"/>
    <mergeCell ref="T24:T25"/>
    <mergeCell ref="T28:T29"/>
    <mergeCell ref="T32:T33"/>
    <mergeCell ref="T36:T37"/>
    <mergeCell ref="T39:T40"/>
    <mergeCell ref="T42:T43"/>
    <mergeCell ref="T45:T46"/>
    <mergeCell ref="T49:T50"/>
    <mergeCell ref="T53:T54"/>
    <mergeCell ref="T56:T57"/>
    <mergeCell ref="T59:T60"/>
    <mergeCell ref="T62:T63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伊斯塔级</vt:lpstr>
      <vt:lpstr>各反应数量</vt:lpstr>
      <vt:lpstr>Sheet2</vt:lpstr>
      <vt:lpstr>Sheet3</vt:lpstr>
      <vt:lpstr>YST P2数量</vt:lpstr>
      <vt:lpstr>YST P1数量</vt:lpstr>
      <vt:lpstr>YST月矿数量</vt:lpstr>
      <vt:lpstr>高安制造伊斯塔成本</vt:lpstr>
      <vt:lpstr>狂热级</vt:lpstr>
      <vt:lpstr>A族组件制造</vt:lpstr>
      <vt:lpstr>A族P2</vt:lpstr>
      <vt:lpstr>A族P1</vt:lpstr>
      <vt:lpstr>A族矿物</vt:lpstr>
      <vt:lpstr>YST+狂热总需要矿数量</vt:lpstr>
      <vt:lpstr>组件状况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2006-09-16T00:00:00Z</dcterms:created>
  <dcterms:modified xsi:type="dcterms:W3CDTF">2015-11-17T16:02:36Z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