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"/>
    </mc:Choice>
  </mc:AlternateContent>
  <bookViews>
    <workbookView xWindow="0" yWindow="0" windowWidth="17595" windowHeight="11445"/>
  </bookViews>
  <sheets>
    <sheet name="总计" sheetId="3" r:id="rId1"/>
    <sheet name="20151230吉它出售" sheetId="21" r:id="rId2"/>
    <sheet name="20151229吉他采购" sheetId="20" r:id="rId3"/>
    <sheet name="1228吉它买卖" sheetId="19" r:id="rId4"/>
    <sheet name="20151227吉它出售" sheetId="18" r:id="rId5"/>
    <sheet name="20151226吉它买卖" sheetId="17" r:id="rId6"/>
    <sheet name="20151225吉它出售" sheetId="16" r:id="rId7"/>
    <sheet name="采购" sheetId="15" r:id="rId8"/>
    <sheet name="2015吉它出售" sheetId="14" r:id="rId9"/>
    <sheet name="20151221吉他出售" sheetId="13" r:id="rId10"/>
    <sheet name="20151220吉它采购出售" sheetId="12" r:id="rId11"/>
    <sheet name="20151217吉它出售" sheetId="11" r:id="rId12"/>
    <sheet name="20151216吉他出售" sheetId="10" r:id="rId13"/>
    <sheet name="20151215吉它采购" sheetId="9" r:id="rId14"/>
    <sheet name="20151211吉它出售" sheetId="7" r:id="rId15"/>
    <sheet name="20151209吉它出售" sheetId="6" r:id="rId16"/>
    <sheet name="20151208吉它出售" sheetId="5" r:id="rId17"/>
    <sheet name="20151126采购" sheetId="1" r:id="rId18"/>
    <sheet name="20151129" sheetId="2" r:id="rId19"/>
    <sheet name="20151205采购" sheetId="4" r:id="rId20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1" l="1"/>
  <c r="D1" i="21"/>
  <c r="D2" i="21"/>
  <c r="D3" i="21"/>
  <c r="D1" i="20"/>
  <c r="D2" i="20"/>
  <c r="D3" i="20"/>
  <c r="D4" i="20"/>
  <c r="D3" i="19"/>
  <c r="D1" i="18"/>
  <c r="D2" i="18"/>
  <c r="D3" i="18"/>
  <c r="D4" i="18"/>
  <c r="D5" i="18"/>
  <c r="C2" i="18"/>
  <c r="D13" i="17"/>
  <c r="D12" i="17"/>
  <c r="D6" i="17"/>
  <c r="D7" i="17"/>
  <c r="D8" i="17"/>
  <c r="D9" i="17"/>
  <c r="D10" i="17"/>
  <c r="D11" i="17"/>
  <c r="D5" i="17"/>
  <c r="D2" i="17"/>
  <c r="D3" i="17"/>
  <c r="D4" i="17"/>
  <c r="D3" i="16"/>
  <c r="D2" i="16"/>
  <c r="D1" i="16"/>
  <c r="D6" i="15"/>
  <c r="D2" i="15"/>
  <c r="D3" i="15"/>
  <c r="D4" i="15"/>
  <c r="D5" i="15"/>
  <c r="D1" i="15"/>
  <c r="D3" i="14"/>
  <c r="D2" i="14"/>
  <c r="D1" i="14"/>
  <c r="D3" i="13"/>
  <c r="D2" i="13"/>
  <c r="D1" i="13"/>
  <c r="D19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6" i="12"/>
  <c r="D4" i="12"/>
  <c r="D3" i="12"/>
  <c r="C3" i="12"/>
  <c r="D2" i="12"/>
  <c r="D4" i="11"/>
  <c r="D2" i="11"/>
  <c r="D3" i="11"/>
  <c r="D1" i="11"/>
  <c r="C2" i="11"/>
  <c r="C1" i="11"/>
  <c r="D3" i="10"/>
  <c r="D2" i="10"/>
  <c r="D1" i="10"/>
  <c r="C2" i="10"/>
  <c r="F17" i="9"/>
  <c r="I1" i="9"/>
  <c r="D10" i="9"/>
  <c r="D11" i="9"/>
  <c r="D2" i="9"/>
  <c r="D3" i="9"/>
  <c r="D4" i="9"/>
  <c r="D5" i="9"/>
  <c r="D6" i="9"/>
  <c r="D7" i="9"/>
  <c r="D8" i="9"/>
  <c r="D9" i="9"/>
  <c r="D1" i="9"/>
  <c r="D5" i="7"/>
  <c r="D2" i="7"/>
  <c r="D3" i="7"/>
  <c r="D4" i="7"/>
  <c r="D1" i="7"/>
  <c r="D3" i="6"/>
  <c r="D2" i="6"/>
  <c r="D1" i="6"/>
  <c r="C26" i="3"/>
  <c r="B26" i="3"/>
  <c r="D8" i="5"/>
  <c r="D2" i="5"/>
  <c r="D3" i="5"/>
  <c r="D4" i="5"/>
  <c r="D5" i="5"/>
  <c r="D6" i="5"/>
  <c r="D7" i="5"/>
  <c r="D1" i="5"/>
  <c r="C6" i="5"/>
  <c r="D26" i="3"/>
  <c r="B6" i="4"/>
  <c r="B5" i="4"/>
  <c r="B1" i="4"/>
  <c r="B3" i="4"/>
  <c r="B2" i="4"/>
  <c r="C14" i="1"/>
  <c r="F8" i="1"/>
  <c r="F2" i="1"/>
  <c r="C11" i="1"/>
  <c r="B10" i="1"/>
  <c r="B9" i="1"/>
  <c r="B8" i="1"/>
  <c r="B5" i="1"/>
  <c r="B4" i="1"/>
  <c r="B3" i="1"/>
  <c r="B2" i="1"/>
</calcChain>
</file>

<file path=xl/sharedStrings.xml><?xml version="1.0" encoding="utf-8"?>
<sst xmlns="http://schemas.openxmlformats.org/spreadsheetml/2006/main" count="147" uniqueCount="111">
  <si>
    <t>铬</t>
    <phoneticPr fontId="1" type="noConversion"/>
  </si>
  <si>
    <t>铪</t>
    <phoneticPr fontId="1" type="noConversion"/>
  </si>
  <si>
    <t>钕</t>
    <phoneticPr fontId="1" type="noConversion"/>
  </si>
  <si>
    <t>铯</t>
    <phoneticPr fontId="1" type="noConversion"/>
  </si>
  <si>
    <t>钛</t>
    <phoneticPr fontId="1" type="noConversion"/>
  </si>
  <si>
    <t>汞</t>
    <phoneticPr fontId="1" type="noConversion"/>
  </si>
  <si>
    <t>钜</t>
    <phoneticPr fontId="1" type="noConversion"/>
  </si>
  <si>
    <t>镝</t>
    <phoneticPr fontId="1" type="noConversion"/>
  </si>
  <si>
    <t>铥</t>
    <phoneticPr fontId="1" type="noConversion"/>
  </si>
  <si>
    <t>A3</t>
    <phoneticPr fontId="1" type="noConversion"/>
  </si>
  <si>
    <t>艾利</t>
    <phoneticPr fontId="1" type="noConversion"/>
  </si>
  <si>
    <t>火箭燃料</t>
    <phoneticPr fontId="1" type="noConversion"/>
  </si>
  <si>
    <t>钪</t>
  </si>
  <si>
    <t>钴</t>
    <phoneticPr fontId="1" type="noConversion"/>
  </si>
  <si>
    <t>铪</t>
  </si>
  <si>
    <t>镉</t>
  </si>
  <si>
    <t>微晶合金</t>
    <phoneticPr fontId="1" type="noConversion"/>
  </si>
  <si>
    <t>总计</t>
    <phoneticPr fontId="1" type="noConversion"/>
  </si>
  <si>
    <t>支出</t>
    <phoneticPr fontId="1" type="noConversion"/>
  </si>
  <si>
    <t>收入</t>
    <phoneticPr fontId="1" type="noConversion"/>
  </si>
  <si>
    <t>备注</t>
    <phoneticPr fontId="1" type="noConversion"/>
  </si>
  <si>
    <t>吉它采购原料</t>
    <phoneticPr fontId="1" type="noConversion"/>
  </si>
  <si>
    <t>吉它采购</t>
    <phoneticPr fontId="1" type="noConversion"/>
  </si>
  <si>
    <t xml:space="preserve">11月04号加达里燃料块 x 200000 </t>
  </si>
  <si>
    <t xml:space="preserve">11月12号盖伦特燃料块 x 200000 </t>
  </si>
  <si>
    <t xml:space="preserve">11月18号 [多件物品] (物品交换) </t>
  </si>
  <si>
    <t>盖伦特燃料块</t>
    <phoneticPr fontId="1" type="noConversion"/>
  </si>
  <si>
    <t xml:space="preserve">  15.142.200.000</t>
    <phoneticPr fontId="1" type="noConversion"/>
  </si>
  <si>
    <t>加达里燃料块</t>
    <phoneticPr fontId="1" type="noConversion"/>
  </si>
  <si>
    <t xml:space="preserve">  19.400.000.000</t>
  </si>
  <si>
    <t>34.542.000.000</t>
    <phoneticPr fontId="1" type="noConversion"/>
  </si>
  <si>
    <t xml:space="preserve">                               合计 </t>
  </si>
  <si>
    <t>燃料块采购</t>
    <phoneticPr fontId="1" type="noConversion"/>
  </si>
  <si>
    <t>三钛采购</t>
    <phoneticPr fontId="1" type="noConversion"/>
  </si>
  <si>
    <t>铪</t>
    <phoneticPr fontId="1" type="noConversion"/>
  </si>
  <si>
    <t>叵</t>
    <phoneticPr fontId="1" type="noConversion"/>
  </si>
  <si>
    <t>汞</t>
    <phoneticPr fontId="1" type="noConversion"/>
  </si>
  <si>
    <t>氮同位素</t>
    <phoneticPr fontId="1" type="noConversion"/>
  </si>
  <si>
    <t>吉他采购</t>
    <phoneticPr fontId="1" type="noConversion"/>
  </si>
  <si>
    <t>卖月矿</t>
    <phoneticPr fontId="1" type="noConversion"/>
  </si>
  <si>
    <t>买月矿</t>
    <phoneticPr fontId="1" type="noConversion"/>
  </si>
  <si>
    <t>恶狼</t>
    <phoneticPr fontId="1" type="noConversion"/>
  </si>
  <si>
    <t>剑齿虎</t>
    <phoneticPr fontId="1" type="noConversion"/>
  </si>
  <si>
    <t>银鹰</t>
    <phoneticPr fontId="1" type="noConversion"/>
  </si>
  <si>
    <t>小希</t>
    <phoneticPr fontId="1" type="noConversion"/>
  </si>
  <si>
    <t>流浪</t>
    <phoneticPr fontId="1" type="noConversion"/>
  </si>
  <si>
    <t>碳化晶体</t>
    <phoneticPr fontId="1" type="noConversion"/>
  </si>
  <si>
    <t>曲剑</t>
    <phoneticPr fontId="1" type="noConversion"/>
  </si>
  <si>
    <t>吉它出售</t>
    <phoneticPr fontId="1" type="noConversion"/>
  </si>
  <si>
    <t>小希</t>
    <phoneticPr fontId="1" type="noConversion"/>
  </si>
  <si>
    <t>奥内</t>
    <phoneticPr fontId="1" type="noConversion"/>
  </si>
  <si>
    <t>小希</t>
    <phoneticPr fontId="1" type="noConversion"/>
  </si>
  <si>
    <t>碳化晶体</t>
    <phoneticPr fontId="1" type="noConversion"/>
  </si>
  <si>
    <t>钷</t>
    <phoneticPr fontId="1" type="noConversion"/>
  </si>
  <si>
    <t>新汞</t>
    <phoneticPr fontId="1" type="noConversion"/>
  </si>
  <si>
    <t>总计</t>
    <phoneticPr fontId="1" type="noConversion"/>
  </si>
  <si>
    <t>奥内出售</t>
    <phoneticPr fontId="1" type="noConversion"/>
  </si>
  <si>
    <t>吉它出售</t>
    <phoneticPr fontId="1" type="noConversion"/>
  </si>
  <si>
    <t>小希</t>
    <phoneticPr fontId="1" type="noConversion"/>
  </si>
  <si>
    <t>碳化晶体</t>
    <phoneticPr fontId="1" type="noConversion"/>
  </si>
  <si>
    <t>碳化晶体</t>
    <phoneticPr fontId="1" type="noConversion"/>
  </si>
  <si>
    <t>富勒</t>
    <phoneticPr fontId="1" type="noConversion"/>
  </si>
  <si>
    <t>超突</t>
    <phoneticPr fontId="1" type="noConversion"/>
  </si>
  <si>
    <t>19：33改单</t>
    <phoneticPr fontId="1" type="noConversion"/>
  </si>
  <si>
    <t>出售</t>
    <phoneticPr fontId="1" type="noConversion"/>
  </si>
  <si>
    <t>小希</t>
    <phoneticPr fontId="1" type="noConversion"/>
  </si>
  <si>
    <t>碳化晶体</t>
    <phoneticPr fontId="1" type="noConversion"/>
  </si>
  <si>
    <t>采购</t>
    <phoneticPr fontId="1" type="noConversion"/>
  </si>
  <si>
    <t>钪</t>
    <phoneticPr fontId="1" type="noConversion"/>
  </si>
  <si>
    <t>解码器</t>
    <phoneticPr fontId="1" type="noConversion"/>
  </si>
  <si>
    <t>图</t>
    <phoneticPr fontId="1" type="noConversion"/>
  </si>
  <si>
    <t>氮</t>
    <phoneticPr fontId="1" type="noConversion"/>
  </si>
  <si>
    <t>氧</t>
    <phoneticPr fontId="1" type="noConversion"/>
  </si>
  <si>
    <t>吉它采购出售</t>
    <phoneticPr fontId="1" type="noConversion"/>
  </si>
  <si>
    <t>买燃料块</t>
    <phoneticPr fontId="1" type="noConversion"/>
  </si>
  <si>
    <t>铁磁</t>
    <phoneticPr fontId="1" type="noConversion"/>
  </si>
  <si>
    <t>吉它出售</t>
    <phoneticPr fontId="1" type="noConversion"/>
  </si>
  <si>
    <t>分合成物</t>
    <phoneticPr fontId="1" type="noConversion"/>
  </si>
  <si>
    <t>小希</t>
    <phoneticPr fontId="1" type="noConversion"/>
  </si>
  <si>
    <t>m星舰数据核心</t>
    <phoneticPr fontId="1" type="noConversion"/>
  </si>
  <si>
    <t>激光物理</t>
    <phoneticPr fontId="1" type="noConversion"/>
  </si>
  <si>
    <t>镝</t>
    <phoneticPr fontId="1" type="noConversion"/>
  </si>
  <si>
    <t>吉它采购</t>
    <phoneticPr fontId="1" type="noConversion"/>
  </si>
  <si>
    <t>小麦</t>
    <phoneticPr fontId="1" type="noConversion"/>
  </si>
  <si>
    <t>小麦</t>
    <phoneticPr fontId="1" type="noConversion"/>
  </si>
  <si>
    <t>小希</t>
    <phoneticPr fontId="1" type="noConversion"/>
  </si>
  <si>
    <t>吉它买卖</t>
    <phoneticPr fontId="1" type="noConversion"/>
  </si>
  <si>
    <t>19：36改单</t>
    <phoneticPr fontId="1" type="noConversion"/>
  </si>
  <si>
    <t>购买</t>
    <phoneticPr fontId="1" type="noConversion"/>
  </si>
  <si>
    <t>铯</t>
    <phoneticPr fontId="1" type="noConversion"/>
  </si>
  <si>
    <t>钷</t>
    <phoneticPr fontId="1" type="noConversion"/>
  </si>
  <si>
    <t>镝</t>
    <phoneticPr fontId="1" type="noConversion"/>
  </si>
  <si>
    <t>c船</t>
    <phoneticPr fontId="1" type="noConversion"/>
  </si>
  <si>
    <t>多晶</t>
    <phoneticPr fontId="1" type="noConversion"/>
  </si>
  <si>
    <t>纳米晶体管</t>
    <phoneticPr fontId="1" type="noConversion"/>
  </si>
  <si>
    <t>小希</t>
    <phoneticPr fontId="1" type="noConversion"/>
  </si>
  <si>
    <t>铁磁胶体</t>
    <phoneticPr fontId="1" type="noConversion"/>
  </si>
  <si>
    <t>19：31改单</t>
    <phoneticPr fontId="1" type="noConversion"/>
  </si>
  <si>
    <t>吉它买卖</t>
    <phoneticPr fontId="1" type="noConversion"/>
  </si>
  <si>
    <t>出售</t>
    <phoneticPr fontId="1" type="noConversion"/>
  </si>
  <si>
    <t>小希</t>
    <phoneticPr fontId="1" type="noConversion"/>
  </si>
  <si>
    <t>19：44改单</t>
    <phoneticPr fontId="1" type="noConversion"/>
  </si>
  <si>
    <t>同位</t>
    <phoneticPr fontId="1" type="noConversion"/>
  </si>
  <si>
    <t>高能物理</t>
    <phoneticPr fontId="1" type="noConversion"/>
  </si>
  <si>
    <t>分子工程</t>
    <phoneticPr fontId="1" type="noConversion"/>
  </si>
  <si>
    <t>吉它采购</t>
    <phoneticPr fontId="1" type="noConversion"/>
  </si>
  <si>
    <t>小希</t>
    <phoneticPr fontId="1" type="noConversion"/>
  </si>
  <si>
    <t>纳米</t>
    <phoneticPr fontId="1" type="noConversion"/>
  </si>
  <si>
    <t>20：07改单</t>
    <phoneticPr fontId="1" type="noConversion"/>
  </si>
  <si>
    <t>吉他买卖</t>
    <phoneticPr fontId="1" type="noConversion"/>
  </si>
  <si>
    <t>建筑模块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</si>
</sst>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#,##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41" fontId="0" fillId="0" borderId="0" xfId="0" applyNumberForma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6" sqref="B26"/>
    </sheetView>
  </sheetViews>
  <sheetFormatPr defaultRowHeight="13.5" x14ac:dyDescent="0.15"/>
  <cols>
    <col min="1" max="1" width="10.5" bestFit="1" customWidth="1"/>
    <col min="2" max="2" width="18.375" style="3" bestFit="1" customWidth="1"/>
    <col min="3" max="4" width="19.375" bestFit="1" customWidth="1"/>
    <col min="5" max="5" width="11.25" bestFit="1" customWidth="1"/>
  </cols>
  <sheetData>
    <row r="1" spans="1:5" x14ac:dyDescent="0.15">
      <c r="B1" s="3" t="s">
        <v>18</v>
      </c>
      <c r="C1" t="s">
        <v>19</v>
      </c>
      <c r="D1" t="s">
        <v>20</v>
      </c>
    </row>
    <row r="2" spans="1:5" x14ac:dyDescent="0.15">
      <c r="A2">
        <v>20151126</v>
      </c>
      <c r="B2" s="3">
        <v>10789622020</v>
      </c>
      <c r="D2" t="s">
        <v>22</v>
      </c>
    </row>
    <row r="3" spans="1:5" x14ac:dyDescent="0.15">
      <c r="A3">
        <v>20151129</v>
      </c>
      <c r="B3" s="3">
        <v>34542000000</v>
      </c>
      <c r="D3" t="s">
        <v>32</v>
      </c>
    </row>
    <row r="4" spans="1:5" x14ac:dyDescent="0.15">
      <c r="A4">
        <v>20151203</v>
      </c>
      <c r="B4" s="3">
        <v>6640000000</v>
      </c>
      <c r="D4" t="s">
        <v>33</v>
      </c>
    </row>
    <row r="5" spans="1:5" x14ac:dyDescent="0.15">
      <c r="A5">
        <v>20151205</v>
      </c>
      <c r="B5" s="3">
        <v>2704565659</v>
      </c>
      <c r="D5" t="s">
        <v>38</v>
      </c>
    </row>
    <row r="6" spans="1:5" x14ac:dyDescent="0.15">
      <c r="A6">
        <v>20151206</v>
      </c>
      <c r="C6" s="3">
        <v>4000000000</v>
      </c>
      <c r="D6" t="s">
        <v>39</v>
      </c>
    </row>
    <row r="7" spans="1:5" x14ac:dyDescent="0.15">
      <c r="A7">
        <v>20151208</v>
      </c>
      <c r="B7" s="3">
        <v>6496825320</v>
      </c>
      <c r="D7" t="s">
        <v>40</v>
      </c>
    </row>
    <row r="8" spans="1:5" x14ac:dyDescent="0.15">
      <c r="A8">
        <v>20151208</v>
      </c>
      <c r="C8" s="3">
        <v>6812290000</v>
      </c>
      <c r="D8" t="s">
        <v>48</v>
      </c>
    </row>
    <row r="9" spans="1:5" x14ac:dyDescent="0.15">
      <c r="A9">
        <v>20151209</v>
      </c>
      <c r="B9" s="3">
        <v>8574800000</v>
      </c>
      <c r="C9" s="3">
        <v>3400000000</v>
      </c>
      <c r="D9" t="s">
        <v>48</v>
      </c>
    </row>
    <row r="10" spans="1:5" x14ac:dyDescent="0.15">
      <c r="A10">
        <v>20151211</v>
      </c>
      <c r="C10" s="3">
        <v>9584529040</v>
      </c>
      <c r="D10" t="s">
        <v>48</v>
      </c>
    </row>
    <row r="11" spans="1:5" x14ac:dyDescent="0.15">
      <c r="A11">
        <v>20151215</v>
      </c>
      <c r="B11" s="3">
        <v>5770783009</v>
      </c>
      <c r="D11" t="s">
        <v>57</v>
      </c>
    </row>
    <row r="12" spans="1:5" x14ac:dyDescent="0.15">
      <c r="A12">
        <v>20151216</v>
      </c>
      <c r="C12" s="3">
        <v>3285498350</v>
      </c>
      <c r="D12" t="s">
        <v>48</v>
      </c>
    </row>
    <row r="13" spans="1:5" x14ac:dyDescent="0.15">
      <c r="A13">
        <v>20151217</v>
      </c>
      <c r="C13" s="3">
        <v>1363775243</v>
      </c>
      <c r="D13" t="s">
        <v>48</v>
      </c>
      <c r="E13" t="s">
        <v>63</v>
      </c>
    </row>
    <row r="14" spans="1:5" x14ac:dyDescent="0.15">
      <c r="A14">
        <v>20151220</v>
      </c>
      <c r="B14" s="3">
        <v>8340350000</v>
      </c>
      <c r="C14" s="3">
        <v>23029716124</v>
      </c>
      <c r="D14" t="s">
        <v>73</v>
      </c>
    </row>
    <row r="15" spans="1:5" x14ac:dyDescent="0.15">
      <c r="A15">
        <v>20151220</v>
      </c>
      <c r="B15" s="3">
        <v>20280000000</v>
      </c>
      <c r="D15" t="s">
        <v>74</v>
      </c>
    </row>
    <row r="16" spans="1:5" x14ac:dyDescent="0.15">
      <c r="A16">
        <v>20151221</v>
      </c>
      <c r="C16" s="3">
        <v>12481239174</v>
      </c>
      <c r="D16" t="s">
        <v>76</v>
      </c>
    </row>
    <row r="17" spans="1:5" x14ac:dyDescent="0.15">
      <c r="A17">
        <v>20151222</v>
      </c>
      <c r="C17" s="3">
        <v>2792954994</v>
      </c>
      <c r="D17" t="s">
        <v>48</v>
      </c>
    </row>
    <row r="18" spans="1:5" x14ac:dyDescent="0.15">
      <c r="A18">
        <v>20151224</v>
      </c>
      <c r="B18" s="3">
        <v>3609636000</v>
      </c>
      <c r="D18" t="s">
        <v>82</v>
      </c>
    </row>
    <row r="19" spans="1:5" x14ac:dyDescent="0.15">
      <c r="A19">
        <v>20151225</v>
      </c>
      <c r="C19" s="3">
        <v>4554494990</v>
      </c>
      <c r="D19" t="s">
        <v>48</v>
      </c>
    </row>
    <row r="20" spans="1:5" x14ac:dyDescent="0.15">
      <c r="A20">
        <v>20151226</v>
      </c>
      <c r="B20" s="3">
        <v>5533322000</v>
      </c>
      <c r="C20" s="3">
        <v>15408975918</v>
      </c>
      <c r="D20" t="s">
        <v>86</v>
      </c>
      <c r="E20" t="s">
        <v>87</v>
      </c>
    </row>
    <row r="21" spans="1:5" x14ac:dyDescent="0.15">
      <c r="A21">
        <v>20151227</v>
      </c>
      <c r="C21" s="3">
        <v>4689032457</v>
      </c>
      <c r="D21" t="s">
        <v>48</v>
      </c>
      <c r="E21" t="s">
        <v>97</v>
      </c>
    </row>
    <row r="22" spans="1:5" x14ac:dyDescent="0.15">
      <c r="A22">
        <v>20151228</v>
      </c>
      <c r="B22" s="3">
        <v>16700000000</v>
      </c>
      <c r="C22" s="3">
        <v>10797599736</v>
      </c>
      <c r="D22" t="s">
        <v>98</v>
      </c>
      <c r="E22" t="s">
        <v>101</v>
      </c>
    </row>
    <row r="23" spans="1:5" x14ac:dyDescent="0.15">
      <c r="A23">
        <v>20151229</v>
      </c>
      <c r="B23" s="3">
        <v>551500400</v>
      </c>
      <c r="D23" t="s">
        <v>105</v>
      </c>
    </row>
    <row r="24" spans="1:5" x14ac:dyDescent="0.15">
      <c r="A24">
        <v>20151230</v>
      </c>
      <c r="B24" s="3">
        <v>319745160</v>
      </c>
      <c r="C24" s="3">
        <v>15858231280</v>
      </c>
      <c r="D24" t="s">
        <v>109</v>
      </c>
      <c r="E24" t="s">
        <v>108</v>
      </c>
    </row>
    <row r="26" spans="1:5" x14ac:dyDescent="0.15">
      <c r="B26" s="3">
        <f>SUM(B2:B25)</f>
        <v>130853149568</v>
      </c>
      <c r="C26" s="3">
        <f>SUM(C2:C25)</f>
        <v>118058337306</v>
      </c>
      <c r="D26" s="3">
        <f>C26-B26</f>
        <v>-12794812262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44</v>
      </c>
      <c r="B1">
        <v>429999999</v>
      </c>
      <c r="C1">
        <v>28</v>
      </c>
      <c r="D1">
        <f>B1*C1</f>
        <v>12039999972</v>
      </c>
    </row>
    <row r="2" spans="1:4" x14ac:dyDescent="0.15">
      <c r="A2" t="s">
        <v>75</v>
      </c>
      <c r="B2">
        <v>48186</v>
      </c>
      <c r="C2">
        <v>9157</v>
      </c>
      <c r="D2">
        <f>B2*C2</f>
        <v>441239202</v>
      </c>
    </row>
    <row r="3" spans="1:4" x14ac:dyDescent="0.15">
      <c r="D3">
        <f>SUM(D2,D1)</f>
        <v>12481239174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 x14ac:dyDescent="0.15"/>
  <cols>
    <col min="1" max="1" width="9" style="5"/>
    <col min="2" max="2" width="13.875" style="5" bestFit="1" customWidth="1"/>
    <col min="3" max="3" width="12.75" style="5" bestFit="1" customWidth="1"/>
    <col min="4" max="4" width="17.25" style="5" bestFit="1" customWidth="1"/>
    <col min="5" max="16384" width="9" style="5"/>
  </cols>
  <sheetData>
    <row r="1" spans="1:4" x14ac:dyDescent="0.15">
      <c r="A1" s="5" t="s">
        <v>64</v>
      </c>
    </row>
    <row r="2" spans="1:4" x14ac:dyDescent="0.15">
      <c r="A2" s="5" t="s">
        <v>65</v>
      </c>
      <c r="B2" s="5">
        <v>422221998</v>
      </c>
      <c r="C2" s="5">
        <v>43</v>
      </c>
      <c r="D2" s="5">
        <f>B2*C2</f>
        <v>18155545914</v>
      </c>
    </row>
    <row r="3" spans="1:4" x14ac:dyDescent="0.15">
      <c r="A3" s="5" t="s">
        <v>66</v>
      </c>
      <c r="B3" s="5">
        <v>370</v>
      </c>
      <c r="C3" s="5">
        <f>80520+100000+4900+1346292+45375+599697+3500+4600+10988549</f>
        <v>13173433</v>
      </c>
      <c r="D3" s="5">
        <f>C3*B3</f>
        <v>4874170210</v>
      </c>
    </row>
    <row r="4" spans="1:4" x14ac:dyDescent="0.15">
      <c r="D4" s="5">
        <f>D2+D3</f>
        <v>23029716124</v>
      </c>
    </row>
    <row r="5" spans="1:4" x14ac:dyDescent="0.15">
      <c r="A5" s="5" t="s">
        <v>67</v>
      </c>
    </row>
    <row r="6" spans="1:4" x14ac:dyDescent="0.15">
      <c r="A6" s="5" t="s">
        <v>0</v>
      </c>
      <c r="B6" s="5">
        <v>15899</v>
      </c>
      <c r="C6" s="5">
        <v>34000</v>
      </c>
      <c r="D6" s="5">
        <f>B6*C6</f>
        <v>540566000</v>
      </c>
    </row>
    <row r="7" spans="1:4" x14ac:dyDescent="0.15">
      <c r="A7" s="5" t="s">
        <v>1</v>
      </c>
      <c r="B7" s="5">
        <v>15986</v>
      </c>
      <c r="C7" s="5">
        <v>50000</v>
      </c>
      <c r="D7" s="5">
        <f t="shared" ref="D7:D18" si="0">B7*C7</f>
        <v>799300000</v>
      </c>
    </row>
    <row r="8" spans="1:4" x14ac:dyDescent="0.15">
      <c r="A8" s="5" t="s">
        <v>2</v>
      </c>
      <c r="B8" s="5">
        <v>15898</v>
      </c>
      <c r="C8" s="5">
        <v>34000</v>
      </c>
      <c r="D8" s="5">
        <f t="shared" si="0"/>
        <v>540532000</v>
      </c>
    </row>
    <row r="9" spans="1:4" x14ac:dyDescent="0.15">
      <c r="A9" s="5" t="s">
        <v>5</v>
      </c>
      <c r="B9" s="5">
        <v>12010</v>
      </c>
      <c r="C9" s="5">
        <v>34000</v>
      </c>
      <c r="D9" s="5">
        <f t="shared" si="0"/>
        <v>408340000</v>
      </c>
    </row>
    <row r="10" spans="1:4" x14ac:dyDescent="0.15">
      <c r="A10" s="5" t="s">
        <v>7</v>
      </c>
      <c r="B10" s="5">
        <v>60000</v>
      </c>
      <c r="C10" s="5">
        <v>34000</v>
      </c>
      <c r="D10" s="5">
        <f t="shared" si="0"/>
        <v>2040000000</v>
      </c>
    </row>
    <row r="11" spans="1:4" x14ac:dyDescent="0.15">
      <c r="A11" s="5" t="s">
        <v>8</v>
      </c>
      <c r="B11" s="5">
        <v>16889</v>
      </c>
      <c r="C11" s="5">
        <v>34000</v>
      </c>
      <c r="D11" s="5">
        <f t="shared" si="0"/>
        <v>574226000</v>
      </c>
    </row>
    <row r="12" spans="1:4" x14ac:dyDescent="0.15">
      <c r="A12" s="5" t="s">
        <v>13</v>
      </c>
      <c r="B12" s="5">
        <v>5299</v>
      </c>
      <c r="C12" s="5">
        <v>34000</v>
      </c>
      <c r="D12" s="5">
        <f t="shared" si="0"/>
        <v>180166000</v>
      </c>
    </row>
    <row r="13" spans="1:4" x14ac:dyDescent="0.15">
      <c r="A13" s="5" t="s">
        <v>4</v>
      </c>
      <c r="B13" s="5">
        <v>14551</v>
      </c>
      <c r="C13" s="5">
        <v>34000</v>
      </c>
      <c r="D13" s="5">
        <f t="shared" si="0"/>
        <v>494734000</v>
      </c>
    </row>
    <row r="14" spans="1:4" x14ac:dyDescent="0.15">
      <c r="A14" s="5" t="s">
        <v>68</v>
      </c>
      <c r="B14" s="5">
        <v>6679</v>
      </c>
      <c r="C14" s="5">
        <v>34000</v>
      </c>
      <c r="D14" s="5">
        <f t="shared" si="0"/>
        <v>227086000</v>
      </c>
    </row>
    <row r="15" spans="1:4" x14ac:dyDescent="0.15">
      <c r="A15" s="5" t="s">
        <v>69</v>
      </c>
      <c r="B15" s="5">
        <v>2000000</v>
      </c>
      <c r="C15" s="5">
        <v>81</v>
      </c>
      <c r="D15" s="5">
        <f t="shared" si="0"/>
        <v>162000000</v>
      </c>
    </row>
    <row r="16" spans="1:4" x14ac:dyDescent="0.15">
      <c r="A16" s="5" t="s">
        <v>70</v>
      </c>
      <c r="B16" s="5">
        <v>3300000</v>
      </c>
      <c r="C16" s="5">
        <v>1</v>
      </c>
      <c r="D16" s="5">
        <f t="shared" si="0"/>
        <v>3300000</v>
      </c>
    </row>
    <row r="17" spans="1:4" x14ac:dyDescent="0.15">
      <c r="A17" s="5" t="s">
        <v>71</v>
      </c>
      <c r="B17" s="5">
        <v>1366</v>
      </c>
      <c r="C17" s="5">
        <v>100000</v>
      </c>
      <c r="D17" s="5">
        <f t="shared" si="0"/>
        <v>136600000</v>
      </c>
    </row>
    <row r="18" spans="1:4" x14ac:dyDescent="0.15">
      <c r="A18" s="5" t="s">
        <v>72</v>
      </c>
      <c r="B18" s="5">
        <v>1489</v>
      </c>
      <c r="C18" s="5">
        <v>1500000</v>
      </c>
      <c r="D18" s="5">
        <f t="shared" si="0"/>
        <v>2233500000</v>
      </c>
    </row>
    <row r="19" spans="1:4" x14ac:dyDescent="0.15">
      <c r="D19" s="5">
        <f>SUM(D6:D18)</f>
        <v>8340350000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3.5" x14ac:dyDescent="0.15"/>
  <cols>
    <col min="2" max="2" width="9.125" bestFit="1" customWidth="1"/>
    <col min="3" max="3" width="11.625" bestFit="1" customWidth="1"/>
    <col min="4" max="4" width="16.125" bestFit="1" customWidth="1"/>
  </cols>
  <sheetData>
    <row r="1" spans="1:4" x14ac:dyDescent="0.15">
      <c r="A1" t="s">
        <v>60</v>
      </c>
      <c r="B1" s="5">
        <v>370</v>
      </c>
      <c r="C1" s="5">
        <f>84500+20000+32490+26473+23424+2610+916+661598+549801</f>
        <v>1401812</v>
      </c>
      <c r="D1" s="5">
        <f>B1*C1</f>
        <v>518670440</v>
      </c>
    </row>
    <row r="2" spans="1:4" x14ac:dyDescent="0.15">
      <c r="A2" t="s">
        <v>61</v>
      </c>
      <c r="B2" s="5">
        <v>2049</v>
      </c>
      <c r="C2" s="5">
        <f>118100+40000+13237+149714</f>
        <v>321051</v>
      </c>
      <c r="D2" s="5">
        <f t="shared" ref="D2:D3" si="0">B2*C2</f>
        <v>657833499</v>
      </c>
    </row>
    <row r="3" spans="1:4" x14ac:dyDescent="0.15">
      <c r="A3" t="s">
        <v>62</v>
      </c>
      <c r="B3" s="5">
        <v>13774</v>
      </c>
      <c r="C3" s="5">
        <v>13596</v>
      </c>
      <c r="D3" s="5">
        <f t="shared" si="0"/>
        <v>187271304</v>
      </c>
    </row>
    <row r="4" spans="1:4" x14ac:dyDescent="0.15">
      <c r="D4" s="5">
        <f>SUM(D1:D3)</f>
        <v>1363775243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" sqref="D3"/>
    </sheetView>
  </sheetViews>
  <sheetFormatPr defaultRowHeight="13.5" x14ac:dyDescent="0.15"/>
  <cols>
    <col min="1" max="1" width="9" style="5"/>
    <col min="2" max="2" width="13.875" style="5" bestFit="1" customWidth="1"/>
    <col min="3" max="3" width="11.625" style="5" bestFit="1" customWidth="1"/>
    <col min="4" max="4" width="16.125" style="5" bestFit="1" customWidth="1"/>
    <col min="5" max="6" width="9" style="5"/>
    <col min="7" max="7" width="11.625" style="5" bestFit="1" customWidth="1"/>
    <col min="8" max="16384" width="9" style="5"/>
  </cols>
  <sheetData>
    <row r="1" spans="1:4" x14ac:dyDescent="0.15">
      <c r="A1" s="5" t="s">
        <v>58</v>
      </c>
      <c r="B1" s="5">
        <v>429998000</v>
      </c>
      <c r="C1" s="5">
        <v>3</v>
      </c>
      <c r="D1" s="5">
        <f>B1*C1</f>
        <v>1289994000</v>
      </c>
    </row>
    <row r="2" spans="1:4" x14ac:dyDescent="0.15">
      <c r="A2" s="5" t="s">
        <v>59</v>
      </c>
      <c r="B2" s="5">
        <v>370</v>
      </c>
      <c r="C2" s="5">
        <f>SUM(G24:G32)</f>
        <v>5393255</v>
      </c>
      <c r="D2" s="5">
        <f>B2*C2</f>
        <v>1995504350</v>
      </c>
    </row>
    <row r="3" spans="1:4" x14ac:dyDescent="0.15">
      <c r="D3" s="5">
        <f>SUM(D1:D2)</f>
        <v>3285498350</v>
      </c>
    </row>
    <row r="24" spans="7:7" x14ac:dyDescent="0.15">
      <c r="G24" s="5">
        <v>3000000</v>
      </c>
    </row>
    <row r="25" spans="7:7" x14ac:dyDescent="0.15">
      <c r="G25" s="5">
        <v>11907</v>
      </c>
    </row>
    <row r="26" spans="7:7" x14ac:dyDescent="0.15">
      <c r="G26" s="5">
        <v>9702</v>
      </c>
    </row>
    <row r="27" spans="7:7" x14ac:dyDescent="0.15">
      <c r="G27" s="5">
        <v>500000</v>
      </c>
    </row>
    <row r="28" spans="7:7" x14ac:dyDescent="0.15">
      <c r="G28" s="5">
        <v>63966</v>
      </c>
    </row>
    <row r="29" spans="7:7" x14ac:dyDescent="0.15">
      <c r="G29" s="5">
        <v>400000</v>
      </c>
    </row>
    <row r="30" spans="7:7" x14ac:dyDescent="0.15">
      <c r="G30" s="5">
        <v>560000</v>
      </c>
    </row>
    <row r="31" spans="7:7" x14ac:dyDescent="0.15">
      <c r="G31" s="5">
        <v>400000</v>
      </c>
    </row>
    <row r="32" spans="7:7" x14ac:dyDescent="0.15">
      <c r="G32" s="5">
        <v>447680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7" sqref="F17"/>
    </sheetView>
  </sheetViews>
  <sheetFormatPr defaultRowHeight="13.5" x14ac:dyDescent="0.15"/>
  <cols>
    <col min="1" max="1" width="9" style="4"/>
    <col min="2" max="3" width="9.125" style="4" bestFit="1" customWidth="1"/>
    <col min="4" max="4" width="15" style="4" bestFit="1" customWidth="1"/>
    <col min="5" max="5" width="9" style="4"/>
    <col min="6" max="6" width="15" style="4" bestFit="1" customWidth="1"/>
    <col min="7" max="7" width="12.75" style="4" bestFit="1" customWidth="1"/>
    <col min="8" max="8" width="9" style="4"/>
    <col min="9" max="9" width="15" style="4" bestFit="1" customWidth="1"/>
    <col min="10" max="16384" width="9" style="4"/>
  </cols>
  <sheetData>
    <row r="1" spans="1:9" x14ac:dyDescent="0.15">
      <c r="A1" s="4" t="s">
        <v>2</v>
      </c>
      <c r="B1" s="4">
        <v>117000</v>
      </c>
      <c r="C1" s="4">
        <v>15987</v>
      </c>
      <c r="D1" s="4">
        <f>B1*C1</f>
        <v>1870479000</v>
      </c>
      <c r="F1" s="4" t="s">
        <v>56</v>
      </c>
      <c r="G1" s="4">
        <v>366899997</v>
      </c>
      <c r="H1" s="4">
        <v>3</v>
      </c>
      <c r="I1" s="4">
        <f>G1*H1</f>
        <v>1100699991</v>
      </c>
    </row>
    <row r="2" spans="1:9" x14ac:dyDescent="0.15">
      <c r="A2" s="4" t="s">
        <v>4</v>
      </c>
      <c r="B2" s="4">
        <v>17000</v>
      </c>
      <c r="C2" s="4">
        <v>19805</v>
      </c>
      <c r="D2" s="4">
        <f t="shared" ref="D2:D10" si="0">B2*C2</f>
        <v>336685000</v>
      </c>
    </row>
    <row r="3" spans="1:9" x14ac:dyDescent="0.15">
      <c r="A3" s="4" t="s">
        <v>13</v>
      </c>
      <c r="B3" s="4">
        <v>50000</v>
      </c>
      <c r="C3" s="4">
        <v>5299</v>
      </c>
      <c r="D3" s="4">
        <f t="shared" si="0"/>
        <v>264950000</v>
      </c>
    </row>
    <row r="4" spans="1:9" x14ac:dyDescent="0.15">
      <c r="A4" s="4" t="s">
        <v>53</v>
      </c>
      <c r="B4" s="4">
        <v>17000</v>
      </c>
      <c r="C4" s="4">
        <v>31985</v>
      </c>
      <c r="D4" s="4">
        <f t="shared" si="0"/>
        <v>543745000</v>
      </c>
    </row>
    <row r="5" spans="1:9" x14ac:dyDescent="0.15">
      <c r="A5" s="4" t="s">
        <v>8</v>
      </c>
      <c r="B5" s="4">
        <v>34000</v>
      </c>
      <c r="C5" s="4">
        <v>13588</v>
      </c>
      <c r="D5" s="4">
        <f t="shared" si="0"/>
        <v>461992000</v>
      </c>
    </row>
    <row r="6" spans="1:9" x14ac:dyDescent="0.15">
      <c r="A6" s="4" t="s">
        <v>1</v>
      </c>
      <c r="B6" s="4">
        <v>42600</v>
      </c>
      <c r="C6" s="4">
        <v>16400</v>
      </c>
      <c r="D6" s="4">
        <f t="shared" si="0"/>
        <v>698640000</v>
      </c>
    </row>
    <row r="7" spans="1:9" x14ac:dyDescent="0.15">
      <c r="A7" s="4" t="s">
        <v>0</v>
      </c>
      <c r="B7" s="4">
        <v>36000</v>
      </c>
      <c r="C7" s="4">
        <v>20000</v>
      </c>
      <c r="D7" s="4">
        <f t="shared" si="0"/>
        <v>720000000</v>
      </c>
    </row>
    <row r="8" spans="1:9" x14ac:dyDescent="0.15">
      <c r="A8" s="4" t="s">
        <v>3</v>
      </c>
      <c r="B8" s="4">
        <v>34000</v>
      </c>
      <c r="C8" s="4">
        <v>8486</v>
      </c>
      <c r="D8" s="4">
        <f t="shared" si="0"/>
        <v>288524000</v>
      </c>
    </row>
    <row r="9" spans="1:9" x14ac:dyDescent="0.15">
      <c r="A9" s="4" t="s">
        <v>7</v>
      </c>
      <c r="B9" s="4">
        <v>17000</v>
      </c>
      <c r="C9" s="4">
        <v>62988</v>
      </c>
      <c r="D9" s="4">
        <f t="shared" si="0"/>
        <v>1070796000</v>
      </c>
    </row>
    <row r="10" spans="1:9" x14ac:dyDescent="0.15">
      <c r="A10" s="4" t="s">
        <v>54</v>
      </c>
      <c r="B10" s="4">
        <v>17000</v>
      </c>
      <c r="C10" s="4">
        <v>36216</v>
      </c>
      <c r="D10" s="4">
        <f t="shared" si="0"/>
        <v>615672000</v>
      </c>
    </row>
    <row r="11" spans="1:9" x14ac:dyDescent="0.15">
      <c r="D11" s="4">
        <f>SUM(D1:D10)</f>
        <v>6871483000</v>
      </c>
    </row>
    <row r="17" spans="5:6" x14ac:dyDescent="0.15">
      <c r="E17" s="4" t="s">
        <v>55</v>
      </c>
      <c r="F17" s="4">
        <f>D11-I1</f>
        <v>5770783009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5" style="4" bestFit="1" customWidth="1"/>
  </cols>
  <sheetData>
    <row r="1" spans="1:4" x14ac:dyDescent="0.15">
      <c r="A1" t="s">
        <v>45</v>
      </c>
      <c r="B1">
        <v>396000000</v>
      </c>
      <c r="C1">
        <v>1</v>
      </c>
      <c r="D1" s="4">
        <f>B1*C1</f>
        <v>396000000</v>
      </c>
    </row>
    <row r="2" spans="1:4" x14ac:dyDescent="0.15">
      <c r="A2" t="s">
        <v>50</v>
      </c>
      <c r="B2">
        <v>366900000</v>
      </c>
      <c r="C2">
        <v>2</v>
      </c>
      <c r="D2" s="4">
        <f t="shared" ref="D2:D4" si="0">B2*C2</f>
        <v>733800000</v>
      </c>
    </row>
    <row r="3" spans="1:4" x14ac:dyDescent="0.15">
      <c r="A3" t="s">
        <v>51</v>
      </c>
      <c r="B3">
        <v>444300000</v>
      </c>
      <c r="C3">
        <v>19</v>
      </c>
      <c r="D3" s="4">
        <f t="shared" si="0"/>
        <v>8441700000</v>
      </c>
    </row>
    <row r="4" spans="1:4" x14ac:dyDescent="0.15">
      <c r="A4" t="s">
        <v>52</v>
      </c>
      <c r="B4">
        <v>388</v>
      </c>
      <c r="C4">
        <v>33580</v>
      </c>
      <c r="D4" s="4">
        <f t="shared" si="0"/>
        <v>13029040</v>
      </c>
    </row>
    <row r="5" spans="1:4" x14ac:dyDescent="0.15">
      <c r="D5" s="4">
        <f>SUM(D1:D4)</f>
        <v>9584529040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1.625" bestFit="1" customWidth="1"/>
    <col min="4" max="4" width="11.625" bestFit="1" customWidth="1"/>
  </cols>
  <sheetData>
    <row r="1" spans="1:4" x14ac:dyDescent="0.15">
      <c r="A1" t="s">
        <v>45</v>
      </c>
      <c r="B1">
        <v>400000000</v>
      </c>
      <c r="C1">
        <v>3</v>
      </c>
      <c r="D1">
        <f>B1*C1</f>
        <v>1200000000</v>
      </c>
    </row>
    <row r="2" spans="1:4" x14ac:dyDescent="0.15">
      <c r="A2" t="s">
        <v>49</v>
      </c>
      <c r="B2">
        <v>440000000</v>
      </c>
      <c r="C2">
        <v>5</v>
      </c>
      <c r="D2">
        <f>B2*C2</f>
        <v>2200000000</v>
      </c>
    </row>
    <row r="3" spans="1:4" x14ac:dyDescent="0.15">
      <c r="D3">
        <f>D1+D2</f>
        <v>3400000000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3.5" x14ac:dyDescent="0.15"/>
  <cols>
    <col min="2" max="2" width="15" style="4" bestFit="1" customWidth="1"/>
    <col min="4" max="4" width="15" style="4" bestFit="1" customWidth="1"/>
  </cols>
  <sheetData>
    <row r="1" spans="1:4" x14ac:dyDescent="0.15">
      <c r="A1" t="s">
        <v>41</v>
      </c>
      <c r="B1" s="4">
        <v>2000000000</v>
      </c>
      <c r="C1">
        <v>1</v>
      </c>
      <c r="D1" s="4">
        <f>B1*C1</f>
        <v>2000000000</v>
      </c>
    </row>
    <row r="2" spans="1:4" x14ac:dyDescent="0.15">
      <c r="A2" t="s">
        <v>42</v>
      </c>
      <c r="B2" s="4">
        <v>120000000</v>
      </c>
      <c r="C2">
        <v>4</v>
      </c>
      <c r="D2" s="4">
        <f t="shared" ref="D2:D7" si="0">B2*C2</f>
        <v>480000000</v>
      </c>
    </row>
    <row r="3" spans="1:4" x14ac:dyDescent="0.15">
      <c r="A3" t="s">
        <v>43</v>
      </c>
      <c r="B3" s="4">
        <v>385000000</v>
      </c>
      <c r="C3">
        <v>2</v>
      </c>
      <c r="D3" s="4">
        <f t="shared" si="0"/>
        <v>770000000</v>
      </c>
    </row>
    <row r="4" spans="1:4" x14ac:dyDescent="0.15">
      <c r="A4" t="s">
        <v>44</v>
      </c>
      <c r="B4" s="4">
        <v>446000000</v>
      </c>
      <c r="C4">
        <v>2</v>
      </c>
      <c r="D4" s="4">
        <f t="shared" si="0"/>
        <v>892000000</v>
      </c>
    </row>
    <row r="5" spans="1:4" x14ac:dyDescent="0.15">
      <c r="A5" t="s">
        <v>45</v>
      </c>
      <c r="B5" s="4">
        <v>400000000</v>
      </c>
      <c r="C5">
        <v>1</v>
      </c>
      <c r="D5" s="4">
        <f t="shared" si="0"/>
        <v>400000000</v>
      </c>
    </row>
    <row r="6" spans="1:4" x14ac:dyDescent="0.15">
      <c r="A6" t="s">
        <v>46</v>
      </c>
      <c r="B6" s="4">
        <v>335</v>
      </c>
      <c r="C6">
        <f>1610270+200000+1120000+65000+3960+792510+39600+5240+737420</f>
        <v>4574000</v>
      </c>
      <c r="D6" s="4">
        <f t="shared" si="0"/>
        <v>1532290000</v>
      </c>
    </row>
    <row r="7" spans="1:4" x14ac:dyDescent="0.15">
      <c r="A7" t="s">
        <v>47</v>
      </c>
      <c r="B7" s="4">
        <v>369000000</v>
      </c>
      <c r="C7">
        <v>2</v>
      </c>
      <c r="D7" s="4">
        <f t="shared" si="0"/>
        <v>738000000</v>
      </c>
    </row>
    <row r="8" spans="1:4" x14ac:dyDescent="0.15">
      <c r="D8" s="4">
        <f>SUM(D1:D7)</f>
        <v>6812290000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14" sqref="C14"/>
    </sheetView>
  </sheetViews>
  <sheetFormatPr defaultRowHeight="13.5" x14ac:dyDescent="0.15"/>
  <cols>
    <col min="3" max="3" width="19.375" bestFit="1" customWidth="1"/>
    <col min="6" max="6" width="11.625" bestFit="1" customWidth="1"/>
    <col min="12" max="12" width="13" bestFit="1" customWidth="1"/>
  </cols>
  <sheetData>
    <row r="1" spans="1:8" x14ac:dyDescent="0.15">
      <c r="A1" s="6" t="s">
        <v>9</v>
      </c>
      <c r="B1" s="6"/>
      <c r="C1" s="6"/>
      <c r="D1" s="7" t="s">
        <v>10</v>
      </c>
      <c r="E1" s="7"/>
      <c r="F1" s="7"/>
    </row>
    <row r="2" spans="1:8" x14ac:dyDescent="0.15">
      <c r="A2" t="s">
        <v>0</v>
      </c>
      <c r="B2">
        <f>16800*2</f>
        <v>33600</v>
      </c>
      <c r="C2">
        <v>302600000</v>
      </c>
      <c r="D2" t="s">
        <v>11</v>
      </c>
      <c r="E2">
        <v>60000</v>
      </c>
      <c r="F2">
        <f>49299*60000</f>
        <v>2957940000</v>
      </c>
    </row>
    <row r="3" spans="1:8" x14ac:dyDescent="0.15">
      <c r="A3" t="s">
        <v>1</v>
      </c>
      <c r="B3">
        <f>B2/2</f>
        <v>16800</v>
      </c>
      <c r="C3">
        <v>223440000</v>
      </c>
      <c r="D3" t="s">
        <v>12</v>
      </c>
      <c r="E3">
        <v>60000</v>
      </c>
      <c r="F3">
        <v>425700000</v>
      </c>
    </row>
    <row r="4" spans="1:8" x14ac:dyDescent="0.15">
      <c r="A4" t="s">
        <v>2</v>
      </c>
      <c r="B4">
        <f>B2</f>
        <v>33600</v>
      </c>
      <c r="C4">
        <v>570795792</v>
      </c>
      <c r="D4" t="s">
        <v>13</v>
      </c>
      <c r="E4">
        <v>60000</v>
      </c>
      <c r="F4">
        <v>305425388</v>
      </c>
      <c r="H4">
        <v>600</v>
      </c>
    </row>
    <row r="5" spans="1:8" x14ac:dyDescent="0.15">
      <c r="A5" t="s">
        <v>3</v>
      </c>
      <c r="B5">
        <f>B4</f>
        <v>33600</v>
      </c>
      <c r="C5">
        <v>281466192</v>
      </c>
      <c r="D5" t="s">
        <v>14</v>
      </c>
      <c r="E5">
        <v>60000</v>
      </c>
      <c r="F5">
        <v>798000000</v>
      </c>
    </row>
    <row r="6" spans="1:8" x14ac:dyDescent="0.15">
      <c r="A6" t="s">
        <v>4</v>
      </c>
      <c r="B6">
        <v>33600</v>
      </c>
      <c r="C6">
        <v>335966064</v>
      </c>
      <c r="D6" t="s">
        <v>15</v>
      </c>
      <c r="E6">
        <v>60000</v>
      </c>
      <c r="F6">
        <v>655319400</v>
      </c>
    </row>
    <row r="7" spans="1:8" x14ac:dyDescent="0.15">
      <c r="A7" t="s">
        <v>5</v>
      </c>
      <c r="B7">
        <v>33600</v>
      </c>
      <c r="C7">
        <v>500640000</v>
      </c>
      <c r="D7" t="s">
        <v>16</v>
      </c>
      <c r="E7">
        <v>60000</v>
      </c>
      <c r="F7">
        <v>473645400</v>
      </c>
    </row>
    <row r="8" spans="1:8" x14ac:dyDescent="0.15">
      <c r="A8" t="s">
        <v>6</v>
      </c>
      <c r="B8">
        <f>B3</f>
        <v>16800</v>
      </c>
      <c r="C8">
        <v>604698864</v>
      </c>
      <c r="F8">
        <f>SUM(F2:F7)</f>
        <v>5616030188</v>
      </c>
    </row>
    <row r="9" spans="1:8" x14ac:dyDescent="0.15">
      <c r="A9" t="s">
        <v>7</v>
      </c>
      <c r="B9">
        <f>B7</f>
        <v>33600</v>
      </c>
      <c r="C9">
        <v>2121166992</v>
      </c>
    </row>
    <row r="10" spans="1:8" x14ac:dyDescent="0.15">
      <c r="A10" t="s">
        <v>8</v>
      </c>
      <c r="B10">
        <f>B8</f>
        <v>16800</v>
      </c>
      <c r="C10">
        <v>232817928</v>
      </c>
    </row>
    <row r="11" spans="1:8" x14ac:dyDescent="0.15">
      <c r="C11">
        <f>SUM(C2:C10)</f>
        <v>5173591832</v>
      </c>
    </row>
    <row r="14" spans="1:8" x14ac:dyDescent="0.15">
      <c r="B14" s="1" t="s">
        <v>17</v>
      </c>
      <c r="C14" s="2">
        <f>C11+F8</f>
        <v>10789622020</v>
      </c>
    </row>
    <row r="25" spans="12:12" x14ac:dyDescent="0.15">
      <c r="L25" t="s">
        <v>21</v>
      </c>
    </row>
  </sheetData>
  <mergeCells count="2">
    <mergeCell ref="A1:C1"/>
    <mergeCell ref="D1:F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3.5" x14ac:dyDescent="0.15"/>
  <cols>
    <col min="1" max="1" width="40.2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24</v>
      </c>
    </row>
    <row r="3" spans="1:4" x14ac:dyDescent="0.15">
      <c r="A3" t="s">
        <v>25</v>
      </c>
    </row>
    <row r="4" spans="1:4" x14ac:dyDescent="0.15">
      <c r="A4" t="s">
        <v>26</v>
      </c>
      <c r="B4">
        <v>300</v>
      </c>
      <c r="C4">
        <v>50.473999999999997</v>
      </c>
      <c r="D4" t="s">
        <v>27</v>
      </c>
    </row>
    <row r="5" spans="1:4" x14ac:dyDescent="0.15">
      <c r="A5" t="s">
        <v>28</v>
      </c>
      <c r="B5">
        <v>400</v>
      </c>
      <c r="C5">
        <v>48.5</v>
      </c>
      <c r="D5" t="s">
        <v>29</v>
      </c>
    </row>
    <row r="6" spans="1:4" x14ac:dyDescent="0.15">
      <c r="A6" t="s">
        <v>31</v>
      </c>
      <c r="D6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5" bestFit="1" customWidth="1"/>
    <col min="4" max="4" width="18.375" bestFit="1" customWidth="1"/>
  </cols>
  <sheetData>
    <row r="1" spans="1:4" x14ac:dyDescent="0.15">
      <c r="A1" t="s">
        <v>106</v>
      </c>
      <c r="B1" s="3">
        <v>494999970</v>
      </c>
      <c r="C1" s="3">
        <v>32</v>
      </c>
      <c r="D1" s="3">
        <f>B1*C1</f>
        <v>15839999040</v>
      </c>
    </row>
    <row r="2" spans="1:4" x14ac:dyDescent="0.15">
      <c r="A2" t="s">
        <v>107</v>
      </c>
      <c r="B2" s="3">
        <v>4849</v>
      </c>
      <c r="C2" s="3">
        <v>3760</v>
      </c>
      <c r="D2" s="3">
        <f>B2*C2</f>
        <v>18232240</v>
      </c>
    </row>
    <row r="3" spans="1:4" x14ac:dyDescent="0.15">
      <c r="B3" s="3"/>
      <c r="C3" s="3"/>
      <c r="D3" s="3">
        <f>D1+D2</f>
        <v>15858231280</v>
      </c>
    </row>
    <row r="5" spans="1:4" x14ac:dyDescent="0.15">
      <c r="A5" t="s">
        <v>110</v>
      </c>
      <c r="B5" s="3">
        <v>45677.88</v>
      </c>
      <c r="C5" s="3">
        <v>7000</v>
      </c>
      <c r="D5" s="3">
        <f>B5*C5</f>
        <v>319745160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3.5" x14ac:dyDescent="0.15"/>
  <cols>
    <col min="2" max="2" width="15" style="4" bestFit="1" customWidth="1"/>
  </cols>
  <sheetData>
    <row r="1" spans="1:2" x14ac:dyDescent="0.15">
      <c r="A1" t="s">
        <v>34</v>
      </c>
      <c r="B1" s="4">
        <f>265979800+398969700</f>
        <v>664949500</v>
      </c>
    </row>
    <row r="2" spans="1:2" x14ac:dyDescent="0.15">
      <c r="A2" t="s">
        <v>0</v>
      </c>
      <c r="B2" s="4">
        <f>276349848+66637551</f>
        <v>342987399</v>
      </c>
    </row>
    <row r="3" spans="1:2" x14ac:dyDescent="0.15">
      <c r="A3" t="s">
        <v>35</v>
      </c>
      <c r="B3" s="4">
        <f>608599320</f>
        <v>608599320</v>
      </c>
    </row>
    <row r="4" spans="1:2" x14ac:dyDescent="0.15">
      <c r="A4" t="s">
        <v>36</v>
      </c>
      <c r="B4" s="4">
        <v>458029440</v>
      </c>
    </row>
    <row r="5" spans="1:2" x14ac:dyDescent="0.15">
      <c r="A5" t="s">
        <v>37</v>
      </c>
      <c r="B5" s="4">
        <f>1260*500000</f>
        <v>630000000</v>
      </c>
    </row>
    <row r="6" spans="1:2" x14ac:dyDescent="0.15">
      <c r="B6" s="4">
        <f>SUM(B1:B5)</f>
        <v>2704565659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3.5" x14ac:dyDescent="0.15"/>
  <cols>
    <col min="2" max="2" width="10.5" bestFit="1" customWidth="1"/>
    <col min="3" max="3" width="12.75" bestFit="1" customWidth="1"/>
    <col min="4" max="4" width="15" bestFit="1" customWidth="1"/>
  </cols>
  <sheetData>
    <row r="1" spans="1:4" x14ac:dyDescent="0.15">
      <c r="A1" t="s">
        <v>102</v>
      </c>
      <c r="B1" s="3">
        <v>124</v>
      </c>
      <c r="C1" s="3">
        <v>2000000</v>
      </c>
      <c r="D1" s="3">
        <f>B1*C1</f>
        <v>248000000</v>
      </c>
    </row>
    <row r="2" spans="1:4" x14ac:dyDescent="0.15">
      <c r="A2" t="s">
        <v>103</v>
      </c>
      <c r="B2" s="3">
        <v>126889</v>
      </c>
      <c r="C2" s="3">
        <v>2000</v>
      </c>
      <c r="D2" s="3">
        <f t="shared" ref="D2:D3" si="0">B2*C2</f>
        <v>253778000</v>
      </c>
    </row>
    <row r="3" spans="1:4" x14ac:dyDescent="0.15">
      <c r="A3" t="s">
        <v>104</v>
      </c>
      <c r="B3" s="3">
        <v>248612</v>
      </c>
      <c r="C3" s="3">
        <v>200</v>
      </c>
      <c r="D3" s="3">
        <f t="shared" si="0"/>
        <v>49722400</v>
      </c>
    </row>
    <row r="4" spans="1:4" x14ac:dyDescent="0.15">
      <c r="B4" s="3"/>
      <c r="C4" s="3"/>
      <c r="D4" s="3">
        <f>SUM(D1:D3)</f>
        <v>551500400</v>
      </c>
    </row>
    <row r="5" spans="1:4" x14ac:dyDescent="0.15">
      <c r="B5" s="3"/>
      <c r="C5" s="3"/>
      <c r="D5" s="3"/>
    </row>
    <row r="6" spans="1:4" x14ac:dyDescent="0.15">
      <c r="B6" s="3"/>
      <c r="C6" s="3"/>
      <c r="D6" s="3"/>
    </row>
    <row r="7" spans="1:4" x14ac:dyDescent="0.15">
      <c r="B7" s="3"/>
      <c r="C7" s="3"/>
      <c r="D7" s="3"/>
    </row>
    <row r="8" spans="1:4" x14ac:dyDescent="0.15">
      <c r="B8" s="3"/>
      <c r="C8" s="3"/>
      <c r="D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RowHeight="13.5" x14ac:dyDescent="0.15"/>
  <cols>
    <col min="2" max="2" width="18.375" bestFit="1" customWidth="1"/>
    <col min="4" max="4" width="18.375" bestFit="1" customWidth="1"/>
  </cols>
  <sheetData>
    <row r="1" spans="1:4" x14ac:dyDescent="0.15">
      <c r="A1" t="s">
        <v>67</v>
      </c>
      <c r="B1" s="3">
        <v>16700000000</v>
      </c>
      <c r="C1" s="3"/>
      <c r="D1" s="3"/>
    </row>
    <row r="2" spans="1:4" x14ac:dyDescent="0.15">
      <c r="A2" t="s">
        <v>99</v>
      </c>
      <c r="B2" s="3"/>
      <c r="C2" s="3"/>
      <c r="D2" s="3"/>
    </row>
    <row r="3" spans="1:4" x14ac:dyDescent="0.15">
      <c r="A3" t="s">
        <v>100</v>
      </c>
      <c r="B3" s="3">
        <v>449899989</v>
      </c>
      <c r="C3" s="3">
        <v>24</v>
      </c>
      <c r="D3" s="3">
        <f>B3*C3</f>
        <v>10797599736</v>
      </c>
    </row>
    <row r="4" spans="1:4" x14ac:dyDescent="0.15">
      <c r="B4" s="3"/>
      <c r="C4" s="3"/>
      <c r="D4" s="3"/>
    </row>
    <row r="5" spans="1:4" x14ac:dyDescent="0.15"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5" sqref="D5"/>
    </sheetView>
  </sheetViews>
  <sheetFormatPr defaultRowHeight="13.5" x14ac:dyDescent="0.15"/>
  <cols>
    <col min="2" max="2" width="15" bestFit="1" customWidth="1"/>
    <col min="3" max="3" width="10.5" bestFit="1" customWidth="1"/>
    <col min="4" max="4" width="17.25" bestFit="1" customWidth="1"/>
  </cols>
  <sheetData>
    <row r="1" spans="1:4" x14ac:dyDescent="0.15">
      <c r="A1" t="s">
        <v>93</v>
      </c>
      <c r="B1" s="3">
        <v>794</v>
      </c>
      <c r="C1" s="3">
        <v>238154</v>
      </c>
      <c r="D1" s="3">
        <f>B1*C1</f>
        <v>189094276</v>
      </c>
    </row>
    <row r="2" spans="1:4" x14ac:dyDescent="0.15">
      <c r="A2" t="s">
        <v>94</v>
      </c>
      <c r="B2" s="3">
        <v>4556</v>
      </c>
      <c r="C2" s="3">
        <f>17365+100+3165</f>
        <v>20630</v>
      </c>
      <c r="D2" s="3">
        <f t="shared" ref="D2:D4" si="0">B2*C2</f>
        <v>93990280</v>
      </c>
    </row>
    <row r="3" spans="1:4" x14ac:dyDescent="0.15">
      <c r="A3" t="s">
        <v>95</v>
      </c>
      <c r="B3" s="3">
        <v>449899989</v>
      </c>
      <c r="C3" s="3">
        <v>9</v>
      </c>
      <c r="D3" s="3">
        <f t="shared" si="0"/>
        <v>4049099901</v>
      </c>
    </row>
    <row r="4" spans="1:4" x14ac:dyDescent="0.15">
      <c r="A4" t="s">
        <v>96</v>
      </c>
      <c r="B4" s="3">
        <v>44606</v>
      </c>
      <c r="C4" s="3">
        <v>8000</v>
      </c>
      <c r="D4" s="3">
        <f t="shared" si="0"/>
        <v>356848000</v>
      </c>
    </row>
    <row r="5" spans="1:4" x14ac:dyDescent="0.15">
      <c r="B5" s="3"/>
      <c r="C5" s="3"/>
      <c r="D5" s="3">
        <f>SUM(D1:D4)</f>
        <v>4689032457</v>
      </c>
    </row>
    <row r="6" spans="1:4" x14ac:dyDescent="0.15">
      <c r="B6" s="3"/>
      <c r="C6" s="3"/>
      <c r="D6" s="3"/>
    </row>
    <row r="7" spans="1:4" x14ac:dyDescent="0.15">
      <c r="B7" s="3"/>
      <c r="C7" s="3"/>
      <c r="D7" s="3"/>
    </row>
    <row r="8" spans="1:4" x14ac:dyDescent="0.15">
      <c r="B8" s="3"/>
      <c r="C8" s="3"/>
      <c r="D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3.5" x14ac:dyDescent="0.15"/>
  <cols>
    <col min="2" max="2" width="15" bestFit="1" customWidth="1"/>
    <col min="4" max="4" width="18.375" bestFit="1" customWidth="1"/>
  </cols>
  <sheetData>
    <row r="1" spans="1:4" x14ac:dyDescent="0.15">
      <c r="A1" t="s">
        <v>64</v>
      </c>
    </row>
    <row r="2" spans="1:4" x14ac:dyDescent="0.15">
      <c r="A2" t="s">
        <v>84</v>
      </c>
      <c r="B2" s="3">
        <v>460899999</v>
      </c>
      <c r="C2" s="3">
        <v>10</v>
      </c>
      <c r="D2" s="3">
        <f>B2*C2</f>
        <v>4608999990</v>
      </c>
    </row>
    <row r="3" spans="1:4" x14ac:dyDescent="0.15">
      <c r="A3" t="s">
        <v>85</v>
      </c>
      <c r="B3" s="3">
        <v>449998997</v>
      </c>
      <c r="C3" s="3">
        <v>24</v>
      </c>
      <c r="D3" s="3">
        <f>B3*C3</f>
        <v>10799975928</v>
      </c>
    </row>
    <row r="4" spans="1:4" x14ac:dyDescent="0.15">
      <c r="A4" t="s">
        <v>88</v>
      </c>
      <c r="D4" s="3">
        <f>D2+D3</f>
        <v>15408975918</v>
      </c>
    </row>
    <row r="5" spans="1:4" x14ac:dyDescent="0.15">
      <c r="A5" t="s">
        <v>0</v>
      </c>
      <c r="B5" s="3">
        <v>13300</v>
      </c>
      <c r="C5" s="3">
        <v>16000</v>
      </c>
      <c r="D5" s="3">
        <f>B5*C5</f>
        <v>212800000</v>
      </c>
    </row>
    <row r="6" spans="1:4" x14ac:dyDescent="0.15">
      <c r="A6" t="s">
        <v>1</v>
      </c>
      <c r="B6" s="3">
        <v>27999</v>
      </c>
      <c r="C6" s="3">
        <v>50000</v>
      </c>
      <c r="D6" s="3">
        <f t="shared" ref="D6:D12" si="0">B6*C6</f>
        <v>1399950000</v>
      </c>
    </row>
    <row r="7" spans="1:4" x14ac:dyDescent="0.15">
      <c r="A7" t="s">
        <v>2</v>
      </c>
      <c r="B7" s="3">
        <v>15896</v>
      </c>
      <c r="C7" s="3">
        <v>16000</v>
      </c>
      <c r="D7" s="3">
        <f t="shared" si="0"/>
        <v>254336000</v>
      </c>
    </row>
    <row r="8" spans="1:4" x14ac:dyDescent="0.15">
      <c r="A8" t="s">
        <v>89</v>
      </c>
      <c r="B8" s="3">
        <v>18500</v>
      </c>
      <c r="C8" s="3">
        <v>16000</v>
      </c>
      <c r="D8" s="3">
        <f t="shared" si="0"/>
        <v>296000000</v>
      </c>
    </row>
    <row r="9" spans="1:4" x14ac:dyDescent="0.15">
      <c r="A9" t="s">
        <v>36</v>
      </c>
      <c r="B9" s="3">
        <v>11900</v>
      </c>
      <c r="C9" s="3">
        <v>16000</v>
      </c>
      <c r="D9" s="3">
        <f t="shared" si="0"/>
        <v>190400000</v>
      </c>
    </row>
    <row r="10" spans="1:4" x14ac:dyDescent="0.15">
      <c r="A10" t="s">
        <v>90</v>
      </c>
      <c r="B10" s="3">
        <v>29990</v>
      </c>
      <c r="C10" s="3">
        <v>16000</v>
      </c>
      <c r="D10" s="3">
        <f t="shared" si="0"/>
        <v>479840000</v>
      </c>
    </row>
    <row r="11" spans="1:4" x14ac:dyDescent="0.15">
      <c r="A11" t="s">
        <v>91</v>
      </c>
      <c r="B11" s="3">
        <v>100000</v>
      </c>
      <c r="C11" s="3">
        <v>17000</v>
      </c>
      <c r="D11" s="3">
        <f t="shared" si="0"/>
        <v>1700000000</v>
      </c>
    </row>
    <row r="12" spans="1:4" x14ac:dyDescent="0.15">
      <c r="A12" t="s">
        <v>92</v>
      </c>
      <c r="B12" s="3">
        <v>249999</v>
      </c>
      <c r="C12" s="3">
        <v>4000</v>
      </c>
      <c r="D12" s="3">
        <f t="shared" si="0"/>
        <v>999996000</v>
      </c>
    </row>
    <row r="13" spans="1:4" x14ac:dyDescent="0.15">
      <c r="B13" s="3"/>
      <c r="C13" s="3"/>
      <c r="D13" s="3">
        <f>SUM(D5:D12)</f>
        <v>5533322000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44</v>
      </c>
      <c r="B1">
        <v>449998999</v>
      </c>
      <c r="C1">
        <v>5</v>
      </c>
      <c r="D1">
        <f>B1*C1</f>
        <v>2249994995</v>
      </c>
    </row>
    <row r="2" spans="1:4" x14ac:dyDescent="0.15">
      <c r="A2" t="s">
        <v>83</v>
      </c>
      <c r="B2">
        <v>460899999</v>
      </c>
      <c r="C2">
        <v>5</v>
      </c>
      <c r="D2">
        <f>B2*C2</f>
        <v>2304499995</v>
      </c>
    </row>
    <row r="3" spans="1:4" x14ac:dyDescent="0.15">
      <c r="D3">
        <f>SUM(D1:D2)</f>
        <v>4554494990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3.5" x14ac:dyDescent="0.15"/>
  <cols>
    <col min="1" max="1" width="14.125" style="5" bestFit="1" customWidth="1"/>
    <col min="2" max="2" width="9.5" style="5" bestFit="1" customWidth="1"/>
    <col min="3" max="3" width="9.125" style="5" bestFit="1" customWidth="1"/>
    <col min="4" max="4" width="16.125" style="5" bestFit="1" customWidth="1"/>
    <col min="5" max="16384" width="9" style="5"/>
  </cols>
  <sheetData>
    <row r="1" spans="1:4" x14ac:dyDescent="0.15">
      <c r="A1" s="5" t="s">
        <v>79</v>
      </c>
      <c r="B1" s="5">
        <v>229959</v>
      </c>
      <c r="C1" s="5">
        <v>2000</v>
      </c>
      <c r="D1" s="5">
        <f>B1*C1</f>
        <v>459918000</v>
      </c>
    </row>
    <row r="2" spans="1:4" x14ac:dyDescent="0.15">
      <c r="A2" s="5" t="s">
        <v>80</v>
      </c>
      <c r="B2" s="5">
        <v>111601</v>
      </c>
      <c r="C2" s="5">
        <v>2000</v>
      </c>
      <c r="D2" s="5">
        <f t="shared" ref="D2:D5" si="0">B2*C2</f>
        <v>223202000</v>
      </c>
    </row>
    <row r="3" spans="1:4" x14ac:dyDescent="0.15">
      <c r="A3" s="5" t="s">
        <v>81</v>
      </c>
      <c r="B3" s="5">
        <v>57999</v>
      </c>
      <c r="C3" s="5">
        <v>34000</v>
      </c>
      <c r="D3" s="5">
        <f t="shared" si="0"/>
        <v>1971966000</v>
      </c>
    </row>
    <row r="4" spans="1:4" x14ac:dyDescent="0.15">
      <c r="A4" s="5" t="s">
        <v>53</v>
      </c>
      <c r="B4" s="5">
        <v>29990</v>
      </c>
      <c r="C4" s="5">
        <v>17000</v>
      </c>
      <c r="D4" s="5">
        <f t="shared" si="0"/>
        <v>509830000</v>
      </c>
    </row>
    <row r="5" spans="1:4" x14ac:dyDescent="0.15">
      <c r="A5" s="5" t="s">
        <v>0</v>
      </c>
      <c r="B5" s="5">
        <v>13080</v>
      </c>
      <c r="C5" s="5">
        <v>34000</v>
      </c>
      <c r="D5" s="5">
        <f t="shared" si="0"/>
        <v>444720000</v>
      </c>
    </row>
    <row r="6" spans="1:4" x14ac:dyDescent="0.15">
      <c r="D6" s="5">
        <f>SUM(D1:D5)</f>
        <v>3609636000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1" max="1" width="9" style="5"/>
    <col min="2" max="2" width="13.875" style="5" bestFit="1" customWidth="1"/>
    <col min="3" max="3" width="9.125" style="5" bestFit="1" customWidth="1"/>
    <col min="4" max="4" width="16.125" style="5" bestFit="1" customWidth="1"/>
    <col min="5" max="16384" width="9" style="5"/>
  </cols>
  <sheetData>
    <row r="1" spans="1:4" x14ac:dyDescent="0.15">
      <c r="A1" s="5" t="s">
        <v>77</v>
      </c>
      <c r="B1" s="5">
        <v>4999</v>
      </c>
      <c r="C1" s="5">
        <v>45000</v>
      </c>
      <c r="D1" s="5">
        <f>B1*C1</f>
        <v>224955000</v>
      </c>
    </row>
    <row r="2" spans="1:4" x14ac:dyDescent="0.15">
      <c r="A2" s="5" t="s">
        <v>78</v>
      </c>
      <c r="B2" s="5">
        <v>427999999</v>
      </c>
      <c r="C2" s="5">
        <v>6</v>
      </c>
      <c r="D2" s="5">
        <f>B2*C2</f>
        <v>2567999994</v>
      </c>
    </row>
    <row r="3" spans="1:4" x14ac:dyDescent="0.15">
      <c r="D3" s="5">
        <f>D1+D2</f>
        <v>2792954994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总计</vt:lpstr>
      <vt:lpstr>20151230吉它出售</vt:lpstr>
      <vt:lpstr>20151229吉他采购</vt:lpstr>
      <vt:lpstr>1228吉它买卖</vt:lpstr>
      <vt:lpstr>20151227吉它出售</vt:lpstr>
      <vt:lpstr>20151226吉它买卖</vt:lpstr>
      <vt:lpstr>20151225吉它出售</vt:lpstr>
      <vt:lpstr>采购</vt:lpstr>
      <vt:lpstr>2015吉它出售</vt:lpstr>
      <vt:lpstr>20151221吉他出售</vt:lpstr>
      <vt:lpstr>20151220吉它采购出售</vt:lpstr>
      <vt:lpstr>20151217吉它出售</vt:lpstr>
      <vt:lpstr>20151216吉他出售</vt:lpstr>
      <vt:lpstr>20151215吉它采购</vt:lpstr>
      <vt:lpstr>20151211吉它出售</vt:lpstr>
      <vt:lpstr>20151209吉它出售</vt:lpstr>
      <vt:lpstr>20151208吉它出售</vt:lpstr>
      <vt:lpstr>20151126采购</vt:lpstr>
      <vt:lpstr>20151129</vt:lpstr>
      <vt:lpstr>20151205采购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2015-11-26T12:14:26Z</dcterms:created>
  <dcterms:modified xsi:type="dcterms:W3CDTF">2016-01-01T11:45:53Z</dcterms:modified>
</cp:coreProperties>
</file>