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anCity\excel\"/>
    </mc:Choice>
  </mc:AlternateContent>
  <bookViews>
    <workbookView xWindow="0" yWindow="0" windowWidth="14775" windowHeight="11445" activeTab="1"/>
  </bookViews>
  <sheets>
    <sheet name="POS" sheetId="2" r:id="rId1"/>
    <sheet name="Sheet2" sheetId="5" r:id="rId2"/>
    <sheet name="Sheet1" sheetId="4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8" i="2" l="1"/>
  <c r="I149" i="2"/>
  <c r="H149" i="2"/>
  <c r="H148" i="2"/>
  <c r="F144" i="2"/>
  <c r="G144" i="2"/>
  <c r="I144" i="2"/>
  <c r="F145" i="2"/>
  <c r="H145" i="2"/>
  <c r="H143" i="2"/>
  <c r="I143" i="2"/>
  <c r="I142" i="2"/>
  <c r="H142" i="2"/>
  <c r="G143" i="2"/>
  <c r="G142" i="2"/>
  <c r="F143" i="2"/>
  <c r="F142" i="2"/>
  <c r="G145" i="2"/>
  <c r="I145" i="2"/>
  <c r="H144" i="2"/>
  <c r="T52" i="2"/>
  <c r="T51" i="2"/>
  <c r="S52" i="2"/>
  <c r="S51" i="2"/>
  <c r="R52" i="2"/>
  <c r="R51" i="2"/>
  <c r="Q52" i="2"/>
  <c r="M25" i="4"/>
  <c r="B126" i="2"/>
  <c r="B123" i="2"/>
  <c r="B119" i="2"/>
  <c r="B115" i="2"/>
  <c r="B111" i="2"/>
  <c r="B107" i="2"/>
  <c r="B103" i="2"/>
  <c r="B99" i="2"/>
  <c r="B95" i="2"/>
  <c r="B91" i="2"/>
  <c r="B87" i="2"/>
  <c r="B83" i="2"/>
  <c r="B79" i="2"/>
  <c r="I74" i="2"/>
  <c r="F74" i="2"/>
  <c r="I73" i="2"/>
  <c r="F73" i="2"/>
  <c r="I72" i="2"/>
  <c r="F72" i="2"/>
  <c r="B72" i="2"/>
  <c r="B66" i="2"/>
  <c r="B60" i="2"/>
  <c r="I57" i="2"/>
  <c r="I56" i="2"/>
  <c r="I55" i="2"/>
  <c r="I54" i="2"/>
  <c r="I51" i="2"/>
  <c r="I50" i="2"/>
  <c r="I49" i="2"/>
  <c r="I48" i="2"/>
  <c r="I45" i="2"/>
  <c r="F45" i="2"/>
  <c r="I44" i="2"/>
  <c r="F44" i="2"/>
  <c r="I43" i="2"/>
  <c r="F43" i="2"/>
  <c r="I42" i="2"/>
  <c r="F42" i="2"/>
  <c r="B42" i="2"/>
  <c r="I39" i="2"/>
  <c r="I38" i="2"/>
  <c r="I37" i="2"/>
  <c r="B37" i="2"/>
  <c r="I34" i="2"/>
  <c r="F34" i="2"/>
  <c r="I33" i="2"/>
  <c r="F33" i="2"/>
  <c r="I32" i="2"/>
  <c r="F32" i="2"/>
  <c r="I31" i="2"/>
  <c r="F31" i="2"/>
  <c r="B31" i="2"/>
  <c r="I28" i="2"/>
  <c r="F28" i="2"/>
  <c r="I27" i="2"/>
  <c r="F27" i="2"/>
  <c r="I26" i="2"/>
  <c r="F26" i="2"/>
  <c r="B26" i="2"/>
  <c r="B20" i="2"/>
  <c r="B14" i="2"/>
  <c r="B8" i="2"/>
  <c r="B2" i="2"/>
</calcChain>
</file>

<file path=xl/sharedStrings.xml><?xml version="1.0" encoding="utf-8"?>
<sst xmlns="http://schemas.openxmlformats.org/spreadsheetml/2006/main" count="544" uniqueCount="289">
  <si>
    <t>POS1</t>
  </si>
  <si>
    <t>POS2</t>
  </si>
  <si>
    <t>POS3</t>
  </si>
  <si>
    <t>POS4</t>
  </si>
  <si>
    <t>POS5</t>
  </si>
  <si>
    <t>POS6</t>
  </si>
  <si>
    <t>POS7</t>
  </si>
  <si>
    <t>POS8</t>
  </si>
  <si>
    <t>POS9</t>
  </si>
  <si>
    <t>POS10</t>
  </si>
  <si>
    <t>POS11</t>
  </si>
  <si>
    <t>POS12</t>
  </si>
  <si>
    <t>POS13</t>
  </si>
  <si>
    <t>POS14</t>
  </si>
  <si>
    <t>POS15</t>
  </si>
  <si>
    <t>铪</t>
  </si>
  <si>
    <t>镝</t>
  </si>
  <si>
    <t>铪</t>
    <phoneticPr fontId="1" type="noConversion"/>
  </si>
  <si>
    <t>铁磁流体</t>
  </si>
  <si>
    <t>铁磁流体</t>
    <phoneticPr fontId="1" type="noConversion"/>
  </si>
  <si>
    <t>汞</t>
  </si>
  <si>
    <t>汞</t>
    <phoneticPr fontId="1" type="noConversion"/>
  </si>
  <si>
    <t>镝汞合金</t>
  </si>
  <si>
    <t>六元复合物</t>
  </si>
  <si>
    <t>陶瓷粉末</t>
  </si>
  <si>
    <t>铬</t>
  </si>
  <si>
    <t>富勒化合物</t>
  </si>
  <si>
    <t>产出</t>
  </si>
  <si>
    <r>
      <rPr>
        <sz val="11"/>
        <color indexed="8"/>
        <rFont val="Tahoma"/>
        <family val="2"/>
      </rPr>
      <t>POS</t>
    </r>
    <r>
      <rPr>
        <sz val="11"/>
        <color indexed="8"/>
        <rFont val="宋体"/>
        <family val="3"/>
        <charset val="134"/>
      </rPr>
      <t>种类</t>
    </r>
  </si>
  <si>
    <t>简单反应产物</t>
  </si>
  <si>
    <t>来源</t>
  </si>
  <si>
    <r>
      <rPr>
        <sz val="11"/>
        <color indexed="8"/>
        <rFont val="Tahoma"/>
        <family val="2"/>
      </rPr>
      <t>C</t>
    </r>
    <r>
      <rPr>
        <sz val="11"/>
        <color indexed="8"/>
        <rFont val="宋体"/>
        <family val="3"/>
        <charset val="134"/>
      </rPr>
      <t>大</t>
    </r>
    <r>
      <rPr>
        <sz val="11"/>
        <color indexed="8"/>
        <rFont val="Tahoma"/>
        <family val="2"/>
      </rPr>
      <t>POS</t>
    </r>
  </si>
  <si>
    <t>铂锝合金</t>
  </si>
  <si>
    <t>炭聚合物</t>
  </si>
  <si>
    <t>本地采集</t>
  </si>
  <si>
    <t>烃类</t>
  </si>
  <si>
    <t>硅酸盐</t>
  </si>
  <si>
    <t>多晶体碳化硅纤维</t>
  </si>
  <si>
    <t>每月消耗量</t>
  </si>
  <si>
    <t>蒸发岩沉积物</t>
  </si>
  <si>
    <t>本地采集铂加入铬</t>
  </si>
  <si>
    <t>酚合成物</t>
  </si>
  <si>
    <r>
      <rPr>
        <sz val="11"/>
        <color indexed="8"/>
        <rFont val="宋体"/>
        <family val="3"/>
        <charset val="134"/>
      </rPr>
      <t>G大</t>
    </r>
    <r>
      <rPr>
        <sz val="11"/>
        <color indexed="8"/>
        <rFont val="Tahoma"/>
        <family val="2"/>
      </rPr>
      <t>POS</t>
    </r>
  </si>
  <si>
    <t>二硼硅</t>
  </si>
  <si>
    <t>镉化铯</t>
  </si>
  <si>
    <t>铪化钒</t>
  </si>
  <si>
    <t>费米子冷凝物</t>
  </si>
  <si>
    <t>熔融冷凝物</t>
  </si>
  <si>
    <t>稀土钷</t>
  </si>
  <si>
    <t>纳米晶体管</t>
  </si>
  <si>
    <r>
      <rPr>
        <sz val="11"/>
        <color indexed="8"/>
        <rFont val="Tahoma"/>
        <family val="2"/>
      </rPr>
      <t>G</t>
    </r>
    <r>
      <rPr>
        <sz val="11"/>
        <color indexed="8"/>
        <rFont val="宋体"/>
        <family val="3"/>
        <charset val="134"/>
      </rPr>
      <t>大</t>
    </r>
    <r>
      <rPr>
        <sz val="11"/>
        <color indexed="8"/>
        <rFont val="Tahoma"/>
        <family val="2"/>
      </rPr>
      <t>POS</t>
    </r>
    <phoneticPr fontId="6" type="noConversion"/>
  </si>
  <si>
    <t>硫酸</t>
  </si>
  <si>
    <t>新汞合金</t>
  </si>
  <si>
    <t>铁磁胶体</t>
  </si>
  <si>
    <t>超氟化物</t>
  </si>
  <si>
    <t>碳化晶体</t>
  </si>
  <si>
    <t>PO9</t>
  </si>
  <si>
    <t>微晶合金</t>
  </si>
  <si>
    <t>碳聚合物</t>
  </si>
  <si>
    <t>本地采集钴加入镉</t>
  </si>
  <si>
    <t>碳化钛</t>
  </si>
  <si>
    <t>已有数量</t>
  </si>
  <si>
    <r>
      <rPr>
        <sz val="11"/>
        <color rgb="FF000000"/>
        <rFont val="Tahoma"/>
        <family val="2"/>
      </rPr>
      <t>C</t>
    </r>
    <r>
      <rPr>
        <sz val="11"/>
        <color rgb="FF000000"/>
        <rFont val="宋体"/>
        <family val="3"/>
        <charset val="134"/>
      </rPr>
      <t>大</t>
    </r>
    <r>
      <rPr>
        <sz val="11"/>
        <color rgb="FF000000"/>
        <rFont val="Tahoma"/>
        <family val="2"/>
      </rPr>
      <t>POS</t>
    </r>
  </si>
  <si>
    <t>铬化钛</t>
  </si>
  <si>
    <t>采购金属反应</t>
  </si>
  <si>
    <t>超级突触纤维</t>
  </si>
  <si>
    <t>铯铬合金</t>
  </si>
  <si>
    <t xml:space="preserve"> 二硼硅</t>
  </si>
  <si>
    <t>G中POS</t>
  </si>
  <si>
    <t>镉</t>
  </si>
  <si>
    <r>
      <rPr>
        <sz val="11"/>
        <rFont val="Tahoma"/>
        <family val="2"/>
      </rPr>
      <t xml:space="preserve"> </t>
    </r>
    <r>
      <rPr>
        <sz val="11"/>
        <rFont val="宋体"/>
        <family val="3"/>
        <charset val="134"/>
      </rPr>
      <t>稀土钷</t>
    </r>
  </si>
  <si>
    <t>钷</t>
  </si>
  <si>
    <t>钒</t>
  </si>
  <si>
    <t>POS17</t>
  </si>
  <si>
    <t>铯</t>
  </si>
  <si>
    <t>钛</t>
  </si>
  <si>
    <t>铥</t>
  </si>
  <si>
    <t>钕</t>
  </si>
  <si>
    <t xml:space="preserve"> 镉化铯 </t>
  </si>
  <si>
    <t xml:space="preserve">硫酸 </t>
  </si>
  <si>
    <t>POS19</t>
  </si>
  <si>
    <t>标准大气</t>
  </si>
  <si>
    <t>铂</t>
  </si>
  <si>
    <t>锝</t>
  </si>
  <si>
    <t>六元化合物</t>
  </si>
  <si>
    <r>
      <rPr>
        <sz val="11"/>
        <color indexed="8"/>
        <rFont val="宋体"/>
        <family val="3"/>
        <charset val="134"/>
      </rPr>
      <t>新汞合金</t>
    </r>
    <r>
      <rPr>
        <sz val="11"/>
        <color indexed="8"/>
        <rFont val="Tahoma"/>
        <family val="2"/>
      </rPr>
      <t xml:space="preserve"> </t>
    </r>
  </si>
  <si>
    <t>POS26</t>
  </si>
  <si>
    <t>POS27</t>
  </si>
  <si>
    <t>G小POS</t>
  </si>
  <si>
    <t>E-S 6-1</t>
    <phoneticPr fontId="1" type="noConversion"/>
  </si>
  <si>
    <t>E-S 4-3</t>
    <phoneticPr fontId="1" type="noConversion"/>
  </si>
  <si>
    <t>E-S 8-2</t>
    <phoneticPr fontId="1" type="noConversion"/>
  </si>
  <si>
    <t>E-S 7-21</t>
    <phoneticPr fontId="1" type="noConversion"/>
  </si>
  <si>
    <t>E-S 4-2</t>
    <phoneticPr fontId="1" type="noConversion"/>
  </si>
  <si>
    <t>E-S 4-5</t>
    <phoneticPr fontId="1" type="noConversion"/>
  </si>
  <si>
    <t>E-S 4-1</t>
    <phoneticPr fontId="1" type="noConversion"/>
  </si>
  <si>
    <t>E-S 7-20</t>
    <phoneticPr fontId="1" type="noConversion"/>
  </si>
  <si>
    <t>E-S 7-11</t>
    <phoneticPr fontId="1" type="noConversion"/>
  </si>
  <si>
    <t>E-S 4-14</t>
    <phoneticPr fontId="1" type="noConversion"/>
  </si>
  <si>
    <t>铬（POS13）</t>
    <phoneticPr fontId="1" type="noConversion"/>
  </si>
  <si>
    <t>E-S 4-6</t>
    <phoneticPr fontId="1" type="noConversion"/>
  </si>
  <si>
    <t>POS18</t>
    <phoneticPr fontId="1" type="noConversion"/>
  </si>
  <si>
    <t>POS24</t>
    <phoneticPr fontId="1" type="noConversion"/>
  </si>
  <si>
    <t>POS23</t>
    <phoneticPr fontId="1" type="noConversion"/>
  </si>
  <si>
    <t>POS14</t>
    <phoneticPr fontId="1" type="noConversion"/>
  </si>
  <si>
    <t>E-S 4-7</t>
    <phoneticPr fontId="1" type="noConversion"/>
  </si>
  <si>
    <t>POS6</t>
    <phoneticPr fontId="1" type="noConversion"/>
  </si>
  <si>
    <t>E-S 4-8</t>
    <phoneticPr fontId="1" type="noConversion"/>
  </si>
  <si>
    <t>POS21</t>
    <phoneticPr fontId="1" type="noConversion"/>
  </si>
  <si>
    <t>POS8</t>
    <phoneticPr fontId="1" type="noConversion"/>
  </si>
  <si>
    <t>POS15</t>
    <phoneticPr fontId="1" type="noConversion"/>
  </si>
  <si>
    <t>POS17</t>
    <phoneticPr fontId="1" type="noConversion"/>
  </si>
  <si>
    <t>E-S 5-16</t>
    <phoneticPr fontId="1" type="noConversion"/>
  </si>
  <si>
    <t>E-S 5-4</t>
    <phoneticPr fontId="1" type="noConversion"/>
  </si>
  <si>
    <t>E-S 5-9</t>
    <phoneticPr fontId="1" type="noConversion"/>
  </si>
  <si>
    <t>E-S 6-17</t>
    <phoneticPr fontId="1" type="noConversion"/>
  </si>
  <si>
    <t>钷</t>
    <phoneticPr fontId="1" type="noConversion"/>
  </si>
  <si>
    <t>E-S 8-6</t>
    <phoneticPr fontId="1" type="noConversion"/>
  </si>
  <si>
    <t>S6 2-5</t>
    <phoneticPr fontId="1" type="noConversion"/>
  </si>
  <si>
    <t>S6 5-17</t>
    <phoneticPr fontId="1" type="noConversion"/>
  </si>
  <si>
    <t>S6 4-17</t>
    <phoneticPr fontId="1" type="noConversion"/>
  </si>
  <si>
    <t>S6 4-15</t>
    <phoneticPr fontId="1" type="noConversion"/>
  </si>
  <si>
    <t>IT 9-1</t>
    <phoneticPr fontId="1" type="noConversion"/>
  </si>
  <si>
    <t>POs26</t>
    <phoneticPr fontId="1" type="noConversion"/>
  </si>
  <si>
    <t>POS13</t>
    <phoneticPr fontId="1" type="noConversion"/>
  </si>
  <si>
    <t>POS16</t>
    <phoneticPr fontId="1" type="noConversion"/>
  </si>
  <si>
    <t>out各</t>
    <phoneticPr fontId="1" type="noConversion"/>
  </si>
  <si>
    <t>POS27</t>
    <phoneticPr fontId="1" type="noConversion"/>
  </si>
  <si>
    <t>IT9-5</t>
    <phoneticPr fontId="1" type="noConversion"/>
  </si>
  <si>
    <t>POS19</t>
    <phoneticPr fontId="1" type="noConversion"/>
  </si>
  <si>
    <t>pos7</t>
    <phoneticPr fontId="1" type="noConversion"/>
  </si>
  <si>
    <t>pos20</t>
    <phoneticPr fontId="1" type="noConversion"/>
  </si>
  <si>
    <t>POS7</t>
    <phoneticPr fontId="1" type="noConversion"/>
  </si>
  <si>
    <t>pos22</t>
    <phoneticPr fontId="1" type="noConversion"/>
  </si>
  <si>
    <t>out镉</t>
    <phoneticPr fontId="1" type="noConversion"/>
  </si>
  <si>
    <t>UNAG10-11</t>
    <phoneticPr fontId="1" type="noConversion"/>
  </si>
  <si>
    <t>UNAG9-10</t>
    <phoneticPr fontId="1" type="noConversion"/>
  </si>
  <si>
    <t>H-E</t>
    <phoneticPr fontId="1" type="noConversion"/>
  </si>
  <si>
    <t>7P</t>
    <phoneticPr fontId="1" type="noConversion"/>
  </si>
  <si>
    <t>钒</t>
    <phoneticPr fontId="1" type="noConversion"/>
  </si>
  <si>
    <t>E-S</t>
    <phoneticPr fontId="1" type="noConversion"/>
  </si>
  <si>
    <t>IN</t>
    <phoneticPr fontId="1" type="noConversion"/>
  </si>
  <si>
    <t>out</t>
    <phoneticPr fontId="1" type="noConversion"/>
  </si>
  <si>
    <t>铬</t>
    <phoneticPr fontId="1" type="noConversion"/>
  </si>
  <si>
    <t>六元复合物</t>
    <phoneticPr fontId="1" type="noConversion"/>
  </si>
  <si>
    <t>镝汞合金</t>
    <phoneticPr fontId="1" type="noConversion"/>
  </si>
  <si>
    <t>镉化铯</t>
    <phoneticPr fontId="1" type="noConversion"/>
  </si>
  <si>
    <t>熔融</t>
    <phoneticPr fontId="1" type="noConversion"/>
  </si>
  <si>
    <t>费米子</t>
    <phoneticPr fontId="1" type="noConversion"/>
  </si>
  <si>
    <t>铁磁流体</t>
    <phoneticPr fontId="1" type="noConversion"/>
  </si>
  <si>
    <t>超氟化物</t>
    <phoneticPr fontId="1" type="noConversion"/>
  </si>
  <si>
    <t>8天</t>
    <phoneticPr fontId="1" type="noConversion"/>
  </si>
  <si>
    <t>钛</t>
    <phoneticPr fontId="1" type="noConversion"/>
  </si>
  <si>
    <t>镉</t>
    <phoneticPr fontId="1" type="noConversion"/>
  </si>
  <si>
    <t>巨</t>
    <phoneticPr fontId="1" type="noConversion"/>
  </si>
  <si>
    <t>滴</t>
    <phoneticPr fontId="1" type="noConversion"/>
  </si>
  <si>
    <t>~</t>
    <phoneticPr fontId="1" type="noConversion"/>
  </si>
  <si>
    <t>~~</t>
    <phoneticPr fontId="1" type="noConversion"/>
  </si>
  <si>
    <t>钕</t>
    <phoneticPr fontId="1" type="noConversion"/>
  </si>
  <si>
    <t>丟</t>
    <phoneticPr fontId="1" type="noConversion"/>
  </si>
  <si>
    <t>铯</t>
    <phoneticPr fontId="1" type="noConversion"/>
  </si>
  <si>
    <t>色各合金</t>
    <phoneticPr fontId="1" type="noConversion"/>
  </si>
  <si>
    <t>新汞合金</t>
    <phoneticPr fontId="1" type="noConversion"/>
  </si>
  <si>
    <t>硫酸</t>
    <phoneticPr fontId="1" type="noConversion"/>
  </si>
  <si>
    <t>铁磁胶体</t>
    <phoneticPr fontId="1" type="noConversion"/>
  </si>
  <si>
    <t>碳化钛</t>
    <phoneticPr fontId="1" type="noConversion"/>
  </si>
  <si>
    <t>碳化晶体</t>
    <phoneticPr fontId="1" type="noConversion"/>
  </si>
  <si>
    <t>多警惕碳化纤维</t>
    <phoneticPr fontId="1" type="noConversion"/>
  </si>
  <si>
    <t>S6</t>
    <phoneticPr fontId="1" type="noConversion"/>
  </si>
  <si>
    <t>色</t>
    <phoneticPr fontId="1" type="noConversion"/>
  </si>
  <si>
    <t>超突</t>
    <phoneticPr fontId="1" type="noConversion"/>
  </si>
  <si>
    <t>色各合金</t>
    <phoneticPr fontId="1" type="noConversion"/>
  </si>
  <si>
    <t>白的合金</t>
    <phoneticPr fontId="1" type="noConversion"/>
  </si>
  <si>
    <t>新汞合金</t>
    <phoneticPr fontId="1" type="noConversion"/>
  </si>
  <si>
    <t>合化钒</t>
    <phoneticPr fontId="1" type="noConversion"/>
  </si>
  <si>
    <t>硫酸</t>
    <phoneticPr fontId="1" type="noConversion"/>
  </si>
  <si>
    <t>纳米晶体管</t>
    <phoneticPr fontId="1" type="noConversion"/>
  </si>
  <si>
    <t>UNG</t>
    <phoneticPr fontId="1" type="noConversion"/>
  </si>
  <si>
    <t>超氟化物</t>
    <phoneticPr fontId="1" type="noConversion"/>
  </si>
  <si>
    <t>锝</t>
    <phoneticPr fontId="1" type="noConversion"/>
  </si>
  <si>
    <t>7p</t>
    <phoneticPr fontId="1" type="noConversion"/>
  </si>
  <si>
    <t>富了</t>
    <phoneticPr fontId="1" type="noConversion"/>
  </si>
  <si>
    <t>二硼硅</t>
    <phoneticPr fontId="1" type="noConversion"/>
  </si>
  <si>
    <t>铂锝合金</t>
    <phoneticPr fontId="1" type="noConversion"/>
  </si>
  <si>
    <t>钜</t>
  </si>
  <si>
    <t>镝</t>
    <phoneticPr fontId="1" type="noConversion"/>
  </si>
  <si>
    <t>铥</t>
    <phoneticPr fontId="1" type="noConversion"/>
  </si>
  <si>
    <t>IN</t>
    <phoneticPr fontId="1" type="noConversion"/>
  </si>
  <si>
    <t>OUT</t>
    <phoneticPr fontId="1" type="noConversion"/>
  </si>
  <si>
    <t>总计</t>
    <phoneticPr fontId="1" type="noConversion"/>
  </si>
  <si>
    <t>IT</t>
    <phoneticPr fontId="1" type="noConversion"/>
  </si>
  <si>
    <t>he</t>
    <phoneticPr fontId="1" type="noConversion"/>
  </si>
  <si>
    <t>pos3</t>
    <phoneticPr fontId="1" type="noConversion"/>
  </si>
  <si>
    <t>pos4</t>
    <phoneticPr fontId="1" type="noConversion"/>
  </si>
  <si>
    <t>POS24</t>
    <phoneticPr fontId="1" type="noConversion"/>
  </si>
  <si>
    <t>合化钒</t>
    <phoneticPr fontId="1" type="noConversion"/>
  </si>
  <si>
    <t>酚合成物</t>
    <phoneticPr fontId="1" type="noConversion"/>
  </si>
  <si>
    <t>e-s 4-4</t>
    <phoneticPr fontId="1" type="noConversion"/>
  </si>
  <si>
    <t>锝采集（1）</t>
    <phoneticPr fontId="1" type="noConversion"/>
  </si>
  <si>
    <t>m-q 5-4</t>
    <phoneticPr fontId="1" type="noConversion"/>
  </si>
  <si>
    <t>钒采集（2）</t>
    <phoneticPr fontId="1" type="noConversion"/>
  </si>
  <si>
    <t>s6 5-19</t>
    <phoneticPr fontId="1" type="noConversion"/>
  </si>
  <si>
    <t>mq</t>
    <phoneticPr fontId="1" type="noConversion"/>
  </si>
  <si>
    <t>it 9-11</t>
    <phoneticPr fontId="1" type="noConversion"/>
  </si>
  <si>
    <t>镉采集（8）</t>
    <phoneticPr fontId="1" type="noConversion"/>
  </si>
  <si>
    <t>1w 4-6</t>
    <phoneticPr fontId="1" type="noConversion"/>
  </si>
  <si>
    <t>1w 4-16</t>
    <phoneticPr fontId="1" type="noConversion"/>
  </si>
  <si>
    <t>1w 5-11</t>
    <phoneticPr fontId="1" type="noConversion"/>
  </si>
  <si>
    <t>POS17</t>
    <phoneticPr fontId="1" type="noConversion"/>
  </si>
  <si>
    <t>POS18</t>
    <phoneticPr fontId="1" type="noConversion"/>
  </si>
  <si>
    <t>POS20</t>
    <phoneticPr fontId="1" type="noConversion"/>
  </si>
  <si>
    <t>POS21</t>
    <phoneticPr fontId="1" type="noConversion"/>
  </si>
  <si>
    <t>POS22</t>
    <phoneticPr fontId="1" type="noConversion"/>
  </si>
  <si>
    <t>POS25</t>
    <phoneticPr fontId="1" type="noConversion"/>
  </si>
  <si>
    <t>POS2</t>
    <phoneticPr fontId="1" type="noConversion"/>
  </si>
  <si>
    <t>H-E</t>
    <phoneticPr fontId="1" type="noConversion"/>
  </si>
  <si>
    <t>E-S</t>
    <phoneticPr fontId="1" type="noConversion"/>
  </si>
  <si>
    <t>加入铬</t>
    <phoneticPr fontId="1" type="noConversion"/>
  </si>
  <si>
    <t>储藏库</t>
    <phoneticPr fontId="1" type="noConversion"/>
  </si>
  <si>
    <t>7天</t>
    <phoneticPr fontId="1" type="noConversion"/>
  </si>
  <si>
    <t>8天</t>
    <phoneticPr fontId="1" type="noConversion"/>
  </si>
  <si>
    <t>5天</t>
    <phoneticPr fontId="1" type="noConversion"/>
  </si>
  <si>
    <t>pos5</t>
    <phoneticPr fontId="1" type="noConversion"/>
  </si>
  <si>
    <t>s6</t>
    <phoneticPr fontId="1" type="noConversion"/>
  </si>
  <si>
    <t>pos27</t>
    <phoneticPr fontId="1" type="noConversion"/>
  </si>
  <si>
    <t>采集钒</t>
    <phoneticPr fontId="1" type="noConversion"/>
  </si>
  <si>
    <t>in</t>
    <phoneticPr fontId="1" type="noConversion"/>
  </si>
  <si>
    <t>pos6</t>
    <phoneticPr fontId="1" type="noConversion"/>
  </si>
  <si>
    <t>熔融冷凝物</t>
    <phoneticPr fontId="1" type="noConversion"/>
  </si>
  <si>
    <t>POS25</t>
    <phoneticPr fontId="1" type="noConversion"/>
  </si>
  <si>
    <t>POS24</t>
    <phoneticPr fontId="1" type="noConversion"/>
  </si>
  <si>
    <t>POS20</t>
    <phoneticPr fontId="1" type="noConversion"/>
  </si>
  <si>
    <t>pos21</t>
    <phoneticPr fontId="1" type="noConversion"/>
  </si>
  <si>
    <t>pos23</t>
    <phoneticPr fontId="1" type="noConversion"/>
  </si>
  <si>
    <t>7p</t>
    <phoneticPr fontId="1" type="noConversion"/>
  </si>
  <si>
    <t>POs26</t>
  </si>
  <si>
    <t>out</t>
    <phoneticPr fontId="1" type="noConversion"/>
  </si>
  <si>
    <t>IT</t>
    <phoneticPr fontId="1" type="noConversion"/>
  </si>
  <si>
    <t>铯</t>
    <phoneticPr fontId="1" type="noConversion"/>
  </si>
  <si>
    <t>POS25</t>
    <phoneticPr fontId="1" type="noConversion"/>
  </si>
  <si>
    <t>铬</t>
    <phoneticPr fontId="1" type="noConversion"/>
  </si>
  <si>
    <t>POS22</t>
    <phoneticPr fontId="1" type="noConversion"/>
  </si>
  <si>
    <t>uang</t>
    <phoneticPr fontId="1" type="noConversion"/>
  </si>
  <si>
    <t>铪</t>
    <phoneticPr fontId="1" type="noConversion"/>
  </si>
  <si>
    <t>镝</t>
    <phoneticPr fontId="1" type="noConversion"/>
  </si>
  <si>
    <t>pos</t>
    <phoneticPr fontId="1" type="noConversion"/>
  </si>
  <si>
    <t>POs10</t>
    <phoneticPr fontId="1" type="noConversion"/>
  </si>
  <si>
    <t>POS27</t>
    <phoneticPr fontId="1" type="noConversion"/>
  </si>
  <si>
    <t>采集锝</t>
    <phoneticPr fontId="1" type="noConversion"/>
  </si>
  <si>
    <t>M-Q</t>
    <phoneticPr fontId="1" type="noConversion"/>
  </si>
  <si>
    <t>POs27</t>
    <phoneticPr fontId="1" type="noConversion"/>
  </si>
  <si>
    <t>采集镉</t>
    <phoneticPr fontId="1" type="noConversion"/>
  </si>
  <si>
    <t>s6 4-17</t>
    <phoneticPr fontId="1" type="noConversion"/>
  </si>
  <si>
    <t>POS11</t>
    <phoneticPr fontId="1" type="noConversion"/>
  </si>
  <si>
    <t>POS12</t>
    <phoneticPr fontId="1" type="noConversion"/>
  </si>
  <si>
    <t>钛</t>
    <phoneticPr fontId="1" type="noConversion"/>
  </si>
  <si>
    <t>采集</t>
    <phoneticPr fontId="1" type="noConversion"/>
  </si>
  <si>
    <t>S6</t>
    <phoneticPr fontId="1" type="noConversion"/>
  </si>
  <si>
    <t>IT 7P</t>
    <phoneticPr fontId="1" type="noConversion"/>
  </si>
  <si>
    <t>8个点</t>
    <phoneticPr fontId="1" type="noConversion"/>
  </si>
  <si>
    <t>83天</t>
    <phoneticPr fontId="1" type="noConversion"/>
  </si>
  <si>
    <t>it2</t>
    <phoneticPr fontId="1" type="noConversion"/>
  </si>
  <si>
    <t>s6 2</t>
    <phoneticPr fontId="1" type="noConversion"/>
  </si>
  <si>
    <t>1w 4</t>
    <phoneticPr fontId="1" type="noConversion"/>
  </si>
  <si>
    <t>c</t>
    <phoneticPr fontId="1" type="noConversion"/>
  </si>
  <si>
    <t>g</t>
    <phoneticPr fontId="1" type="noConversion"/>
  </si>
  <si>
    <t>日</t>
    <phoneticPr fontId="1" type="noConversion"/>
  </si>
  <si>
    <t>周</t>
    <phoneticPr fontId="1" type="noConversion"/>
  </si>
  <si>
    <t>月</t>
    <phoneticPr fontId="1" type="noConversion"/>
  </si>
  <si>
    <t>燃料</t>
    <phoneticPr fontId="1" type="noConversion"/>
  </si>
  <si>
    <t>C</t>
    <phoneticPr fontId="1" type="noConversion"/>
  </si>
  <si>
    <t>G</t>
    <phoneticPr fontId="1" type="noConversion"/>
  </si>
  <si>
    <t>大</t>
    <phoneticPr fontId="1" type="noConversion"/>
  </si>
  <si>
    <t>中</t>
    <phoneticPr fontId="1" type="noConversion"/>
  </si>
  <si>
    <t>小</t>
    <phoneticPr fontId="1" type="noConversion"/>
  </si>
  <si>
    <t>每天</t>
    <phoneticPr fontId="1" type="noConversion"/>
  </si>
  <si>
    <t>每周</t>
    <phoneticPr fontId="1" type="noConversion"/>
  </si>
  <si>
    <t>十天</t>
    <phoneticPr fontId="1" type="noConversion"/>
  </si>
  <si>
    <t>六元复合物</t>
    <phoneticPr fontId="1" type="noConversion"/>
  </si>
  <si>
    <t>超氟化物</t>
    <phoneticPr fontId="1" type="noConversion"/>
  </si>
  <si>
    <t>铪化钒</t>
    <phoneticPr fontId="1" type="noConversion"/>
  </si>
  <si>
    <t>铯</t>
    <phoneticPr fontId="1" type="noConversion"/>
  </si>
  <si>
    <t>稀土钷</t>
    <phoneticPr fontId="1" type="noConversion"/>
  </si>
  <si>
    <t>镉</t>
    <phoneticPr fontId="1" type="noConversion"/>
  </si>
  <si>
    <t>加到mq</t>
    <phoneticPr fontId="1" type="noConversion"/>
  </si>
  <si>
    <t>富勒化合物</t>
    <phoneticPr fontId="1" type="noConversion"/>
  </si>
  <si>
    <t>本地采集铂加入锝</t>
    <phoneticPr fontId="1" type="noConversion"/>
  </si>
  <si>
    <t>铬化钛</t>
    <phoneticPr fontId="1" type="noConversion"/>
  </si>
  <si>
    <t>7p采集钒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</si>
</sst>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Tahoma"/>
      <family val="2"/>
    </font>
    <font>
      <sz val="11"/>
      <color indexed="8"/>
      <name val="Calibri"/>
      <family val="2"/>
    </font>
    <font>
      <sz val="11"/>
      <color rgb="FFFFFF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Tahoma"/>
      <family val="2"/>
    </font>
    <font>
      <sz val="11"/>
      <color rgb="FF000000"/>
      <name val="宋体"/>
      <family val="3"/>
      <charset val="134"/>
    </font>
    <font>
      <sz val="11"/>
      <name val="Tahoma"/>
      <family val="2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4" tint="-0.249977111117893"/>
      <name val="宋体"/>
      <family val="2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1"/>
      <color theme="4"/>
      <name val="宋体"/>
      <family val="2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2"/>
      <charset val="134"/>
      <scheme val="minor"/>
    </font>
    <font>
      <sz val="11"/>
      <color rgb="FF00B0F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2">
    <xf numFmtId="0" fontId="0" fillId="0" borderId="0" xfId="0">
      <alignment vertical="center"/>
    </xf>
    <xf numFmtId="41" fontId="2" fillId="0" borderId="2" xfId="0" applyNumberFormat="1" applyFont="1" applyFill="1" applyBorder="1" applyAlignment="1">
      <alignment horizontal="center" vertical="center"/>
    </xf>
    <xf numFmtId="41" fontId="3" fillId="0" borderId="2" xfId="0" applyNumberFormat="1" applyFont="1" applyFill="1" applyBorder="1" applyAlignment="1">
      <alignment horizontal="center" vertical="center"/>
    </xf>
    <xf numFmtId="41" fontId="2" fillId="0" borderId="2" xfId="0" applyNumberFormat="1" applyFont="1" applyFill="1" applyBorder="1" applyAlignment="1">
      <alignment horizontal="center"/>
    </xf>
    <xf numFmtId="41" fontId="2" fillId="0" borderId="2" xfId="0" applyNumberFormat="1" applyFont="1" applyFill="1" applyBorder="1" applyAlignment="1"/>
    <xf numFmtId="41" fontId="3" fillId="0" borderId="2" xfId="0" applyNumberFormat="1" applyFont="1" applyFill="1" applyBorder="1" applyAlignment="1"/>
    <xf numFmtId="0" fontId="2" fillId="0" borderId="0" xfId="0" applyFont="1" applyFill="1" applyBorder="1" applyAlignment="1"/>
    <xf numFmtId="41" fontId="4" fillId="0" borderId="2" xfId="1" applyNumberFormat="1" applyFont="1" applyBorder="1" applyAlignment="1"/>
    <xf numFmtId="41" fontId="2" fillId="0" borderId="0" xfId="0" applyNumberFormat="1" applyFont="1" applyFill="1" applyBorder="1" applyAlignment="1">
      <alignment horizontal="center" vertical="center"/>
    </xf>
    <xf numFmtId="41" fontId="3" fillId="0" borderId="0" xfId="0" applyNumberFormat="1" applyFont="1" applyFill="1" applyBorder="1" applyAlignment="1">
      <alignment horizontal="center" vertical="center"/>
    </xf>
    <xf numFmtId="41" fontId="2" fillId="0" borderId="0" xfId="0" applyNumberFormat="1" applyFont="1" applyFill="1" applyBorder="1" applyAlignment="1"/>
    <xf numFmtId="41" fontId="2" fillId="0" borderId="0" xfId="0" applyNumberFormat="1" applyFont="1" applyFill="1" applyBorder="1" applyAlignment="1">
      <alignment horizontal="center" vertical="center" wrapText="1"/>
    </xf>
    <xf numFmtId="41" fontId="3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/>
    </xf>
    <xf numFmtId="41" fontId="2" fillId="0" borderId="5" xfId="0" applyNumberFormat="1" applyFont="1" applyFill="1" applyBorder="1" applyAlignment="1"/>
    <xf numFmtId="41" fontId="2" fillId="0" borderId="6" xfId="0" applyNumberFormat="1" applyFont="1" applyFill="1" applyBorder="1" applyAlignment="1"/>
    <xf numFmtId="49" fontId="2" fillId="0" borderId="2" xfId="0" applyNumberFormat="1" applyFont="1" applyFill="1" applyBorder="1" applyAlignment="1">
      <alignment vertical="center"/>
    </xf>
    <xf numFmtId="41" fontId="2" fillId="0" borderId="2" xfId="0" applyNumberFormat="1" applyFont="1" applyFill="1" applyBorder="1" applyAlignment="1">
      <alignment vertical="center" wrapText="1"/>
    </xf>
    <xf numFmtId="41" fontId="3" fillId="0" borderId="0" xfId="0" applyNumberFormat="1" applyFont="1" applyFill="1" applyBorder="1" applyAlignment="1">
      <alignment horizontal="center"/>
    </xf>
    <xf numFmtId="41" fontId="4" fillId="0" borderId="2" xfId="1" applyNumberFormat="1" applyFont="1" applyFill="1" applyBorder="1" applyAlignment="1">
      <alignment horizontal="center"/>
    </xf>
    <xf numFmtId="0" fontId="4" fillId="0" borderId="2" xfId="1" applyFont="1" applyBorder="1" applyAlignment="1">
      <alignment horizontal="center"/>
    </xf>
    <xf numFmtId="41" fontId="3" fillId="0" borderId="5" xfId="0" applyNumberFormat="1" applyFont="1" applyFill="1" applyBorder="1" applyAlignment="1"/>
    <xf numFmtId="41" fontId="3" fillId="0" borderId="0" xfId="0" applyNumberFormat="1" applyFont="1" applyFill="1" applyAlignment="1"/>
    <xf numFmtId="41" fontId="2" fillId="0" borderId="2" xfId="0" applyNumberFormat="1" applyFont="1" applyFill="1" applyBorder="1" applyAlignment="1">
      <alignment horizontal="center" vertical="center" wrapText="1"/>
    </xf>
    <xf numFmtId="41" fontId="8" fillId="0" borderId="0" xfId="0" applyNumberFormat="1" applyFont="1" applyFill="1" applyAlignment="1"/>
    <xf numFmtId="41" fontId="4" fillId="0" borderId="0" xfId="1" applyNumberFormat="1" applyFont="1" applyBorder="1" applyAlignment="1"/>
    <xf numFmtId="41" fontId="8" fillId="0" borderId="2" xfId="1" applyNumberFormat="1" applyFont="1" applyFill="1" applyBorder="1" applyAlignment="1">
      <alignment horizontal="center"/>
    </xf>
    <xf numFmtId="41" fontId="2" fillId="0" borderId="0" xfId="0" applyNumberFormat="1" applyFont="1" applyFill="1" applyBorder="1" applyAlignment="1">
      <alignment vertical="center" wrapText="1"/>
    </xf>
    <xf numFmtId="41" fontId="3" fillId="0" borderId="2" xfId="0" applyNumberFormat="1" applyFont="1" applyFill="1" applyBorder="1" applyAlignment="1">
      <alignment horizontal="center"/>
    </xf>
    <xf numFmtId="41" fontId="8" fillId="0" borderId="2" xfId="0" applyNumberFormat="1" applyFont="1" applyFill="1" applyBorder="1" applyAlignment="1">
      <alignment horizontal="center"/>
    </xf>
    <xf numFmtId="41" fontId="11" fillId="0" borderId="2" xfId="0" applyNumberFormat="1" applyFont="1" applyFill="1" applyBorder="1" applyAlignment="1">
      <alignment horizontal="center"/>
    </xf>
    <xf numFmtId="0" fontId="11" fillId="0" borderId="0" xfId="0" applyFont="1" applyFill="1" applyBorder="1" applyAlignment="1"/>
    <xf numFmtId="0" fontId="8" fillId="0" borderId="2" xfId="1" applyFont="1" applyBorder="1" applyAlignment="1">
      <alignment horizontal="center"/>
    </xf>
    <xf numFmtId="41" fontId="11" fillId="0" borderId="0" xfId="0" applyNumberFormat="1" applyFont="1" applyFill="1" applyBorder="1" applyAlignment="1">
      <alignment horizontal="center"/>
    </xf>
    <xf numFmtId="41" fontId="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2" fillId="0" borderId="2" xfId="0" applyFont="1" applyFill="1" applyBorder="1" applyAlignment="1">
      <alignment horizontal="center"/>
    </xf>
    <xf numFmtId="41" fontId="12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7" borderId="0" xfId="0" applyFill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8" borderId="0" xfId="0" applyFill="1">
      <alignment vertical="center"/>
    </xf>
    <xf numFmtId="0" fontId="0" fillId="2" borderId="0" xfId="0" applyFill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0" fillId="9" borderId="0" xfId="0" applyFill="1" applyAlignment="1">
      <alignment vertical="center"/>
    </xf>
    <xf numFmtId="41" fontId="2" fillId="0" borderId="1" xfId="0" applyNumberFormat="1" applyFont="1" applyFill="1" applyBorder="1" applyAlignment="1">
      <alignment horizontal="center" vertical="center"/>
    </xf>
    <xf numFmtId="41" fontId="2" fillId="0" borderId="3" xfId="0" applyNumberFormat="1" applyFont="1" applyFill="1" applyBorder="1" applyAlignment="1">
      <alignment horizontal="center" vertical="center"/>
    </xf>
    <xf numFmtId="41" fontId="2" fillId="0" borderId="4" xfId="0" applyNumberFormat="1" applyFont="1" applyFill="1" applyBorder="1" applyAlignment="1">
      <alignment horizontal="center" vertical="center"/>
    </xf>
    <xf numFmtId="41" fontId="3" fillId="0" borderId="2" xfId="0" applyNumberFormat="1" applyFont="1" applyFill="1" applyBorder="1" applyAlignment="1">
      <alignment horizontal="center" vertical="center" wrapText="1"/>
    </xf>
    <xf numFmtId="41" fontId="3" fillId="0" borderId="2" xfId="0" applyNumberFormat="1" applyFont="1" applyFill="1" applyBorder="1" applyAlignment="1">
      <alignment horizontal="center" vertical="center"/>
    </xf>
    <xf numFmtId="41" fontId="2" fillId="0" borderId="2" xfId="0" applyNumberFormat="1" applyFont="1" applyFill="1" applyBorder="1" applyAlignment="1">
      <alignment horizontal="center"/>
    </xf>
    <xf numFmtId="41" fontId="3" fillId="0" borderId="1" xfId="0" applyNumberFormat="1" applyFont="1" applyFill="1" applyBorder="1" applyAlignment="1">
      <alignment horizontal="center" vertical="center"/>
    </xf>
    <xf numFmtId="41" fontId="3" fillId="0" borderId="3" xfId="0" applyNumberFormat="1" applyFont="1" applyFill="1" applyBorder="1" applyAlignment="1">
      <alignment horizontal="center" vertical="center"/>
    </xf>
    <xf numFmtId="41" fontId="3" fillId="0" borderId="4" xfId="0" applyNumberFormat="1" applyFont="1" applyFill="1" applyBorder="1" applyAlignment="1">
      <alignment horizontal="center" vertical="center"/>
    </xf>
    <xf numFmtId="41" fontId="2" fillId="0" borderId="2" xfId="0" applyNumberFormat="1" applyFont="1" applyFill="1" applyBorder="1" applyAlignment="1">
      <alignment horizontal="center" vertical="center"/>
    </xf>
    <xf numFmtId="41" fontId="2" fillId="0" borderId="1" xfId="0" applyNumberFormat="1" applyFont="1" applyFill="1" applyBorder="1" applyAlignment="1">
      <alignment horizontal="center" vertical="center" wrapText="1"/>
    </xf>
    <xf numFmtId="41" fontId="2" fillId="0" borderId="4" xfId="0" applyNumberFormat="1" applyFont="1" applyFill="1" applyBorder="1" applyAlignment="1">
      <alignment horizontal="center" vertical="center" wrapText="1"/>
    </xf>
    <xf numFmtId="41" fontId="5" fillId="2" borderId="2" xfId="0" applyNumberFormat="1" applyFont="1" applyFill="1" applyBorder="1" applyAlignment="1">
      <alignment horizontal="center" vertical="center"/>
    </xf>
    <xf numFmtId="41" fontId="2" fillId="0" borderId="2" xfId="0" applyNumberFormat="1" applyFont="1" applyFill="1" applyBorder="1" applyAlignment="1">
      <alignment horizontal="center" vertical="center" wrapText="1"/>
    </xf>
    <xf numFmtId="41" fontId="7" fillId="0" borderId="2" xfId="0" applyNumberFormat="1" applyFont="1" applyFill="1" applyBorder="1" applyAlignment="1">
      <alignment horizontal="center" vertical="center"/>
    </xf>
    <xf numFmtId="41" fontId="3" fillId="3" borderId="2" xfId="0" applyNumberFormat="1" applyFont="1" applyFill="1" applyBorder="1" applyAlignment="1">
      <alignment horizontal="center" vertical="center"/>
    </xf>
    <xf numFmtId="41" fontId="2" fillId="4" borderId="2" xfId="0" applyNumberFormat="1" applyFont="1" applyFill="1" applyBorder="1" applyAlignment="1">
      <alignment horizontal="center" vertical="center"/>
    </xf>
    <xf numFmtId="41" fontId="3" fillId="4" borderId="2" xfId="0" applyNumberFormat="1" applyFont="1" applyFill="1" applyBorder="1" applyAlignment="1">
      <alignment horizontal="center" vertical="center"/>
    </xf>
    <xf numFmtId="41" fontId="8" fillId="4" borderId="2" xfId="0" applyNumberFormat="1" applyFont="1" applyFill="1" applyBorder="1" applyAlignment="1">
      <alignment horizontal="center" vertical="center"/>
    </xf>
    <xf numFmtId="41" fontId="9" fillId="4" borderId="2" xfId="0" applyNumberFormat="1" applyFont="1" applyFill="1" applyBorder="1" applyAlignment="1">
      <alignment horizontal="center" vertical="center"/>
    </xf>
    <xf numFmtId="41" fontId="10" fillId="4" borderId="2" xfId="0" applyNumberFormat="1" applyFont="1" applyFill="1" applyBorder="1" applyAlignment="1">
      <alignment horizontal="center" vertical="center"/>
    </xf>
    <xf numFmtId="41" fontId="3" fillId="5" borderId="2" xfId="0" applyNumberFormat="1" applyFont="1" applyFill="1" applyBorder="1" applyAlignment="1">
      <alignment horizontal="center" vertical="center"/>
    </xf>
    <xf numFmtId="41" fontId="8" fillId="6" borderId="2" xfId="0" applyNumberFormat="1" applyFont="1" applyFill="1" applyBorder="1" applyAlignment="1">
      <alignment horizontal="center" vertical="center"/>
    </xf>
    <xf numFmtId="41" fontId="3" fillId="6" borderId="2" xfId="0" applyNumberFormat="1" applyFont="1" applyFill="1" applyBorder="1" applyAlignment="1">
      <alignment horizontal="center" vertical="center"/>
    </xf>
    <xf numFmtId="41" fontId="2" fillId="6" borderId="2" xfId="0" applyNumberFormat="1" applyFont="1" applyFill="1" applyBorder="1" applyAlignment="1">
      <alignment horizontal="center" vertical="center"/>
    </xf>
    <xf numFmtId="41" fontId="11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9"/>
  <sheetViews>
    <sheetView topLeftCell="A70" zoomScaleNormal="100" workbookViewId="0">
      <selection activeCell="H96" sqref="H96"/>
    </sheetView>
  </sheetViews>
  <sheetFormatPr defaultRowHeight="13.5"/>
  <cols>
    <col min="1" max="1" width="19.375" bestFit="1" customWidth="1"/>
    <col min="2" max="2" width="12.25" bestFit="1" customWidth="1"/>
    <col min="3" max="3" width="8.125" bestFit="1" customWidth="1"/>
    <col min="4" max="4" width="9.875" bestFit="1" customWidth="1"/>
    <col min="5" max="5" width="15.25" bestFit="1" customWidth="1"/>
    <col min="6" max="6" width="19.375" bestFit="1" customWidth="1"/>
    <col min="7" max="7" width="14.125" bestFit="1" customWidth="1"/>
    <col min="8" max="8" width="11.125" bestFit="1" customWidth="1"/>
  </cols>
  <sheetData>
    <row r="1" spans="1:11" ht="14.25">
      <c r="A1" s="53" t="s">
        <v>285</v>
      </c>
      <c r="B1" s="1" t="s">
        <v>27</v>
      </c>
      <c r="C1" s="56" t="s">
        <v>0</v>
      </c>
      <c r="D1" s="2" t="s">
        <v>28</v>
      </c>
      <c r="E1" s="3" t="s">
        <v>29</v>
      </c>
      <c r="F1" s="4" t="s">
        <v>30</v>
      </c>
      <c r="G1" s="58" t="s">
        <v>137</v>
      </c>
      <c r="H1" s="58"/>
      <c r="I1" s="58"/>
      <c r="J1" s="5"/>
      <c r="K1" s="6"/>
    </row>
    <row r="2" spans="1:11" ht="14.25">
      <c r="A2" s="54"/>
      <c r="B2" s="59">
        <f>3000*24*30</f>
        <v>2160000</v>
      </c>
      <c r="C2" s="57"/>
      <c r="D2" s="57" t="s">
        <v>31</v>
      </c>
      <c r="E2" s="62" t="s">
        <v>32</v>
      </c>
      <c r="F2" s="62" t="s">
        <v>1</v>
      </c>
      <c r="G2" s="4"/>
      <c r="H2" s="4"/>
      <c r="I2" s="5"/>
      <c r="J2" s="5"/>
      <c r="K2" s="6"/>
    </row>
    <row r="3" spans="1:11" ht="14.25">
      <c r="A3" s="54"/>
      <c r="B3" s="60"/>
      <c r="C3" s="57"/>
      <c r="D3" s="57"/>
      <c r="E3" s="62"/>
      <c r="F3" s="62"/>
      <c r="G3" s="4"/>
      <c r="H3" s="4"/>
      <c r="I3" s="5"/>
      <c r="J3" s="5"/>
      <c r="K3" s="6"/>
    </row>
    <row r="4" spans="1:11" ht="15">
      <c r="A4" s="54"/>
      <c r="B4" s="60"/>
      <c r="C4" s="57"/>
      <c r="D4" s="57"/>
      <c r="E4" s="62" t="s">
        <v>33</v>
      </c>
      <c r="F4" s="62" t="s">
        <v>34</v>
      </c>
      <c r="G4" s="7" t="s">
        <v>35</v>
      </c>
      <c r="H4" s="63"/>
      <c r="I4" s="5">
        <v>72000</v>
      </c>
      <c r="J4" s="5">
        <v>1</v>
      </c>
      <c r="K4" s="6"/>
    </row>
    <row r="5" spans="1:11" ht="15">
      <c r="A5" s="55"/>
      <c r="B5" s="61"/>
      <c r="C5" s="57"/>
      <c r="D5" s="57"/>
      <c r="E5" s="62"/>
      <c r="F5" s="62"/>
      <c r="G5" s="7" t="s">
        <v>36</v>
      </c>
      <c r="H5" s="64"/>
      <c r="I5" s="5">
        <v>72000</v>
      </c>
      <c r="J5" s="5">
        <v>1</v>
      </c>
      <c r="K5" s="6"/>
    </row>
    <row r="6" spans="1:11" ht="14.25">
      <c r="A6" s="8"/>
      <c r="B6" s="9"/>
      <c r="C6" s="9"/>
      <c r="D6" s="9"/>
      <c r="E6" s="8"/>
      <c r="F6" s="8"/>
      <c r="G6" s="10"/>
      <c r="H6" s="11"/>
      <c r="I6" s="12"/>
      <c r="J6" s="12"/>
      <c r="K6" s="6"/>
    </row>
    <row r="7" spans="1:11" ht="14.25">
      <c r="A7" s="53" t="s">
        <v>26</v>
      </c>
      <c r="B7" s="1" t="s">
        <v>27</v>
      </c>
      <c r="C7" s="56" t="s">
        <v>1</v>
      </c>
      <c r="D7" s="2" t="s">
        <v>28</v>
      </c>
      <c r="E7" s="3" t="s">
        <v>29</v>
      </c>
      <c r="F7" s="4" t="s">
        <v>30</v>
      </c>
      <c r="G7" s="58" t="s">
        <v>137</v>
      </c>
      <c r="H7" s="58"/>
      <c r="I7" s="58"/>
      <c r="J7" s="5"/>
      <c r="K7" s="6"/>
    </row>
    <row r="8" spans="1:11" ht="14.25">
      <c r="A8" s="54"/>
      <c r="B8" s="59">
        <f>3000*24*30</f>
        <v>2160000</v>
      </c>
      <c r="C8" s="57"/>
      <c r="D8" s="57" t="s">
        <v>31</v>
      </c>
      <c r="E8" s="62" t="s">
        <v>32</v>
      </c>
      <c r="F8" s="62" t="s">
        <v>286</v>
      </c>
      <c r="G8" s="4"/>
      <c r="H8" s="4"/>
      <c r="I8" s="5"/>
      <c r="J8" s="5"/>
      <c r="K8" s="6"/>
    </row>
    <row r="9" spans="1:11" ht="14.25">
      <c r="A9" s="54"/>
      <c r="B9" s="60"/>
      <c r="C9" s="57"/>
      <c r="D9" s="57"/>
      <c r="E9" s="62"/>
      <c r="F9" s="62"/>
      <c r="G9" s="4"/>
      <c r="H9" s="4"/>
      <c r="I9" s="5"/>
      <c r="J9" s="5"/>
      <c r="K9" s="6"/>
    </row>
    <row r="10" spans="1:11" ht="15">
      <c r="A10" s="54"/>
      <c r="B10" s="60"/>
      <c r="C10" s="57"/>
      <c r="D10" s="57"/>
      <c r="E10" s="62" t="s">
        <v>33</v>
      </c>
      <c r="F10" s="62" t="s">
        <v>0</v>
      </c>
      <c r="G10" s="7"/>
      <c r="H10" s="63"/>
      <c r="I10" s="5"/>
      <c r="J10" s="5"/>
      <c r="K10" s="6"/>
    </row>
    <row r="11" spans="1:11" ht="15">
      <c r="A11" s="55"/>
      <c r="B11" s="61"/>
      <c r="C11" s="57"/>
      <c r="D11" s="57"/>
      <c r="E11" s="62"/>
      <c r="F11" s="62"/>
      <c r="G11" s="7"/>
      <c r="H11" s="64"/>
      <c r="I11" s="5"/>
      <c r="J11" s="5"/>
      <c r="K11" s="6"/>
    </row>
    <row r="12" spans="1:11">
      <c r="A12" s="6"/>
      <c r="B12" s="6"/>
      <c r="C12" s="6"/>
      <c r="D12" s="6"/>
      <c r="E12" s="13"/>
      <c r="F12" s="6"/>
      <c r="G12" s="6"/>
      <c r="H12" s="6"/>
      <c r="I12" s="6"/>
      <c r="J12" s="6"/>
      <c r="K12" s="6"/>
    </row>
    <row r="13" spans="1:11" ht="14.25">
      <c r="A13" s="53" t="s">
        <v>37</v>
      </c>
      <c r="B13" s="1" t="s">
        <v>27</v>
      </c>
      <c r="C13" s="56" t="s">
        <v>2</v>
      </c>
      <c r="D13" s="2" t="s">
        <v>28</v>
      </c>
      <c r="E13" s="3" t="s">
        <v>29</v>
      </c>
      <c r="F13" s="4" t="s">
        <v>30</v>
      </c>
      <c r="G13" s="14" t="s">
        <v>91</v>
      </c>
      <c r="H13" s="15"/>
      <c r="I13" s="5" t="s">
        <v>38</v>
      </c>
      <c r="J13" s="5"/>
      <c r="K13" s="6"/>
    </row>
    <row r="14" spans="1:11" ht="14.25">
      <c r="A14" s="54"/>
      <c r="B14" s="59">
        <f>6000*24*30</f>
        <v>4320000</v>
      </c>
      <c r="C14" s="57"/>
      <c r="D14" s="57" t="s">
        <v>31</v>
      </c>
      <c r="E14" s="62" t="s">
        <v>278</v>
      </c>
      <c r="F14" s="62" t="s">
        <v>3</v>
      </c>
      <c r="G14" s="4"/>
      <c r="H14" s="4"/>
      <c r="I14" s="5"/>
      <c r="J14" s="5"/>
      <c r="K14" s="6"/>
    </row>
    <row r="15" spans="1:11" ht="14.25">
      <c r="A15" s="54"/>
      <c r="B15" s="60"/>
      <c r="C15" s="57"/>
      <c r="D15" s="57"/>
      <c r="E15" s="62"/>
      <c r="F15" s="62"/>
      <c r="G15" s="4"/>
      <c r="H15" s="4"/>
      <c r="I15" s="5"/>
      <c r="J15" s="5"/>
      <c r="K15" s="6"/>
    </row>
    <row r="16" spans="1:11" ht="14.25">
      <c r="A16" s="54"/>
      <c r="B16" s="60"/>
      <c r="C16" s="57"/>
      <c r="D16" s="57"/>
      <c r="E16" s="62" t="s">
        <v>24</v>
      </c>
      <c r="F16" s="62" t="s">
        <v>34</v>
      </c>
      <c r="G16" s="16" t="s">
        <v>39</v>
      </c>
      <c r="H16" s="17"/>
      <c r="I16" s="5"/>
      <c r="J16" s="5"/>
      <c r="K16" s="6"/>
    </row>
    <row r="17" spans="1:11" ht="14.25">
      <c r="A17" s="55"/>
      <c r="B17" s="61"/>
      <c r="C17" s="57"/>
      <c r="D17" s="57"/>
      <c r="E17" s="62"/>
      <c r="F17" s="62"/>
      <c r="G17" s="16" t="s">
        <v>36</v>
      </c>
      <c r="H17" s="17"/>
      <c r="I17" s="5"/>
      <c r="J17" s="5"/>
      <c r="K17" s="6"/>
    </row>
    <row r="18" spans="1:11" ht="14.25">
      <c r="A18" s="12"/>
      <c r="B18" s="12"/>
      <c r="C18" s="12"/>
      <c r="D18" s="12"/>
      <c r="E18" s="18"/>
      <c r="F18" s="12"/>
      <c r="G18" s="12"/>
      <c r="H18" s="12"/>
      <c r="I18" s="12"/>
      <c r="J18" s="12"/>
      <c r="K18" s="6"/>
    </row>
    <row r="19" spans="1:11" ht="14.25">
      <c r="A19" s="53" t="s">
        <v>37</v>
      </c>
      <c r="B19" s="1" t="s">
        <v>27</v>
      </c>
      <c r="C19" s="56" t="s">
        <v>3</v>
      </c>
      <c r="D19" s="2" t="s">
        <v>28</v>
      </c>
      <c r="E19" s="3" t="s">
        <v>29</v>
      </c>
      <c r="F19" s="4" t="s">
        <v>30</v>
      </c>
      <c r="G19" s="14" t="s">
        <v>92</v>
      </c>
      <c r="H19" s="15"/>
      <c r="I19" s="5" t="s">
        <v>38</v>
      </c>
      <c r="J19" s="5"/>
      <c r="K19" s="6"/>
    </row>
    <row r="20" spans="1:11" ht="14.25">
      <c r="A20" s="54"/>
      <c r="B20" s="59">
        <f>6000*24*30</f>
        <v>4320000</v>
      </c>
      <c r="C20" s="57"/>
      <c r="D20" s="57" t="s">
        <v>31</v>
      </c>
      <c r="E20" s="62" t="s">
        <v>23</v>
      </c>
      <c r="F20" s="65" t="s">
        <v>40</v>
      </c>
      <c r="G20" s="4"/>
      <c r="H20" s="4"/>
      <c r="I20" s="5">
        <v>72000</v>
      </c>
      <c r="J20" s="5"/>
      <c r="K20" s="6"/>
    </row>
    <row r="21" spans="1:11" ht="14.25">
      <c r="A21" s="54"/>
      <c r="B21" s="60"/>
      <c r="C21" s="57"/>
      <c r="D21" s="57"/>
      <c r="E21" s="62"/>
      <c r="F21" s="65"/>
      <c r="G21" s="4"/>
      <c r="H21" s="4"/>
      <c r="I21" s="5"/>
      <c r="J21" s="5"/>
      <c r="K21" s="6"/>
    </row>
    <row r="22" spans="1:11" ht="14.25">
      <c r="A22" s="54"/>
      <c r="B22" s="60"/>
      <c r="C22" s="57"/>
      <c r="D22" s="57"/>
      <c r="E22" s="62" t="s">
        <v>24</v>
      </c>
      <c r="F22" s="62" t="s">
        <v>2</v>
      </c>
      <c r="G22" s="4"/>
      <c r="H22" s="17"/>
      <c r="I22" s="5">
        <v>72000</v>
      </c>
      <c r="J22" s="5"/>
      <c r="K22" s="6"/>
    </row>
    <row r="23" spans="1:11" ht="14.25">
      <c r="A23" s="55"/>
      <c r="B23" s="61"/>
      <c r="C23" s="57"/>
      <c r="D23" s="57"/>
      <c r="E23" s="62"/>
      <c r="F23" s="62"/>
      <c r="G23" s="4"/>
      <c r="H23" s="17"/>
      <c r="I23" s="5"/>
      <c r="J23" s="5"/>
      <c r="K23" s="6"/>
    </row>
    <row r="24" spans="1:11">
      <c r="A24" s="6"/>
      <c r="B24" s="6"/>
      <c r="C24" s="6"/>
      <c r="D24" s="6"/>
      <c r="E24" s="13"/>
      <c r="F24" s="6"/>
      <c r="G24" s="6" t="s">
        <v>197</v>
      </c>
      <c r="H24" s="6"/>
      <c r="I24" s="6"/>
      <c r="J24" s="6"/>
      <c r="K24" s="6"/>
    </row>
    <row r="25" spans="1:11" ht="14.25">
      <c r="A25" s="62" t="s">
        <v>196</v>
      </c>
      <c r="B25" s="1" t="s">
        <v>27</v>
      </c>
      <c r="C25" s="56" t="s">
        <v>4</v>
      </c>
      <c r="D25" s="2" t="s">
        <v>28</v>
      </c>
      <c r="E25" s="3" t="s">
        <v>29</v>
      </c>
      <c r="F25" s="4" t="s">
        <v>30</v>
      </c>
      <c r="G25" s="14"/>
      <c r="H25" s="15"/>
      <c r="I25" s="5" t="s">
        <v>38</v>
      </c>
      <c r="J25" s="5"/>
      <c r="K25" s="6"/>
    </row>
    <row r="26" spans="1:11" ht="15">
      <c r="A26" s="62"/>
      <c r="B26" s="57">
        <f>2200*24*30</f>
        <v>1584000</v>
      </c>
      <c r="C26" s="57"/>
      <c r="D26" s="57" t="s">
        <v>42</v>
      </c>
      <c r="E26" s="19" t="s">
        <v>43</v>
      </c>
      <c r="F26" s="1">
        <f t="shared" ref="F26:F28" si="0">100*24*30</f>
        <v>72000</v>
      </c>
      <c r="G26" s="4"/>
      <c r="H26" s="4"/>
      <c r="I26" s="1">
        <f t="shared" ref="I26:I28" si="1">100*24*30</f>
        <v>72000</v>
      </c>
      <c r="J26" s="5"/>
      <c r="K26" s="6"/>
    </row>
    <row r="27" spans="1:11" ht="15">
      <c r="A27" s="62"/>
      <c r="B27" s="57"/>
      <c r="C27" s="57"/>
      <c r="D27" s="57"/>
      <c r="E27" s="19" t="s">
        <v>44</v>
      </c>
      <c r="F27" s="1">
        <f t="shared" si="0"/>
        <v>72000</v>
      </c>
      <c r="G27" s="7"/>
      <c r="H27" s="17"/>
      <c r="I27" s="1">
        <f t="shared" si="1"/>
        <v>72000</v>
      </c>
      <c r="J27" s="5"/>
      <c r="K27" s="6"/>
    </row>
    <row r="28" spans="1:11" ht="15">
      <c r="A28" s="62"/>
      <c r="B28" s="57"/>
      <c r="C28" s="57"/>
      <c r="D28" s="57"/>
      <c r="E28" s="19" t="s">
        <v>45</v>
      </c>
      <c r="F28" s="1">
        <f t="shared" si="0"/>
        <v>72000</v>
      </c>
      <c r="G28" s="7"/>
      <c r="H28" s="17"/>
      <c r="I28" s="1">
        <f t="shared" si="1"/>
        <v>72000</v>
      </c>
      <c r="J28" s="5"/>
      <c r="K28" s="6"/>
    </row>
    <row r="29" spans="1:11" ht="14.25">
      <c r="A29" s="12"/>
      <c r="B29" s="12"/>
      <c r="C29" s="12"/>
      <c r="D29" s="12"/>
      <c r="E29" s="18"/>
      <c r="F29" s="12"/>
      <c r="G29" s="12"/>
      <c r="H29" s="12"/>
      <c r="I29" s="12"/>
      <c r="J29" s="12"/>
      <c r="K29" s="6"/>
    </row>
    <row r="30" spans="1:11" ht="14.25">
      <c r="A30" s="62" t="s">
        <v>46</v>
      </c>
      <c r="B30" s="1" t="s">
        <v>27</v>
      </c>
      <c r="C30" s="56" t="s">
        <v>5</v>
      </c>
      <c r="D30" s="2" t="s">
        <v>28</v>
      </c>
      <c r="E30" s="3" t="s">
        <v>29</v>
      </c>
      <c r="F30" s="4" t="s">
        <v>30</v>
      </c>
      <c r="G30" s="14" t="s">
        <v>100</v>
      </c>
      <c r="H30" s="15"/>
      <c r="I30" s="5" t="s">
        <v>38</v>
      </c>
      <c r="J30" s="5"/>
      <c r="K30" s="6"/>
    </row>
    <row r="31" spans="1:11" ht="15">
      <c r="A31" s="62"/>
      <c r="B31" s="57">
        <f>200*24*30</f>
        <v>144000</v>
      </c>
      <c r="C31" s="57"/>
      <c r="D31" s="57" t="s">
        <v>42</v>
      </c>
      <c r="E31" s="19" t="s">
        <v>44</v>
      </c>
      <c r="F31" s="1">
        <f t="shared" ref="F31:F34" si="2">100*24*30</f>
        <v>72000</v>
      </c>
      <c r="G31" s="4" t="s">
        <v>101</v>
      </c>
      <c r="H31" s="4"/>
      <c r="I31" s="1">
        <f t="shared" ref="I31:I34" si="3">100*24*30</f>
        <v>72000</v>
      </c>
      <c r="J31" s="5"/>
      <c r="K31" s="6"/>
    </row>
    <row r="32" spans="1:11" ht="15">
      <c r="A32" s="62"/>
      <c r="B32" s="57"/>
      <c r="C32" s="57"/>
      <c r="D32" s="57"/>
      <c r="E32" s="19" t="s">
        <v>22</v>
      </c>
      <c r="F32" s="1">
        <f t="shared" si="2"/>
        <v>72000</v>
      </c>
      <c r="G32" s="7" t="s">
        <v>102</v>
      </c>
      <c r="H32" s="17"/>
      <c r="I32" s="1">
        <f t="shared" si="3"/>
        <v>72000</v>
      </c>
      <c r="J32" s="5"/>
      <c r="K32" s="6"/>
    </row>
    <row r="33" spans="1:14" ht="15">
      <c r="A33" s="62"/>
      <c r="B33" s="57"/>
      <c r="C33" s="57"/>
      <c r="D33" s="57"/>
      <c r="E33" s="19" t="s">
        <v>47</v>
      </c>
      <c r="F33" s="1">
        <f t="shared" si="2"/>
        <v>72000</v>
      </c>
      <c r="G33" s="7" t="s">
        <v>103</v>
      </c>
      <c r="H33" s="17"/>
      <c r="I33" s="1">
        <f t="shared" si="3"/>
        <v>72000</v>
      </c>
      <c r="J33" s="5"/>
      <c r="K33" s="6"/>
    </row>
    <row r="34" spans="1:14" ht="15">
      <c r="A34" s="62"/>
      <c r="B34" s="57"/>
      <c r="C34" s="57"/>
      <c r="D34" s="57"/>
      <c r="E34" s="19" t="s">
        <v>48</v>
      </c>
      <c r="F34" s="1">
        <f t="shared" si="2"/>
        <v>72000</v>
      </c>
      <c r="G34" s="7" t="s">
        <v>104</v>
      </c>
      <c r="H34" s="17"/>
      <c r="I34" s="1">
        <f t="shared" si="3"/>
        <v>72000</v>
      </c>
      <c r="J34" s="5"/>
      <c r="K34" s="6"/>
    </row>
    <row r="35" spans="1:14">
      <c r="A35" s="6"/>
      <c r="B35" s="6"/>
      <c r="C35" s="6"/>
      <c r="D35" s="6"/>
      <c r="E35" s="13"/>
      <c r="F35" s="6"/>
      <c r="G35" s="6"/>
      <c r="H35" s="6"/>
      <c r="I35" s="6"/>
      <c r="J35" s="6"/>
      <c r="K35" s="6"/>
    </row>
    <row r="36" spans="1:14" ht="14.25">
      <c r="A36" s="62" t="s">
        <v>49</v>
      </c>
      <c r="B36" s="1" t="s">
        <v>27</v>
      </c>
      <c r="C36" s="56" t="s">
        <v>6</v>
      </c>
      <c r="D36" s="2" t="s">
        <v>28</v>
      </c>
      <c r="E36" s="3" t="s">
        <v>29</v>
      </c>
      <c r="F36" s="4" t="s">
        <v>30</v>
      </c>
      <c r="G36" s="14" t="s">
        <v>128</v>
      </c>
      <c r="H36" s="15"/>
      <c r="I36" s="5" t="s">
        <v>38</v>
      </c>
      <c r="J36" s="5"/>
      <c r="K36" s="6"/>
    </row>
    <row r="37" spans="1:14" ht="14.25">
      <c r="A37" s="62"/>
      <c r="B37" s="57">
        <f>1500*24*30</f>
        <v>1080000</v>
      </c>
      <c r="C37" s="57"/>
      <c r="D37" s="62" t="s">
        <v>50</v>
      </c>
      <c r="E37" s="1" t="s">
        <v>51</v>
      </c>
      <c r="F37" s="1">
        <v>210000</v>
      </c>
      <c r="G37" s="4" t="s">
        <v>129</v>
      </c>
      <c r="H37" s="4"/>
      <c r="I37" s="1">
        <f t="shared" ref="I37:I39" si="4">100*24*30</f>
        <v>72000</v>
      </c>
      <c r="J37" s="5"/>
      <c r="K37" s="6"/>
    </row>
    <row r="38" spans="1:14" ht="15">
      <c r="A38" s="62"/>
      <c r="B38" s="57"/>
      <c r="C38" s="57"/>
      <c r="D38" s="57"/>
      <c r="E38" s="1" t="s">
        <v>32</v>
      </c>
      <c r="F38" s="1">
        <v>290000</v>
      </c>
      <c r="G38" s="7" t="s">
        <v>131</v>
      </c>
      <c r="H38" s="17"/>
      <c r="I38" s="1">
        <f t="shared" si="4"/>
        <v>72000</v>
      </c>
      <c r="J38" s="5"/>
      <c r="K38" s="6"/>
    </row>
    <row r="39" spans="1:14" ht="15">
      <c r="A39" s="62"/>
      <c r="B39" s="57"/>
      <c r="C39" s="57"/>
      <c r="D39" s="57"/>
      <c r="E39" s="1" t="s">
        <v>52</v>
      </c>
      <c r="F39" s="1">
        <v>330000</v>
      </c>
      <c r="G39" s="7" t="s">
        <v>133</v>
      </c>
      <c r="H39" s="17"/>
      <c r="I39" s="1">
        <f t="shared" si="4"/>
        <v>72000</v>
      </c>
      <c r="J39" s="5"/>
      <c r="K39" s="6"/>
    </row>
    <row r="40" spans="1:14">
      <c r="A40" s="6"/>
      <c r="B40" s="6"/>
      <c r="C40" s="6"/>
      <c r="D40" s="6"/>
      <c r="E40" s="13"/>
      <c r="F40" s="6" t="s">
        <v>134</v>
      </c>
      <c r="G40" s="6"/>
      <c r="H40" s="6"/>
      <c r="I40" s="6"/>
      <c r="J40" s="6"/>
      <c r="K40" s="6"/>
    </row>
    <row r="41" spans="1:14" ht="14.25">
      <c r="A41" s="62" t="s">
        <v>53</v>
      </c>
      <c r="B41" s="1" t="s">
        <v>27</v>
      </c>
      <c r="C41" s="56" t="s">
        <v>7</v>
      </c>
      <c r="D41" s="2" t="s">
        <v>28</v>
      </c>
      <c r="E41" s="3" t="s">
        <v>29</v>
      </c>
      <c r="F41" s="4" t="s">
        <v>30</v>
      </c>
      <c r="G41" s="14" t="s">
        <v>107</v>
      </c>
      <c r="H41" s="15"/>
      <c r="I41" s="5" t="s">
        <v>38</v>
      </c>
      <c r="J41" s="5"/>
      <c r="K41" s="6"/>
    </row>
    <row r="42" spans="1:14" ht="15">
      <c r="A42" s="62"/>
      <c r="B42" s="57">
        <f>400*24*30</f>
        <v>288000</v>
      </c>
      <c r="C42" s="57"/>
      <c r="D42" s="57" t="s">
        <v>42</v>
      </c>
      <c r="E42" s="20" t="s">
        <v>23</v>
      </c>
      <c r="F42" s="1">
        <f t="shared" ref="F42:F45" si="5">100*24*30</f>
        <v>72000</v>
      </c>
      <c r="G42" s="4" t="s">
        <v>108</v>
      </c>
      <c r="H42" s="4"/>
      <c r="I42" s="1">
        <f t="shared" ref="I42:I45" si="6">100*24*30</f>
        <v>72000</v>
      </c>
      <c r="J42" s="5"/>
      <c r="K42" s="6"/>
    </row>
    <row r="43" spans="1:14" ht="15">
      <c r="A43" s="62"/>
      <c r="B43" s="57"/>
      <c r="C43" s="57"/>
      <c r="D43" s="57"/>
      <c r="E43" s="20" t="s">
        <v>54</v>
      </c>
      <c r="F43" s="1">
        <f t="shared" si="5"/>
        <v>72000</v>
      </c>
      <c r="G43" s="7" t="s">
        <v>110</v>
      </c>
      <c r="H43" s="17"/>
      <c r="I43" s="1">
        <f t="shared" si="6"/>
        <v>72000</v>
      </c>
      <c r="J43" s="5"/>
      <c r="K43" s="6"/>
    </row>
    <row r="44" spans="1:14" ht="15">
      <c r="A44" s="62"/>
      <c r="B44" s="57"/>
      <c r="C44" s="57"/>
      <c r="D44" s="57"/>
      <c r="E44" s="20" t="s">
        <v>18</v>
      </c>
      <c r="F44" s="1">
        <f t="shared" si="5"/>
        <v>72000</v>
      </c>
      <c r="G44" s="7" t="s">
        <v>111</v>
      </c>
      <c r="H44" s="17"/>
      <c r="I44" s="1">
        <f t="shared" si="6"/>
        <v>72000</v>
      </c>
      <c r="J44" s="5"/>
      <c r="K44" s="6"/>
    </row>
    <row r="45" spans="1:14" ht="15">
      <c r="A45" s="62"/>
      <c r="B45" s="57"/>
      <c r="C45" s="57"/>
      <c r="D45" s="57"/>
      <c r="E45" s="20" t="s">
        <v>48</v>
      </c>
      <c r="F45" s="1">
        <f t="shared" si="5"/>
        <v>72000</v>
      </c>
      <c r="G45" s="7" t="s">
        <v>104</v>
      </c>
      <c r="H45" s="17"/>
      <c r="I45" s="1">
        <f t="shared" si="6"/>
        <v>72000</v>
      </c>
      <c r="J45" s="5"/>
      <c r="K45" s="6"/>
    </row>
    <row r="46" spans="1:14">
      <c r="A46" s="6"/>
      <c r="B46" s="6"/>
      <c r="C46" s="6"/>
      <c r="D46" s="6"/>
      <c r="E46" s="13"/>
      <c r="F46" s="6"/>
      <c r="G46" s="6"/>
      <c r="H46" s="6"/>
      <c r="I46" s="6"/>
      <c r="J46" s="6"/>
      <c r="K46" s="6"/>
    </row>
    <row r="47" spans="1:14" ht="14.25">
      <c r="A47" s="53" t="s">
        <v>55</v>
      </c>
      <c r="B47" s="1" t="s">
        <v>27</v>
      </c>
      <c r="C47" s="56" t="s">
        <v>56</v>
      </c>
      <c r="D47" s="2" t="s">
        <v>28</v>
      </c>
      <c r="E47" s="3" t="s">
        <v>29</v>
      </c>
      <c r="F47" s="4" t="s">
        <v>30</v>
      </c>
      <c r="G47" s="14" t="s">
        <v>115</v>
      </c>
      <c r="H47" s="15"/>
      <c r="I47" s="5" t="s">
        <v>38</v>
      </c>
      <c r="J47" s="5"/>
      <c r="K47" s="6"/>
      <c r="N47" t="s">
        <v>151</v>
      </c>
    </row>
    <row r="48" spans="1:14" ht="14.25">
      <c r="A48" s="54"/>
      <c r="B48" s="59">
        <v>14400000</v>
      </c>
      <c r="C48" s="57"/>
      <c r="D48" s="57" t="s">
        <v>31</v>
      </c>
      <c r="E48" s="62" t="s">
        <v>57</v>
      </c>
      <c r="F48" s="62" t="s">
        <v>9</v>
      </c>
      <c r="G48" s="4"/>
      <c r="H48" s="4"/>
      <c r="I48" s="1">
        <f t="shared" ref="I48:I51" si="7">100*24*30</f>
        <v>72000</v>
      </c>
      <c r="J48" s="5"/>
      <c r="K48" s="6"/>
    </row>
    <row r="49" spans="1:20" ht="15">
      <c r="A49" s="54"/>
      <c r="B49" s="60"/>
      <c r="C49" s="57"/>
      <c r="D49" s="57"/>
      <c r="E49" s="62"/>
      <c r="F49" s="62"/>
      <c r="G49" s="7"/>
      <c r="H49" s="17"/>
      <c r="I49" s="1">
        <f t="shared" si="7"/>
        <v>72000</v>
      </c>
      <c r="J49" s="5"/>
      <c r="K49" s="6"/>
    </row>
    <row r="50" spans="1:20" ht="15">
      <c r="A50" s="54"/>
      <c r="B50" s="60"/>
      <c r="C50" s="57"/>
      <c r="D50" s="57"/>
      <c r="E50" s="62" t="s">
        <v>58</v>
      </c>
      <c r="F50" s="62" t="s">
        <v>34</v>
      </c>
      <c r="G50" s="7"/>
      <c r="H50" s="17"/>
      <c r="I50" s="1">
        <f t="shared" si="7"/>
        <v>72000</v>
      </c>
      <c r="J50" s="5"/>
      <c r="K50" s="6"/>
      <c r="R50" t="s">
        <v>266</v>
      </c>
      <c r="S50" t="s">
        <v>267</v>
      </c>
      <c r="T50" t="s">
        <v>268</v>
      </c>
    </row>
    <row r="51" spans="1:20" ht="15">
      <c r="A51" s="55"/>
      <c r="B51" s="61"/>
      <c r="C51" s="57"/>
      <c r="D51" s="57"/>
      <c r="E51" s="62"/>
      <c r="F51" s="62"/>
      <c r="G51" s="7"/>
      <c r="H51" s="17"/>
      <c r="I51" s="1">
        <f t="shared" si="7"/>
        <v>72000</v>
      </c>
      <c r="J51" s="5"/>
      <c r="K51" s="6"/>
      <c r="P51" t="s">
        <v>264</v>
      </c>
      <c r="Q51">
        <v>8</v>
      </c>
      <c r="R51">
        <f>Q51*30*24</f>
        <v>5760</v>
      </c>
      <c r="S51">
        <f>R51*7</f>
        <v>40320</v>
      </c>
      <c r="T51">
        <f>R51*30</f>
        <v>172800</v>
      </c>
    </row>
    <row r="52" spans="1:20" ht="14.25">
      <c r="A52" s="12"/>
      <c r="B52" s="12"/>
      <c r="C52" s="12"/>
      <c r="D52" s="12"/>
      <c r="E52" s="18"/>
      <c r="F52" s="12"/>
      <c r="G52" s="6"/>
      <c r="H52" s="6"/>
      <c r="I52" s="6"/>
      <c r="J52" s="6"/>
      <c r="K52" s="6"/>
      <c r="P52" t="s">
        <v>265</v>
      </c>
      <c r="Q52">
        <f>5+18.5/2</f>
        <v>14.25</v>
      </c>
      <c r="R52">
        <f>Q52*30*24</f>
        <v>10260</v>
      </c>
      <c r="S52">
        <f>R52*7</f>
        <v>71820</v>
      </c>
      <c r="T52">
        <f>R52*30</f>
        <v>307800</v>
      </c>
    </row>
    <row r="53" spans="1:20" ht="14.25">
      <c r="A53" s="53" t="s">
        <v>55</v>
      </c>
      <c r="B53" s="1" t="s">
        <v>27</v>
      </c>
      <c r="C53" s="56" t="s">
        <v>9</v>
      </c>
      <c r="D53" s="2" t="s">
        <v>28</v>
      </c>
      <c r="E53" s="3" t="s">
        <v>29</v>
      </c>
      <c r="F53" s="4" t="s">
        <v>30</v>
      </c>
      <c r="G53" s="14" t="s">
        <v>114</v>
      </c>
      <c r="H53" s="15"/>
      <c r="I53" s="5" t="s">
        <v>38</v>
      </c>
      <c r="J53" s="5"/>
      <c r="K53" s="6"/>
      <c r="N53" t="s">
        <v>151</v>
      </c>
    </row>
    <row r="54" spans="1:20" ht="14.25">
      <c r="A54" s="54"/>
      <c r="B54" s="59">
        <v>14400000</v>
      </c>
      <c r="C54" s="57"/>
      <c r="D54" s="57" t="s">
        <v>31</v>
      </c>
      <c r="E54" s="62" t="s">
        <v>57</v>
      </c>
      <c r="F54" s="62" t="s">
        <v>59</v>
      </c>
      <c r="G54" s="4"/>
      <c r="H54" s="4"/>
      <c r="I54" s="1">
        <f t="shared" ref="I54:I57" si="8">100*24*30</f>
        <v>72000</v>
      </c>
      <c r="J54" s="5"/>
      <c r="K54" s="6"/>
    </row>
    <row r="55" spans="1:20" ht="15">
      <c r="A55" s="54"/>
      <c r="B55" s="60"/>
      <c r="C55" s="57"/>
      <c r="D55" s="57"/>
      <c r="E55" s="62"/>
      <c r="F55" s="62"/>
      <c r="G55" s="7"/>
      <c r="H55" s="17"/>
      <c r="I55" s="1">
        <f t="shared" si="8"/>
        <v>72000</v>
      </c>
      <c r="J55" s="5"/>
      <c r="K55" s="6"/>
    </row>
    <row r="56" spans="1:20" ht="15">
      <c r="A56" s="54"/>
      <c r="B56" s="60"/>
      <c r="C56" s="57"/>
      <c r="D56" s="57"/>
      <c r="E56" s="62" t="s">
        <v>58</v>
      </c>
      <c r="F56" s="62" t="s">
        <v>8</v>
      </c>
      <c r="G56" s="7"/>
      <c r="H56" s="17"/>
      <c r="I56" s="1">
        <f t="shared" si="8"/>
        <v>72000</v>
      </c>
      <c r="J56" s="5"/>
      <c r="K56" s="6"/>
    </row>
    <row r="57" spans="1:20" ht="15">
      <c r="A57" s="55"/>
      <c r="B57" s="61"/>
      <c r="C57" s="57"/>
      <c r="D57" s="57"/>
      <c r="E57" s="62"/>
      <c r="F57" s="62"/>
      <c r="G57" s="7"/>
      <c r="H57" s="17"/>
      <c r="I57" s="1">
        <f t="shared" si="8"/>
        <v>72000</v>
      </c>
      <c r="J57" s="5"/>
      <c r="K57" s="6"/>
    </row>
    <row r="58" spans="1:20">
      <c r="A58" s="6"/>
      <c r="B58" s="6"/>
      <c r="C58" s="6"/>
      <c r="D58" s="6"/>
      <c r="E58" s="13"/>
      <c r="F58" s="6"/>
      <c r="G58" s="6"/>
      <c r="H58" s="6"/>
      <c r="I58" s="6"/>
      <c r="J58" s="6"/>
      <c r="K58" s="6"/>
    </row>
    <row r="59" spans="1:20" ht="14.25">
      <c r="A59" s="53" t="s">
        <v>60</v>
      </c>
      <c r="B59" s="1" t="s">
        <v>27</v>
      </c>
      <c r="C59" s="56" t="s">
        <v>10</v>
      </c>
      <c r="D59" s="2" t="s">
        <v>28</v>
      </c>
      <c r="E59" s="3" t="s">
        <v>29</v>
      </c>
      <c r="F59" s="14" t="s">
        <v>30</v>
      </c>
      <c r="G59" s="21" t="s">
        <v>112</v>
      </c>
      <c r="H59" s="3" t="s">
        <v>61</v>
      </c>
      <c r="I59" s="5" t="s">
        <v>38</v>
      </c>
      <c r="J59" s="4"/>
      <c r="K59" s="6"/>
    </row>
    <row r="60" spans="1:20" ht="14.25">
      <c r="A60" s="54"/>
      <c r="B60" s="59">
        <f>10000*24*30</f>
        <v>7200000</v>
      </c>
      <c r="C60" s="57"/>
      <c r="D60" s="67" t="s">
        <v>62</v>
      </c>
      <c r="E60" s="62" t="s">
        <v>63</v>
      </c>
      <c r="F60" s="62" t="s">
        <v>11</v>
      </c>
      <c r="G60" s="21"/>
      <c r="H60" s="53">
        <v>50000</v>
      </c>
      <c r="I60" s="62">
        <v>72000</v>
      </c>
      <c r="J60" s="66"/>
      <c r="K60" s="6"/>
      <c r="N60" t="s">
        <v>151</v>
      </c>
    </row>
    <row r="61" spans="1:20" ht="14.25">
      <c r="A61" s="54"/>
      <c r="B61" s="60"/>
      <c r="C61" s="57"/>
      <c r="D61" s="57"/>
      <c r="E61" s="62"/>
      <c r="F61" s="62"/>
      <c r="G61" s="21"/>
      <c r="H61" s="55"/>
      <c r="I61" s="62"/>
      <c r="J61" s="66"/>
      <c r="K61" s="6"/>
    </row>
    <row r="62" spans="1:20" ht="15">
      <c r="A62" s="54"/>
      <c r="B62" s="60"/>
      <c r="C62" s="57"/>
      <c r="D62" s="57"/>
      <c r="E62" s="62" t="s">
        <v>43</v>
      </c>
      <c r="F62" s="62" t="s">
        <v>34</v>
      </c>
      <c r="G62" s="7" t="s">
        <v>39</v>
      </c>
      <c r="H62" s="53"/>
      <c r="I62" s="62"/>
      <c r="J62" s="66"/>
      <c r="K62" s="6"/>
    </row>
    <row r="63" spans="1:20" ht="15">
      <c r="A63" s="55"/>
      <c r="B63" s="61"/>
      <c r="C63" s="57"/>
      <c r="D63" s="57"/>
      <c r="E63" s="62"/>
      <c r="F63" s="62"/>
      <c r="G63" s="7" t="s">
        <v>36</v>
      </c>
      <c r="H63" s="55"/>
      <c r="I63" s="62"/>
      <c r="J63" s="66"/>
      <c r="K63" s="22"/>
    </row>
    <row r="64" spans="1:20" ht="15">
      <c r="A64" s="8"/>
      <c r="B64" s="9"/>
      <c r="C64" s="9"/>
      <c r="D64" s="9"/>
      <c r="E64" s="8"/>
      <c r="F64" s="8"/>
      <c r="G64" s="22"/>
      <c r="H64" s="7"/>
      <c r="I64" s="5"/>
      <c r="J64" s="23"/>
      <c r="K64" s="22"/>
    </row>
    <row r="65" spans="1:14" ht="14.25">
      <c r="A65" s="62" t="s">
        <v>60</v>
      </c>
      <c r="B65" s="1" t="s">
        <v>27</v>
      </c>
      <c r="C65" s="56" t="s">
        <v>11</v>
      </c>
      <c r="D65" s="2" t="s">
        <v>28</v>
      </c>
      <c r="E65" s="3" t="s">
        <v>29</v>
      </c>
      <c r="F65" s="4" t="s">
        <v>30</v>
      </c>
      <c r="G65" s="5" t="s">
        <v>113</v>
      </c>
      <c r="H65" s="4"/>
      <c r="I65" s="5"/>
      <c r="J65" s="4"/>
      <c r="K65" s="24"/>
    </row>
    <row r="66" spans="1:14" ht="14.25">
      <c r="A66" s="62"/>
      <c r="B66" s="57">
        <f>10000*24*30</f>
        <v>7200000</v>
      </c>
      <c r="C66" s="57"/>
      <c r="D66" s="57" t="s">
        <v>31</v>
      </c>
      <c r="E66" s="62" t="s">
        <v>287</v>
      </c>
      <c r="F66" s="62" t="s">
        <v>64</v>
      </c>
      <c r="G66" s="5"/>
      <c r="H66" s="62">
        <v>50000</v>
      </c>
      <c r="I66" s="62">
        <v>72000</v>
      </c>
      <c r="J66" s="66"/>
      <c r="K66" s="24"/>
      <c r="N66" t="s">
        <v>151</v>
      </c>
    </row>
    <row r="67" spans="1:14" ht="14.25">
      <c r="A67" s="62"/>
      <c r="B67" s="57"/>
      <c r="C67" s="57"/>
      <c r="D67" s="57"/>
      <c r="E67" s="62"/>
      <c r="F67" s="62"/>
      <c r="G67" s="5"/>
      <c r="H67" s="62"/>
      <c r="I67" s="62"/>
      <c r="J67" s="66"/>
      <c r="K67" s="24"/>
    </row>
    <row r="68" spans="1:14" ht="15">
      <c r="A68" s="62"/>
      <c r="B68" s="57"/>
      <c r="C68" s="57"/>
      <c r="D68" s="57"/>
      <c r="E68" s="62" t="s">
        <v>43</v>
      </c>
      <c r="F68" s="62" t="s">
        <v>10</v>
      </c>
      <c r="G68" s="7" t="s">
        <v>39</v>
      </c>
      <c r="H68" s="62"/>
      <c r="I68" s="62"/>
      <c r="J68" s="66"/>
      <c r="K68" s="22"/>
    </row>
    <row r="69" spans="1:14" ht="15">
      <c r="A69" s="62"/>
      <c r="B69" s="57"/>
      <c r="C69" s="57"/>
      <c r="D69" s="57"/>
      <c r="E69" s="62"/>
      <c r="F69" s="62"/>
      <c r="G69" s="7" t="s">
        <v>36</v>
      </c>
      <c r="H69" s="62"/>
      <c r="I69" s="62"/>
      <c r="J69" s="66"/>
      <c r="K69" s="22"/>
    </row>
    <row r="70" spans="1:14" ht="15">
      <c r="A70" s="8"/>
      <c r="B70" s="9"/>
      <c r="C70" s="9"/>
      <c r="D70" s="9"/>
      <c r="E70" s="8"/>
      <c r="F70" s="8"/>
      <c r="G70" s="25"/>
      <c r="H70" s="8"/>
      <c r="I70" s="8"/>
      <c r="J70" s="11"/>
      <c r="K70" s="22"/>
    </row>
    <row r="71" spans="1:14" ht="14.25">
      <c r="A71" s="62" t="s">
        <v>65</v>
      </c>
      <c r="B71" s="1" t="s">
        <v>27</v>
      </c>
      <c r="C71" s="56" t="s">
        <v>12</v>
      </c>
      <c r="D71" s="2" t="s">
        <v>28</v>
      </c>
      <c r="E71" s="3" t="s">
        <v>29</v>
      </c>
      <c r="F71" s="4" t="s">
        <v>30</v>
      </c>
      <c r="G71" s="14" t="s">
        <v>122</v>
      </c>
      <c r="H71" s="15"/>
      <c r="I71" s="5" t="s">
        <v>38</v>
      </c>
      <c r="J71" s="4"/>
      <c r="K71" s="22"/>
    </row>
    <row r="72" spans="1:14" ht="14.25">
      <c r="A72" s="62"/>
      <c r="B72" s="57">
        <f>750*24*30</f>
        <v>540000</v>
      </c>
      <c r="C72" s="57"/>
      <c r="D72" s="57" t="s">
        <v>42</v>
      </c>
      <c r="E72" s="26" t="s">
        <v>66</v>
      </c>
      <c r="F72" s="1">
        <f t="shared" ref="F72:F74" si="9">100*24*30</f>
        <v>72000</v>
      </c>
      <c r="G72" s="4" t="s">
        <v>123</v>
      </c>
      <c r="H72" s="4"/>
      <c r="I72" s="1">
        <f t="shared" ref="I72:I74" si="10">100*24*30</f>
        <v>72000</v>
      </c>
      <c r="J72" s="66"/>
      <c r="K72" s="22"/>
    </row>
    <row r="73" spans="1:14" ht="15">
      <c r="A73" s="62"/>
      <c r="B73" s="57"/>
      <c r="C73" s="57"/>
      <c r="D73" s="57"/>
      <c r="E73" s="19" t="s">
        <v>22</v>
      </c>
      <c r="F73" s="1">
        <f t="shared" si="9"/>
        <v>72000</v>
      </c>
      <c r="G73" s="7" t="s">
        <v>194</v>
      </c>
      <c r="H73" s="17"/>
      <c r="I73" s="1">
        <f t="shared" si="10"/>
        <v>72000</v>
      </c>
      <c r="J73" s="66"/>
      <c r="K73" s="22"/>
    </row>
    <row r="74" spans="1:14" ht="15">
      <c r="A74" s="62"/>
      <c r="B74" s="57"/>
      <c r="C74" s="57"/>
      <c r="D74" s="57"/>
      <c r="E74" s="19" t="s">
        <v>45</v>
      </c>
      <c r="F74" s="1">
        <f t="shared" si="9"/>
        <v>72000</v>
      </c>
      <c r="G74" s="7" t="s">
        <v>125</v>
      </c>
      <c r="H74" s="17"/>
      <c r="I74" s="1">
        <f t="shared" si="10"/>
        <v>72000</v>
      </c>
      <c r="J74" s="66"/>
      <c r="K74" s="22"/>
    </row>
    <row r="75" spans="1:14" ht="15">
      <c r="A75" s="8"/>
      <c r="B75" s="9"/>
      <c r="C75" s="9"/>
      <c r="D75" s="9"/>
      <c r="E75" s="8" t="s">
        <v>126</v>
      </c>
      <c r="F75" s="4" t="s">
        <v>123</v>
      </c>
      <c r="G75" s="25"/>
      <c r="H75" s="27"/>
      <c r="I75" s="8"/>
      <c r="J75" s="12"/>
      <c r="K75" s="6"/>
    </row>
    <row r="76" spans="1:14" ht="15">
      <c r="A76" s="8"/>
      <c r="B76" s="9"/>
      <c r="C76" s="9"/>
      <c r="D76" s="9"/>
      <c r="E76" s="8"/>
      <c r="F76" s="8"/>
      <c r="G76" s="25"/>
      <c r="H76" s="27"/>
      <c r="I76" s="8"/>
      <c r="J76" s="12"/>
      <c r="K76" s="6"/>
    </row>
    <row r="77" spans="1:14">
      <c r="A77" s="6"/>
      <c r="B77" s="6"/>
      <c r="C77" s="6"/>
      <c r="D77" s="6"/>
      <c r="E77" s="13"/>
      <c r="F77" s="6"/>
      <c r="G77" s="6"/>
      <c r="H77" s="6"/>
      <c r="I77" s="6"/>
      <c r="J77" s="6"/>
      <c r="K77" s="6"/>
    </row>
    <row r="78" spans="1:14" ht="14.25">
      <c r="A78" s="5"/>
      <c r="B78" s="5"/>
      <c r="C78" s="5"/>
      <c r="D78" s="5"/>
      <c r="E78" s="28"/>
      <c r="F78" s="5"/>
      <c r="G78" s="6" t="s">
        <v>105</v>
      </c>
      <c r="H78" s="6"/>
      <c r="I78" s="6"/>
      <c r="J78" s="6"/>
      <c r="K78" s="6"/>
    </row>
    <row r="79" spans="1:14" ht="15">
      <c r="A79" s="68" t="s">
        <v>67</v>
      </c>
      <c r="B79" s="57">
        <f>200*24*30</f>
        <v>144000</v>
      </c>
      <c r="C79" s="57" t="s">
        <v>104</v>
      </c>
      <c r="D79" s="57" t="s">
        <v>68</v>
      </c>
      <c r="E79" s="20" t="s">
        <v>39</v>
      </c>
      <c r="F79" s="5">
        <v>72000</v>
      </c>
      <c r="G79" s="6"/>
      <c r="H79" s="6"/>
      <c r="I79" s="6"/>
      <c r="J79" s="6"/>
      <c r="K79" s="6"/>
    </row>
    <row r="80" spans="1:14" ht="15">
      <c r="A80" s="68"/>
      <c r="B80" s="57"/>
      <c r="C80" s="57"/>
      <c r="D80" s="57"/>
      <c r="E80" s="20" t="s">
        <v>36</v>
      </c>
      <c r="F80" s="5">
        <v>72000</v>
      </c>
      <c r="G80" s="6"/>
      <c r="H80" s="6"/>
      <c r="I80" s="6"/>
      <c r="J80" s="6"/>
      <c r="K80" s="6"/>
    </row>
    <row r="81" spans="1:12">
      <c r="A81" s="6"/>
      <c r="B81" s="6"/>
      <c r="C81" s="6"/>
      <c r="D81" s="6"/>
      <c r="E81" s="13"/>
      <c r="F81" s="6"/>
      <c r="G81" s="6"/>
      <c r="H81" s="6"/>
      <c r="I81" s="6"/>
      <c r="J81" s="6"/>
      <c r="K81" s="6"/>
    </row>
    <row r="82" spans="1:12" ht="14.25">
      <c r="A82" s="5"/>
      <c r="B82" s="5"/>
      <c r="C82" s="5"/>
      <c r="D82" s="5"/>
      <c r="E82" s="28"/>
      <c r="F82" s="5"/>
      <c r="G82" s="6" t="s">
        <v>117</v>
      </c>
      <c r="H82" s="6" t="s">
        <v>69</v>
      </c>
      <c r="I82" s="6"/>
      <c r="J82" s="6"/>
      <c r="K82" s="6"/>
    </row>
    <row r="83" spans="1:12" ht="14.25">
      <c r="A83" s="72" t="s">
        <v>70</v>
      </c>
      <c r="B83" s="57">
        <f>200*24*30</f>
        <v>144000</v>
      </c>
      <c r="C83" s="57" t="s">
        <v>110</v>
      </c>
      <c r="D83" s="57" t="s">
        <v>68</v>
      </c>
      <c r="E83" s="28" t="s">
        <v>69</v>
      </c>
      <c r="F83" s="5">
        <v>72000</v>
      </c>
      <c r="G83" s="6"/>
      <c r="H83" t="s">
        <v>106</v>
      </c>
      <c r="I83" s="6"/>
      <c r="J83" s="6"/>
      <c r="K83" s="6"/>
      <c r="L83">
        <v>2</v>
      </c>
    </row>
    <row r="84" spans="1:12" ht="14.25">
      <c r="A84" s="72"/>
      <c r="B84" s="57"/>
      <c r="C84" s="57"/>
      <c r="D84" s="57"/>
      <c r="E84" s="3" t="s">
        <v>116</v>
      </c>
      <c r="F84" s="5">
        <v>72000</v>
      </c>
      <c r="G84" s="6"/>
      <c r="H84" s="6" t="s">
        <v>109</v>
      </c>
      <c r="I84" s="6"/>
      <c r="J84" s="6"/>
      <c r="K84" s="6"/>
    </row>
    <row r="85" spans="1:12">
      <c r="A85" s="6"/>
      <c r="B85" s="6"/>
      <c r="C85" s="6"/>
      <c r="D85" s="6"/>
      <c r="E85" s="13"/>
      <c r="F85" s="6"/>
      <c r="G85" s="6"/>
      <c r="H85" s="6"/>
      <c r="I85" s="6"/>
      <c r="J85" s="6"/>
      <c r="K85" s="6"/>
    </row>
    <row r="86" spans="1:12" ht="14.25">
      <c r="A86" s="5"/>
      <c r="B86" s="5"/>
      <c r="C86" s="5"/>
      <c r="D86" s="5"/>
      <c r="E86" s="28"/>
      <c r="F86" s="5"/>
      <c r="G86" s="6" t="s">
        <v>136</v>
      </c>
      <c r="H86" s="6" t="s">
        <v>71</v>
      </c>
      <c r="I86" s="6"/>
      <c r="J86" s="6"/>
      <c r="K86" s="6"/>
    </row>
    <row r="87" spans="1:12" ht="14.25">
      <c r="A87" s="73" t="s">
        <v>279</v>
      </c>
      <c r="B87" s="57">
        <f>200*24*30</f>
        <v>144000</v>
      </c>
      <c r="C87" s="57" t="s">
        <v>125</v>
      </c>
      <c r="D87" s="57" t="s">
        <v>68</v>
      </c>
      <c r="E87" s="29" t="s">
        <v>72</v>
      </c>
      <c r="F87" s="5">
        <v>72000</v>
      </c>
      <c r="G87" s="6" t="s">
        <v>127</v>
      </c>
      <c r="H87" s="6" t="s">
        <v>109</v>
      </c>
      <c r="I87" s="6"/>
      <c r="J87" s="6"/>
      <c r="K87" s="6"/>
    </row>
    <row r="88" spans="1:12" ht="14.25">
      <c r="A88" s="72"/>
      <c r="B88" s="57"/>
      <c r="C88" s="57"/>
      <c r="D88" s="57"/>
      <c r="E88" s="29" t="s">
        <v>71</v>
      </c>
      <c r="F88" s="5">
        <v>72000</v>
      </c>
      <c r="G88" s="6"/>
      <c r="H88" s="6"/>
      <c r="I88" s="6"/>
      <c r="J88" s="6"/>
      <c r="K88" s="6"/>
    </row>
    <row r="89" spans="1:12" ht="14.25">
      <c r="A89" s="12"/>
      <c r="B89" s="12"/>
      <c r="C89" s="12"/>
      <c r="D89" s="12"/>
      <c r="E89" s="18"/>
      <c r="F89" s="12"/>
      <c r="G89" s="6"/>
      <c r="H89" s="6"/>
      <c r="I89" s="6"/>
      <c r="J89" s="6"/>
      <c r="K89" s="6"/>
    </row>
    <row r="90" spans="1:12" ht="14.25">
      <c r="A90" s="5"/>
      <c r="B90" s="5"/>
      <c r="C90" s="5"/>
      <c r="D90" s="5"/>
      <c r="E90" s="28"/>
      <c r="F90" s="5"/>
      <c r="G90" s="6" t="s">
        <v>96</v>
      </c>
      <c r="H90" s="6" t="s">
        <v>72</v>
      </c>
      <c r="I90" s="6"/>
      <c r="J90" s="6"/>
      <c r="K90" s="6"/>
    </row>
    <row r="91" spans="1:12" ht="14.25">
      <c r="A91" s="69" t="s">
        <v>280</v>
      </c>
      <c r="B91" s="57">
        <f>200*24*30</f>
        <v>144000</v>
      </c>
      <c r="C91" s="57" t="s">
        <v>208</v>
      </c>
      <c r="D91" s="57" t="s">
        <v>68</v>
      </c>
      <c r="E91" s="28" t="s">
        <v>15</v>
      </c>
      <c r="F91" s="5">
        <v>72000</v>
      </c>
      <c r="G91" s="6"/>
      <c r="H91" s="6" t="s">
        <v>124</v>
      </c>
      <c r="I91" s="6"/>
      <c r="J91" s="6"/>
      <c r="K91" s="6"/>
    </row>
    <row r="92" spans="1:12" ht="14.25">
      <c r="A92" s="70"/>
      <c r="B92" s="57"/>
      <c r="C92" s="57"/>
      <c r="D92" s="57"/>
      <c r="E92" s="37" t="s">
        <v>72</v>
      </c>
      <c r="F92" s="5">
        <v>72000</v>
      </c>
      <c r="G92" s="6" t="s">
        <v>127</v>
      </c>
      <c r="H92" s="6"/>
      <c r="I92" s="6"/>
      <c r="J92" s="6"/>
      <c r="K92" s="6"/>
    </row>
    <row r="93" spans="1:12" ht="14.25">
      <c r="A93" s="12"/>
      <c r="B93" s="12"/>
      <c r="C93" s="12"/>
      <c r="D93" s="12"/>
      <c r="E93" s="18"/>
      <c r="F93" s="12"/>
      <c r="G93" s="6"/>
      <c r="H93" s="6"/>
      <c r="I93" s="6"/>
      <c r="J93" s="6"/>
      <c r="K93" s="6"/>
    </row>
    <row r="94" spans="1:12" ht="14.25">
      <c r="A94" s="5"/>
      <c r="B94" s="5"/>
      <c r="C94" s="5"/>
      <c r="D94" s="5"/>
      <c r="E94" s="28"/>
      <c r="F94" s="5"/>
      <c r="G94" s="6"/>
      <c r="H94" s="6" t="s">
        <v>15</v>
      </c>
      <c r="I94" s="6"/>
      <c r="J94" s="6"/>
      <c r="K94" s="6"/>
    </row>
    <row r="95" spans="1:12" ht="14.25">
      <c r="A95" s="71" t="s">
        <v>19</v>
      </c>
      <c r="B95" s="57">
        <f>200*24*30</f>
        <v>144000</v>
      </c>
      <c r="C95" s="57" t="s">
        <v>209</v>
      </c>
      <c r="D95" s="57" t="s">
        <v>68</v>
      </c>
      <c r="E95" s="30" t="s">
        <v>15</v>
      </c>
      <c r="F95" s="5">
        <v>72000</v>
      </c>
      <c r="G95" s="6" t="s">
        <v>89</v>
      </c>
      <c r="H95" s="6" t="s">
        <v>109</v>
      </c>
      <c r="I95" s="6"/>
      <c r="J95" s="6"/>
      <c r="K95" s="6"/>
    </row>
    <row r="96" spans="1:12" ht="14.25">
      <c r="A96" s="70"/>
      <c r="B96" s="57"/>
      <c r="C96" s="57"/>
      <c r="D96" s="57"/>
      <c r="E96" s="30" t="s">
        <v>16</v>
      </c>
      <c r="F96" s="5">
        <v>72000</v>
      </c>
      <c r="G96" s="6"/>
      <c r="H96" s="6"/>
      <c r="I96" s="31" t="s">
        <v>16</v>
      </c>
      <c r="J96" s="31" t="s">
        <v>74</v>
      </c>
      <c r="K96" s="31" t="s">
        <v>20</v>
      </c>
    </row>
    <row r="97" spans="1:12">
      <c r="A97" s="6"/>
      <c r="B97" s="6"/>
      <c r="C97" s="6"/>
      <c r="D97" s="6"/>
      <c r="E97" s="13"/>
      <c r="F97" s="6"/>
      <c r="G97" s="6"/>
      <c r="H97" s="6"/>
      <c r="I97" s="31" t="s">
        <v>75</v>
      </c>
      <c r="J97" s="31" t="s">
        <v>76</v>
      </c>
      <c r="K97" s="31" t="s">
        <v>77</v>
      </c>
    </row>
    <row r="98" spans="1:12" ht="14.25">
      <c r="A98" s="5"/>
      <c r="B98" s="5"/>
      <c r="C98" s="5"/>
      <c r="D98" s="5"/>
      <c r="E98" s="28"/>
      <c r="F98" s="5"/>
      <c r="G98" s="6" t="s">
        <v>119</v>
      </c>
      <c r="I98" s="6"/>
      <c r="J98" s="6"/>
      <c r="K98" s="6"/>
      <c r="L98">
        <v>1</v>
      </c>
    </row>
    <row r="99" spans="1:12" ht="14.25">
      <c r="A99" s="74" t="s">
        <v>78</v>
      </c>
      <c r="B99" s="57">
        <f>200*24*30</f>
        <v>144000</v>
      </c>
      <c r="C99" s="57" t="s">
        <v>129</v>
      </c>
      <c r="D99" s="57" t="s">
        <v>68</v>
      </c>
      <c r="E99" s="28" t="s">
        <v>69</v>
      </c>
      <c r="F99" s="5">
        <v>72000</v>
      </c>
      <c r="G99" s="6"/>
      <c r="H99" t="s">
        <v>106</v>
      </c>
      <c r="I99" s="6"/>
      <c r="J99" s="6"/>
      <c r="K99" s="6"/>
    </row>
    <row r="100" spans="1:12" ht="14.25">
      <c r="A100" s="74"/>
      <c r="B100" s="57"/>
      <c r="C100" s="57"/>
      <c r="D100" s="57"/>
      <c r="E100" s="30" t="s">
        <v>74</v>
      </c>
      <c r="F100" s="5">
        <v>72000</v>
      </c>
      <c r="G100" s="6"/>
      <c r="H100" s="6"/>
      <c r="I100" s="6"/>
      <c r="J100" s="6"/>
      <c r="K100" s="6"/>
    </row>
    <row r="101" spans="1:12">
      <c r="A101" s="6"/>
      <c r="B101" s="6"/>
      <c r="C101" s="6"/>
      <c r="D101" s="6"/>
      <c r="E101" s="13"/>
      <c r="F101" s="6"/>
      <c r="G101" s="6"/>
      <c r="H101" s="6"/>
      <c r="I101" s="6"/>
      <c r="J101" s="6"/>
      <c r="K101" s="6"/>
    </row>
    <row r="102" spans="1:12" ht="14.25">
      <c r="A102" s="5"/>
      <c r="B102" s="5"/>
      <c r="C102" s="5"/>
      <c r="D102" s="5"/>
      <c r="E102" s="28"/>
      <c r="F102" s="5"/>
      <c r="G102" s="6" t="s">
        <v>97</v>
      </c>
      <c r="H102" s="6"/>
      <c r="I102" s="6"/>
      <c r="J102" s="6"/>
      <c r="K102" s="6"/>
    </row>
    <row r="103" spans="1:12" ht="15">
      <c r="A103" s="68" t="s">
        <v>79</v>
      </c>
      <c r="B103" s="57">
        <f>200*24*30</f>
        <v>144000</v>
      </c>
      <c r="C103" s="57" t="s">
        <v>210</v>
      </c>
      <c r="D103" s="57" t="s">
        <v>68</v>
      </c>
      <c r="E103" s="20" t="s">
        <v>81</v>
      </c>
      <c r="F103" s="5">
        <v>72000</v>
      </c>
      <c r="G103" s="6"/>
      <c r="H103" s="6" t="s">
        <v>130</v>
      </c>
      <c r="I103" s="6"/>
      <c r="J103" s="6"/>
      <c r="K103" s="6"/>
    </row>
    <row r="104" spans="1:12" ht="15">
      <c r="A104" s="68"/>
      <c r="B104" s="57"/>
      <c r="C104" s="57"/>
      <c r="D104" s="57"/>
      <c r="E104" s="20" t="s">
        <v>39</v>
      </c>
      <c r="F104" s="5">
        <v>72000</v>
      </c>
      <c r="G104" s="6"/>
      <c r="H104" s="6"/>
      <c r="I104" s="6"/>
      <c r="J104" s="6"/>
      <c r="K104" s="6"/>
    </row>
    <row r="105" spans="1:12">
      <c r="A105" s="6"/>
      <c r="B105" s="6"/>
      <c r="C105" s="6"/>
      <c r="D105" s="6"/>
      <c r="E105" s="13"/>
      <c r="F105" s="6"/>
      <c r="G105" s="6" t="s">
        <v>138</v>
      </c>
      <c r="H105" s="6"/>
      <c r="I105" s="6"/>
      <c r="J105" s="6"/>
      <c r="K105" s="6"/>
    </row>
    <row r="106" spans="1:12" ht="14.25">
      <c r="A106" s="5"/>
      <c r="B106" s="5"/>
      <c r="C106" s="5"/>
      <c r="D106" s="5"/>
      <c r="E106" s="28"/>
      <c r="F106" s="5"/>
      <c r="G106" s="6"/>
      <c r="H106" s="6" t="s">
        <v>82</v>
      </c>
      <c r="I106" s="6"/>
      <c r="J106" s="6"/>
      <c r="K106" s="6"/>
    </row>
    <row r="107" spans="1:12" ht="14.25">
      <c r="A107" s="73" t="s">
        <v>32</v>
      </c>
      <c r="B107" s="57">
        <f>200*24*30</f>
        <v>144000</v>
      </c>
      <c r="C107" s="57" t="s">
        <v>211</v>
      </c>
      <c r="D107" s="57" t="s">
        <v>68</v>
      </c>
      <c r="E107" s="32" t="s">
        <v>82</v>
      </c>
      <c r="F107" s="5">
        <v>72000</v>
      </c>
      <c r="G107" s="6"/>
      <c r="H107" s="6" t="s">
        <v>130</v>
      </c>
      <c r="I107" s="6"/>
      <c r="J107" s="6"/>
      <c r="K107" s="6"/>
    </row>
    <row r="108" spans="1:12" ht="14.25">
      <c r="A108" s="72"/>
      <c r="B108" s="57"/>
      <c r="C108" s="57"/>
      <c r="D108" s="57"/>
      <c r="E108" s="32" t="s">
        <v>83</v>
      </c>
      <c r="F108" s="5">
        <v>72000</v>
      </c>
      <c r="G108" s="6"/>
      <c r="H108" s="6"/>
      <c r="I108" s="6"/>
      <c r="J108" s="6"/>
      <c r="K108" s="6"/>
    </row>
    <row r="109" spans="1:12">
      <c r="A109" s="6"/>
      <c r="B109" s="6"/>
      <c r="C109" s="6"/>
      <c r="D109" s="6"/>
      <c r="E109" s="13"/>
      <c r="F109" s="6"/>
      <c r="G109" s="6"/>
      <c r="H109" s="6"/>
      <c r="I109" s="6"/>
      <c r="J109" s="6"/>
      <c r="K109" s="6"/>
    </row>
    <row r="110" spans="1:12" ht="14.25">
      <c r="A110" s="5"/>
      <c r="B110" s="5"/>
      <c r="C110" s="5"/>
      <c r="D110" s="5"/>
      <c r="E110" s="28"/>
      <c r="F110" s="5"/>
      <c r="G110" s="6" t="s">
        <v>98</v>
      </c>
      <c r="H110" s="6" t="s">
        <v>82</v>
      </c>
      <c r="I110" s="6"/>
      <c r="J110" s="6"/>
      <c r="K110" s="6"/>
    </row>
    <row r="111" spans="1:12" ht="14.25">
      <c r="A111" s="71" t="s">
        <v>84</v>
      </c>
      <c r="B111" s="57">
        <f>200*24*30</f>
        <v>144000</v>
      </c>
      <c r="C111" s="57" t="s">
        <v>212</v>
      </c>
      <c r="D111" s="57" t="s">
        <v>68</v>
      </c>
      <c r="E111" s="32" t="s">
        <v>82</v>
      </c>
      <c r="F111" s="5">
        <v>72000</v>
      </c>
      <c r="G111" s="6"/>
      <c r="H111" s="6" t="s">
        <v>109</v>
      </c>
      <c r="I111" s="6"/>
      <c r="J111" s="6"/>
      <c r="K111" s="6"/>
    </row>
    <row r="112" spans="1:12" ht="14.25">
      <c r="A112" s="70"/>
      <c r="B112" s="57"/>
      <c r="C112" s="57"/>
      <c r="D112" s="57"/>
      <c r="E112" s="32" t="s">
        <v>99</v>
      </c>
      <c r="F112" s="5">
        <v>72000</v>
      </c>
      <c r="G112" s="6"/>
      <c r="H112" s="6"/>
      <c r="I112" s="6"/>
      <c r="J112" s="6"/>
      <c r="K112" s="6"/>
    </row>
    <row r="113" spans="1:16">
      <c r="A113" s="6"/>
      <c r="B113" s="6"/>
      <c r="C113" s="6"/>
      <c r="D113" s="6"/>
      <c r="E113" s="13"/>
      <c r="F113" s="6"/>
      <c r="G113" s="6"/>
      <c r="H113" s="6"/>
      <c r="I113" s="6"/>
      <c r="J113" s="6"/>
      <c r="K113" s="6"/>
    </row>
    <row r="114" spans="1:16" ht="14.25">
      <c r="A114" s="5"/>
      <c r="B114" s="5"/>
      <c r="C114" s="5"/>
      <c r="D114" s="5"/>
      <c r="E114" s="28"/>
      <c r="F114" s="5"/>
      <c r="G114" s="6" t="s">
        <v>95</v>
      </c>
      <c r="H114" s="6"/>
      <c r="I114" s="6"/>
      <c r="J114" s="6"/>
      <c r="K114" s="6"/>
    </row>
    <row r="115" spans="1:16" ht="14.25">
      <c r="A115" s="77" t="s">
        <v>85</v>
      </c>
      <c r="B115" s="57">
        <f>200*24*30</f>
        <v>144000</v>
      </c>
      <c r="C115" s="57" t="s">
        <v>103</v>
      </c>
      <c r="D115" s="57" t="s">
        <v>68</v>
      </c>
      <c r="E115" s="30" t="s">
        <v>20</v>
      </c>
      <c r="F115" s="5">
        <v>72000</v>
      </c>
      <c r="G115" s="6"/>
      <c r="H115" s="6" t="s">
        <v>132</v>
      </c>
      <c r="I115" s="6"/>
      <c r="J115" s="6"/>
      <c r="K115" s="6"/>
    </row>
    <row r="116" spans="1:16" ht="14.25">
      <c r="A116" s="76"/>
      <c r="B116" s="57"/>
      <c r="C116" s="57"/>
      <c r="D116" s="57"/>
      <c r="E116" s="30" t="s">
        <v>77</v>
      </c>
      <c r="F116" s="5">
        <v>72000</v>
      </c>
      <c r="G116" s="6"/>
      <c r="H116" s="6"/>
      <c r="I116" s="6"/>
      <c r="J116" s="6"/>
      <c r="K116" s="6"/>
    </row>
    <row r="117" spans="1:16">
      <c r="A117" s="6"/>
      <c r="B117" s="6"/>
      <c r="C117" s="6"/>
      <c r="D117" s="6"/>
      <c r="E117" s="13"/>
      <c r="F117" s="6"/>
      <c r="G117" s="6"/>
      <c r="H117" s="6"/>
      <c r="I117" s="6"/>
      <c r="J117" s="6"/>
      <c r="K117" s="6"/>
    </row>
    <row r="118" spans="1:16" ht="14.25">
      <c r="A118" s="5"/>
      <c r="B118" s="5"/>
      <c r="C118" s="5"/>
      <c r="D118" s="5"/>
      <c r="E118" s="28"/>
      <c r="F118" s="5"/>
      <c r="G118" s="6" t="s">
        <v>93</v>
      </c>
      <c r="H118" s="6"/>
      <c r="I118" s="6"/>
      <c r="J118" s="6"/>
      <c r="K118" s="6"/>
    </row>
    <row r="119" spans="1:16" ht="14.25">
      <c r="A119" s="75" t="s">
        <v>47</v>
      </c>
      <c r="B119" s="57">
        <f>200*24*30</f>
        <v>144000</v>
      </c>
      <c r="C119" s="57" t="s">
        <v>102</v>
      </c>
      <c r="D119" s="57" t="s">
        <v>68</v>
      </c>
      <c r="E119" s="30" t="s">
        <v>76</v>
      </c>
      <c r="F119" s="5">
        <v>72000</v>
      </c>
      <c r="G119" s="6"/>
      <c r="H119" t="s">
        <v>106</v>
      </c>
      <c r="I119" s="6"/>
      <c r="J119" s="6"/>
      <c r="K119" s="6"/>
      <c r="L119">
        <v>1</v>
      </c>
    </row>
    <row r="120" spans="1:16" ht="14.25">
      <c r="A120" s="76"/>
      <c r="B120" s="57"/>
      <c r="C120" s="57"/>
      <c r="D120" s="57"/>
      <c r="E120" s="30" t="s">
        <v>77</v>
      </c>
      <c r="F120" s="5">
        <v>72000</v>
      </c>
      <c r="G120" s="6"/>
      <c r="H120" t="s">
        <v>124</v>
      </c>
      <c r="I120" s="6"/>
      <c r="J120" s="6"/>
      <c r="K120" s="6"/>
    </row>
    <row r="121" spans="1:16" ht="14.25">
      <c r="A121" s="2"/>
      <c r="B121" s="9"/>
      <c r="C121" s="9"/>
      <c r="D121" s="9"/>
      <c r="E121" s="33"/>
      <c r="F121" s="12"/>
      <c r="J121" s="6"/>
      <c r="K121" s="6"/>
    </row>
    <row r="122" spans="1:16" ht="14.25">
      <c r="A122" s="5"/>
      <c r="B122" s="5"/>
      <c r="C122" s="5"/>
      <c r="D122" s="5"/>
      <c r="E122" s="28"/>
      <c r="F122" s="5"/>
      <c r="G122" t="s">
        <v>90</v>
      </c>
      <c r="J122" s="6"/>
      <c r="K122" s="6"/>
    </row>
    <row r="123" spans="1:16" ht="14.25">
      <c r="A123" s="75" t="s">
        <v>22</v>
      </c>
      <c r="B123" s="57">
        <f>200*24*30</f>
        <v>144000</v>
      </c>
      <c r="C123" s="57" t="s">
        <v>213</v>
      </c>
      <c r="D123" s="57" t="s">
        <v>68</v>
      </c>
      <c r="E123" s="30" t="s">
        <v>16</v>
      </c>
      <c r="F123" s="5">
        <v>72000</v>
      </c>
      <c r="H123" t="s">
        <v>106</v>
      </c>
      <c r="J123" s="6"/>
      <c r="K123" s="6"/>
      <c r="L123">
        <v>1</v>
      </c>
      <c r="P123">
        <v>33800</v>
      </c>
    </row>
    <row r="124" spans="1:16" ht="14.25">
      <c r="A124" s="76"/>
      <c r="B124" s="57"/>
      <c r="C124" s="57"/>
      <c r="D124" s="57"/>
      <c r="E124" s="30" t="s">
        <v>20</v>
      </c>
      <c r="F124" s="5">
        <v>72000</v>
      </c>
      <c r="J124" s="6"/>
      <c r="K124" s="6"/>
    </row>
    <row r="125" spans="1:16" ht="14.25">
      <c r="A125" s="5"/>
      <c r="B125" s="5"/>
      <c r="C125" s="5"/>
      <c r="D125" s="5"/>
      <c r="E125" s="28"/>
      <c r="F125" s="5"/>
      <c r="G125" t="s">
        <v>94</v>
      </c>
      <c r="J125" s="6"/>
      <c r="K125" s="6"/>
    </row>
    <row r="126" spans="1:16" ht="14.25">
      <c r="A126" s="75" t="s">
        <v>66</v>
      </c>
      <c r="B126" s="57">
        <f>200*24*30</f>
        <v>144000</v>
      </c>
      <c r="C126" s="57" t="s">
        <v>86</v>
      </c>
      <c r="D126" s="57" t="s">
        <v>68</v>
      </c>
      <c r="E126" s="30" t="s">
        <v>74</v>
      </c>
      <c r="F126" s="5">
        <v>72000</v>
      </c>
      <c r="H126" t="s">
        <v>124</v>
      </c>
      <c r="J126" s="6"/>
      <c r="K126" s="6"/>
    </row>
    <row r="127" spans="1:16" ht="14.25">
      <c r="A127" s="76"/>
      <c r="B127" s="57"/>
      <c r="C127" s="57"/>
      <c r="D127" s="57"/>
      <c r="E127" s="30" t="s">
        <v>25</v>
      </c>
      <c r="F127" s="5">
        <v>72000</v>
      </c>
      <c r="G127" t="s">
        <v>124</v>
      </c>
      <c r="H127" s="6"/>
      <c r="I127" s="6"/>
      <c r="J127" s="6"/>
      <c r="K127" s="6"/>
    </row>
    <row r="128" spans="1:16" ht="14.25">
      <c r="A128" s="34"/>
      <c r="B128" s="9"/>
      <c r="C128" s="9"/>
      <c r="D128" s="9"/>
      <c r="E128" s="33"/>
      <c r="F128" s="12"/>
      <c r="G128" s="6"/>
      <c r="H128" s="6"/>
      <c r="I128" s="6"/>
      <c r="J128" s="6"/>
      <c r="K128" s="6"/>
    </row>
    <row r="129" spans="1:13">
      <c r="A129" s="62" t="s">
        <v>198</v>
      </c>
      <c r="B129" s="35"/>
      <c r="C129" s="57" t="s">
        <v>87</v>
      </c>
      <c r="D129" s="57" t="s">
        <v>88</v>
      </c>
      <c r="E129" s="36"/>
      <c r="F129" s="35"/>
      <c r="G129" s="6" t="s">
        <v>199</v>
      </c>
      <c r="H129" s="6"/>
      <c r="I129" s="6"/>
      <c r="J129" s="6"/>
      <c r="K129" s="6"/>
    </row>
    <row r="130" spans="1:13">
      <c r="A130" s="62"/>
      <c r="B130" s="35"/>
      <c r="C130" s="57"/>
      <c r="D130" s="57"/>
      <c r="E130" s="36"/>
      <c r="F130" s="35"/>
      <c r="G130" s="6"/>
      <c r="H130" s="6"/>
      <c r="I130" s="6"/>
      <c r="J130" s="6"/>
      <c r="K130" s="6"/>
    </row>
    <row r="131" spans="1:13">
      <c r="A131" s="6"/>
      <c r="B131" s="6"/>
      <c r="C131" s="6"/>
      <c r="D131" s="6"/>
      <c r="E131" s="13"/>
      <c r="F131" s="6"/>
      <c r="G131" s="6"/>
      <c r="H131" s="6"/>
      <c r="I131" s="6"/>
      <c r="J131" s="6"/>
      <c r="K131" s="6"/>
    </row>
    <row r="132" spans="1:13">
      <c r="A132" s="62" t="s">
        <v>204</v>
      </c>
      <c r="B132" s="35"/>
      <c r="C132" s="57" t="s">
        <v>87</v>
      </c>
      <c r="D132" s="57" t="s">
        <v>88</v>
      </c>
      <c r="E132" s="36"/>
      <c r="F132" s="35"/>
      <c r="G132" s="6" t="s">
        <v>120</v>
      </c>
      <c r="H132" s="6" t="s">
        <v>121</v>
      </c>
      <c r="I132" s="6" t="s">
        <v>201</v>
      </c>
      <c r="J132" s="6" t="s">
        <v>203</v>
      </c>
      <c r="K132" s="6" t="s">
        <v>205</v>
      </c>
      <c r="L132" s="6" t="s">
        <v>206</v>
      </c>
      <c r="M132" s="6" t="s">
        <v>207</v>
      </c>
    </row>
    <row r="133" spans="1:13">
      <c r="A133" s="62"/>
      <c r="B133" s="35"/>
      <c r="C133" s="57"/>
      <c r="D133" s="57"/>
      <c r="E133" s="36"/>
      <c r="F133" s="35"/>
      <c r="G133" s="6"/>
      <c r="H133" s="6"/>
      <c r="I133" s="6"/>
      <c r="J133" s="6"/>
      <c r="K133" s="6"/>
    </row>
    <row r="134" spans="1:13">
      <c r="A134" s="6"/>
      <c r="B134" s="6"/>
      <c r="C134" s="6"/>
      <c r="D134" s="6"/>
      <c r="E134" s="13"/>
      <c r="F134" s="6"/>
      <c r="G134" s="6"/>
      <c r="H134" s="6"/>
      <c r="I134" s="6"/>
      <c r="J134" s="6"/>
      <c r="K134" s="6"/>
    </row>
    <row r="135" spans="1:13">
      <c r="A135" s="78" t="s">
        <v>200</v>
      </c>
      <c r="B135" s="35"/>
      <c r="C135" s="57" t="s">
        <v>87</v>
      </c>
      <c r="D135" s="57" t="s">
        <v>88</v>
      </c>
      <c r="E135" s="36" t="s">
        <v>118</v>
      </c>
      <c r="F135" s="35" t="s">
        <v>135</v>
      </c>
      <c r="G135" s="6"/>
      <c r="H135" s="6"/>
      <c r="I135" s="6"/>
      <c r="J135" s="6"/>
      <c r="K135" s="6"/>
    </row>
    <row r="136" spans="1:13">
      <c r="A136" s="78"/>
      <c r="B136" s="35"/>
      <c r="C136" s="57"/>
      <c r="D136" s="57"/>
      <c r="E136" s="36" t="s">
        <v>125</v>
      </c>
      <c r="F136" s="35" t="s">
        <v>110</v>
      </c>
      <c r="G136" s="6"/>
      <c r="H136" s="6"/>
      <c r="I136" s="6"/>
      <c r="J136" s="6"/>
      <c r="K136" s="6"/>
    </row>
    <row r="137" spans="1:13">
      <c r="A137" s="6"/>
      <c r="B137" s="6"/>
      <c r="C137" s="6"/>
      <c r="D137" s="6"/>
      <c r="E137" s="13"/>
      <c r="F137" s="6"/>
      <c r="G137" s="6"/>
      <c r="H137" s="6"/>
      <c r="I137" s="6"/>
      <c r="J137" s="6"/>
      <c r="K137" s="6"/>
    </row>
    <row r="138" spans="1:13">
      <c r="A138" s="6"/>
      <c r="B138" s="6"/>
      <c r="C138" s="6"/>
      <c r="D138" s="6"/>
      <c r="E138" s="13"/>
      <c r="F138" s="6"/>
      <c r="G138" s="6"/>
      <c r="H138" s="6"/>
      <c r="I138" s="6"/>
      <c r="J138" s="6"/>
      <c r="K138" s="6"/>
    </row>
    <row r="139" spans="1:13">
      <c r="A139" s="6"/>
      <c r="B139" s="6"/>
      <c r="C139" s="6"/>
      <c r="D139" s="6"/>
      <c r="E139" s="13"/>
      <c r="F139" s="6"/>
      <c r="G139" s="6"/>
      <c r="H139" s="6"/>
      <c r="I139" s="6"/>
      <c r="J139" s="6"/>
      <c r="K139" s="6"/>
    </row>
    <row r="140" spans="1:13">
      <c r="A140" s="6"/>
      <c r="B140" s="6"/>
      <c r="C140" s="6"/>
      <c r="D140" s="6"/>
      <c r="E140" s="13"/>
      <c r="F140" s="6"/>
      <c r="G140" s="6"/>
      <c r="H140" s="6"/>
      <c r="I140" s="6"/>
      <c r="J140" s="6"/>
      <c r="K140" s="6"/>
    </row>
    <row r="141" spans="1:13">
      <c r="A141" s="6"/>
      <c r="B141" s="6"/>
      <c r="C141" s="6" t="s">
        <v>272</v>
      </c>
      <c r="D141" s="6" t="s">
        <v>273</v>
      </c>
      <c r="E141" s="13" t="s">
        <v>274</v>
      </c>
      <c r="F141" s="6" t="s">
        <v>275</v>
      </c>
      <c r="G141" s="6" t="s">
        <v>276</v>
      </c>
      <c r="H141" s="6" t="s">
        <v>277</v>
      </c>
      <c r="I141" s="6" t="s">
        <v>268</v>
      </c>
      <c r="J141" s="6"/>
      <c r="K141" s="6"/>
    </row>
    <row r="142" spans="1:13">
      <c r="A142" s="40" t="s">
        <v>269</v>
      </c>
      <c r="B142" t="s">
        <v>270</v>
      </c>
      <c r="C142">
        <v>8</v>
      </c>
      <c r="F142">
        <f>(C142*30+D142*15+E142*8)*24</f>
        <v>5760</v>
      </c>
      <c r="G142">
        <f>F142*7</f>
        <v>40320</v>
      </c>
      <c r="H142">
        <f>F142*10</f>
        <v>57600</v>
      </c>
      <c r="I142">
        <f>F142*30</f>
        <v>172800</v>
      </c>
      <c r="J142" s="6"/>
      <c r="K142" s="6"/>
    </row>
    <row r="143" spans="1:13">
      <c r="B143" t="s">
        <v>271</v>
      </c>
      <c r="C143">
        <v>5</v>
      </c>
      <c r="D143">
        <v>13</v>
      </c>
      <c r="E143">
        <v>11</v>
      </c>
      <c r="F143">
        <f>(C143*30+D143*15+E143*8)*24</f>
        <v>10392</v>
      </c>
      <c r="G143">
        <f>F143*7</f>
        <v>72744</v>
      </c>
      <c r="H143">
        <f>F143*10</f>
        <v>103920</v>
      </c>
      <c r="I143">
        <f>F143*30</f>
        <v>311760</v>
      </c>
      <c r="J143" s="6"/>
      <c r="K143" s="6"/>
    </row>
    <row r="144" spans="1:13">
      <c r="B144" t="s">
        <v>270</v>
      </c>
      <c r="C144">
        <v>19</v>
      </c>
      <c r="F144">
        <f>(C144*30+D144*15+E144*8)*24</f>
        <v>13680</v>
      </c>
      <c r="G144">
        <f>F144*7</f>
        <v>95760</v>
      </c>
      <c r="H144">
        <f>F144*10</f>
        <v>136800</v>
      </c>
      <c r="I144">
        <f>F144*30</f>
        <v>410400</v>
      </c>
      <c r="J144" s="6"/>
      <c r="K144" s="6"/>
    </row>
    <row r="145" spans="2:9">
      <c r="B145" t="s">
        <v>271</v>
      </c>
      <c r="C145">
        <v>7</v>
      </c>
      <c r="D145">
        <v>4</v>
      </c>
      <c r="E145">
        <v>2</v>
      </c>
      <c r="F145">
        <f>(C145*30+D145*15+E145*8)*24</f>
        <v>6864</v>
      </c>
      <c r="G145">
        <f>F145*7</f>
        <v>48048</v>
      </c>
      <c r="H145">
        <f>F145*10</f>
        <v>68640</v>
      </c>
      <c r="I145">
        <f>F145*30</f>
        <v>205920</v>
      </c>
    </row>
    <row r="148" spans="2:9">
      <c r="H148">
        <f>H142+H144</f>
        <v>194400</v>
      </c>
      <c r="I148">
        <f>I142+I144</f>
        <v>583200</v>
      </c>
    </row>
    <row r="149" spans="2:9">
      <c r="H149">
        <f>H143+H145</f>
        <v>172560</v>
      </c>
      <c r="I149">
        <f>I143+I145</f>
        <v>517680</v>
      </c>
    </row>
  </sheetData>
  <mergeCells count="160">
    <mergeCell ref="A132:A133"/>
    <mergeCell ref="C132:C133"/>
    <mergeCell ref="D132:D133"/>
    <mergeCell ref="A135:A136"/>
    <mergeCell ref="C135:C136"/>
    <mergeCell ref="D135:D136"/>
    <mergeCell ref="A126:A127"/>
    <mergeCell ref="B126:B127"/>
    <mergeCell ref="C126:C127"/>
    <mergeCell ref="D126:D127"/>
    <mergeCell ref="A129:A130"/>
    <mergeCell ref="C129:C130"/>
    <mergeCell ref="D129:D130"/>
    <mergeCell ref="A123:A124"/>
    <mergeCell ref="B123:B124"/>
    <mergeCell ref="C123:C124"/>
    <mergeCell ref="D123:D124"/>
    <mergeCell ref="A115:A116"/>
    <mergeCell ref="B115:B116"/>
    <mergeCell ref="C115:C116"/>
    <mergeCell ref="D115:D116"/>
    <mergeCell ref="A119:A120"/>
    <mergeCell ref="B119:B120"/>
    <mergeCell ref="C119:C120"/>
    <mergeCell ref="D119:D120"/>
    <mergeCell ref="A107:A108"/>
    <mergeCell ref="B107:B108"/>
    <mergeCell ref="C107:C108"/>
    <mergeCell ref="D107:D108"/>
    <mergeCell ref="A111:A112"/>
    <mergeCell ref="B111:B112"/>
    <mergeCell ref="C111:C112"/>
    <mergeCell ref="D111:D112"/>
    <mergeCell ref="A99:A100"/>
    <mergeCell ref="B99:B100"/>
    <mergeCell ref="C99:C100"/>
    <mergeCell ref="D99:D100"/>
    <mergeCell ref="A103:A104"/>
    <mergeCell ref="B103:B104"/>
    <mergeCell ref="C103:C104"/>
    <mergeCell ref="D103:D104"/>
    <mergeCell ref="A91:A92"/>
    <mergeCell ref="B91:B92"/>
    <mergeCell ref="C91:C92"/>
    <mergeCell ref="D91:D92"/>
    <mergeCell ref="A95:A96"/>
    <mergeCell ref="B95:B96"/>
    <mergeCell ref="C95:C96"/>
    <mergeCell ref="D95:D96"/>
    <mergeCell ref="A83:A84"/>
    <mergeCell ref="B83:B84"/>
    <mergeCell ref="C83:C84"/>
    <mergeCell ref="D83:D84"/>
    <mergeCell ref="A87:A88"/>
    <mergeCell ref="B87:B88"/>
    <mergeCell ref="C87:C88"/>
    <mergeCell ref="D87:D88"/>
    <mergeCell ref="A71:A74"/>
    <mergeCell ref="C71:C74"/>
    <mergeCell ref="B72:B74"/>
    <mergeCell ref="D72:D74"/>
    <mergeCell ref="J72:J74"/>
    <mergeCell ref="A79:A80"/>
    <mergeCell ref="B79:B80"/>
    <mergeCell ref="C79:C80"/>
    <mergeCell ref="D79:D80"/>
    <mergeCell ref="H66:H67"/>
    <mergeCell ref="I66:I67"/>
    <mergeCell ref="J66:J69"/>
    <mergeCell ref="E68:E69"/>
    <mergeCell ref="F68:F69"/>
    <mergeCell ref="H68:H69"/>
    <mergeCell ref="I68:I69"/>
    <mergeCell ref="A65:A69"/>
    <mergeCell ref="C65:C69"/>
    <mergeCell ref="B66:B69"/>
    <mergeCell ref="D66:D69"/>
    <mergeCell ref="E66:E67"/>
    <mergeCell ref="F66:F67"/>
    <mergeCell ref="H60:H61"/>
    <mergeCell ref="I60:I61"/>
    <mergeCell ref="J60:J63"/>
    <mergeCell ref="E62:E63"/>
    <mergeCell ref="F62:F63"/>
    <mergeCell ref="H62:H63"/>
    <mergeCell ref="I62:I63"/>
    <mergeCell ref="A59:A63"/>
    <mergeCell ref="C59:C63"/>
    <mergeCell ref="B60:B63"/>
    <mergeCell ref="D60:D63"/>
    <mergeCell ref="E60:E61"/>
    <mergeCell ref="F60:F61"/>
    <mergeCell ref="A53:A57"/>
    <mergeCell ref="C53:C57"/>
    <mergeCell ref="B54:B57"/>
    <mergeCell ref="D54:D57"/>
    <mergeCell ref="E54:E55"/>
    <mergeCell ref="F54:F55"/>
    <mergeCell ref="E56:E57"/>
    <mergeCell ref="F56:F57"/>
    <mergeCell ref="A47:A51"/>
    <mergeCell ref="C47:C51"/>
    <mergeCell ref="B48:B51"/>
    <mergeCell ref="D48:D51"/>
    <mergeCell ref="E48:E49"/>
    <mergeCell ref="F48:F49"/>
    <mergeCell ref="E50:E51"/>
    <mergeCell ref="F50:F51"/>
    <mergeCell ref="A36:A39"/>
    <mergeCell ref="C36:C39"/>
    <mergeCell ref="B37:B39"/>
    <mergeCell ref="D37:D39"/>
    <mergeCell ref="A41:A45"/>
    <mergeCell ref="C41:C45"/>
    <mergeCell ref="B42:B45"/>
    <mergeCell ref="D42:D45"/>
    <mergeCell ref="A25:A28"/>
    <mergeCell ref="C25:C28"/>
    <mergeCell ref="B26:B28"/>
    <mergeCell ref="D26:D28"/>
    <mergeCell ref="A30:A34"/>
    <mergeCell ref="C30:C34"/>
    <mergeCell ref="B31:B34"/>
    <mergeCell ref="D31:D34"/>
    <mergeCell ref="A19:A23"/>
    <mergeCell ref="C19:C23"/>
    <mergeCell ref="B20:B23"/>
    <mergeCell ref="D20:D23"/>
    <mergeCell ref="E20:E21"/>
    <mergeCell ref="F20:F21"/>
    <mergeCell ref="E22:E23"/>
    <mergeCell ref="F22:F23"/>
    <mergeCell ref="A13:A17"/>
    <mergeCell ref="C13:C17"/>
    <mergeCell ref="B14:B17"/>
    <mergeCell ref="D14:D17"/>
    <mergeCell ref="E14:E15"/>
    <mergeCell ref="F14:F15"/>
    <mergeCell ref="E16:E17"/>
    <mergeCell ref="F16:F17"/>
    <mergeCell ref="A7:A11"/>
    <mergeCell ref="C7:C11"/>
    <mergeCell ref="G7:I7"/>
    <mergeCell ref="B8:B11"/>
    <mergeCell ref="D8:D11"/>
    <mergeCell ref="E8:E9"/>
    <mergeCell ref="F8:F9"/>
    <mergeCell ref="E10:E11"/>
    <mergeCell ref="F10:F11"/>
    <mergeCell ref="H10:H11"/>
    <mergeCell ref="A1:A5"/>
    <mergeCell ref="C1:C5"/>
    <mergeCell ref="G1:I1"/>
    <mergeCell ref="B2:B5"/>
    <mergeCell ref="D2:D5"/>
    <mergeCell ref="E2:E3"/>
    <mergeCell ref="F2:F3"/>
    <mergeCell ref="E4:E5"/>
    <mergeCell ref="F4:F5"/>
    <mergeCell ref="H4:H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4"/>
  <sheetViews>
    <sheetView tabSelected="1" topLeftCell="L1" workbookViewId="0">
      <selection activeCell="L8" sqref="L8"/>
    </sheetView>
  </sheetViews>
  <sheetFormatPr defaultRowHeight="13.5"/>
  <cols>
    <col min="4" max="4" width="11" bestFit="1" customWidth="1"/>
    <col min="7" max="7" width="17.25" bestFit="1" customWidth="1"/>
    <col min="10" max="10" width="11" bestFit="1" customWidth="1"/>
    <col min="11" max="11" width="11" customWidth="1"/>
    <col min="13" max="13" width="17.25" bestFit="1" customWidth="1"/>
    <col min="15" max="15" width="13" bestFit="1" customWidth="1"/>
    <col min="18" max="18" width="13" bestFit="1" customWidth="1"/>
    <col min="21" max="21" width="11" bestFit="1" customWidth="1"/>
  </cols>
  <sheetData>
    <row r="1" spans="3:22" ht="13.5" customHeight="1"/>
    <row r="2" spans="3:22" ht="13.5" customHeight="1"/>
    <row r="6" spans="3:22">
      <c r="C6" s="79" t="s">
        <v>215</v>
      </c>
      <c r="D6" s="79"/>
      <c r="E6" s="79"/>
      <c r="F6" s="79" t="s">
        <v>216</v>
      </c>
      <c r="G6" s="79"/>
      <c r="H6" s="79" t="s">
        <v>257</v>
      </c>
      <c r="I6" s="79"/>
      <c r="J6" s="79"/>
      <c r="K6" s="79" t="s">
        <v>258</v>
      </c>
      <c r="L6" s="79"/>
      <c r="N6" s="79" t="s">
        <v>216</v>
      </c>
      <c r="O6" s="79"/>
      <c r="P6" s="79"/>
      <c r="Q6" s="79" t="s">
        <v>216</v>
      </c>
      <c r="R6" s="79"/>
      <c r="S6" s="79"/>
      <c r="T6" s="79" t="s">
        <v>216</v>
      </c>
      <c r="U6" s="79"/>
      <c r="V6" t="s">
        <v>256</v>
      </c>
    </row>
    <row r="7" spans="3:22">
      <c r="C7" t="s">
        <v>0</v>
      </c>
      <c r="D7" t="s">
        <v>26</v>
      </c>
      <c r="F7" t="s">
        <v>192</v>
      </c>
      <c r="G7" t="s">
        <v>37</v>
      </c>
      <c r="H7" t="s">
        <v>222</v>
      </c>
      <c r="I7" t="s">
        <v>41</v>
      </c>
      <c r="K7" t="s">
        <v>6</v>
      </c>
      <c r="L7" t="s">
        <v>49</v>
      </c>
      <c r="M7" t="s">
        <v>237</v>
      </c>
      <c r="N7" t="s">
        <v>7</v>
      </c>
      <c r="O7" t="s">
        <v>53</v>
      </c>
      <c r="Q7" t="s">
        <v>56</v>
      </c>
      <c r="R7" t="s">
        <v>55</v>
      </c>
      <c r="T7" t="s">
        <v>253</v>
      </c>
      <c r="U7" t="s">
        <v>60</v>
      </c>
      <c r="V7" t="s">
        <v>251</v>
      </c>
    </row>
    <row r="8" spans="3:22" ht="13.5" customHeight="1">
      <c r="C8" t="s">
        <v>214</v>
      </c>
      <c r="D8" t="s">
        <v>26</v>
      </c>
      <c r="F8" t="s">
        <v>193</v>
      </c>
      <c r="G8" t="s">
        <v>37</v>
      </c>
      <c r="H8" t="s">
        <v>13</v>
      </c>
      <c r="I8" t="s">
        <v>43</v>
      </c>
      <c r="K8" t="s">
        <v>231</v>
      </c>
      <c r="L8" t="s">
        <v>51</v>
      </c>
      <c r="N8" t="s">
        <v>241</v>
      </c>
      <c r="O8" t="s">
        <v>23</v>
      </c>
      <c r="Q8" t="s">
        <v>246</v>
      </c>
      <c r="R8" t="s">
        <v>55</v>
      </c>
      <c r="T8" t="s">
        <v>254</v>
      </c>
      <c r="U8" t="s">
        <v>60</v>
      </c>
      <c r="V8" t="s">
        <v>259</v>
      </c>
    </row>
    <row r="9" spans="3:22" ht="13.5" customHeight="1">
      <c r="C9" t="s">
        <v>247</v>
      </c>
      <c r="D9" t="s">
        <v>248</v>
      </c>
      <c r="E9" t="s">
        <v>249</v>
      </c>
      <c r="F9" t="s">
        <v>217</v>
      </c>
      <c r="H9" s="40" t="s">
        <v>80</v>
      </c>
      <c r="I9" s="41" t="s">
        <v>44</v>
      </c>
      <c r="J9" t="s">
        <v>223</v>
      </c>
      <c r="K9" t="s">
        <v>232</v>
      </c>
      <c r="L9" t="s">
        <v>32</v>
      </c>
      <c r="M9" t="s">
        <v>234</v>
      </c>
      <c r="N9" t="s">
        <v>14</v>
      </c>
      <c r="O9" t="s">
        <v>54</v>
      </c>
      <c r="P9" t="s">
        <v>242</v>
      </c>
      <c r="Q9" t="s">
        <v>250</v>
      </c>
      <c r="R9" t="s">
        <v>251</v>
      </c>
      <c r="S9" t="s">
        <v>252</v>
      </c>
      <c r="V9" t="s">
        <v>261</v>
      </c>
    </row>
    <row r="10" spans="3:22" ht="13.5" customHeight="1">
      <c r="H10" s="40" t="s">
        <v>73</v>
      </c>
      <c r="I10" s="41" t="s">
        <v>45</v>
      </c>
      <c r="K10" t="s">
        <v>233</v>
      </c>
      <c r="L10" s="40" t="s">
        <v>52</v>
      </c>
      <c r="N10" t="s">
        <v>73</v>
      </c>
      <c r="O10" s="40" t="s">
        <v>18</v>
      </c>
      <c r="V10" t="s">
        <v>262</v>
      </c>
    </row>
    <row r="11" spans="3:22" ht="13.5" customHeight="1">
      <c r="H11" t="s">
        <v>224</v>
      </c>
      <c r="I11" t="s">
        <v>225</v>
      </c>
      <c r="J11" t="s">
        <v>223</v>
      </c>
      <c r="K11" t="s">
        <v>12</v>
      </c>
      <c r="L11" t="s">
        <v>65</v>
      </c>
      <c r="M11" t="s">
        <v>237</v>
      </c>
      <c r="N11" s="40" t="s">
        <v>13</v>
      </c>
      <c r="O11" s="41" t="s">
        <v>48</v>
      </c>
      <c r="V11" t="s">
        <v>263</v>
      </c>
    </row>
    <row r="12" spans="3:22" ht="13.5" customHeight="1">
      <c r="K12" t="s">
        <v>235</v>
      </c>
      <c r="L12" t="s">
        <v>66</v>
      </c>
      <c r="N12" t="s">
        <v>245</v>
      </c>
      <c r="O12" t="s">
        <v>225</v>
      </c>
      <c r="P12" t="s">
        <v>242</v>
      </c>
      <c r="T12" t="s">
        <v>226</v>
      </c>
      <c r="U12" t="s">
        <v>240</v>
      </c>
    </row>
    <row r="13" spans="3:22" ht="13.5" customHeight="1">
      <c r="K13" s="40" t="s">
        <v>239</v>
      </c>
      <c r="L13" s="41" t="s">
        <v>22</v>
      </c>
      <c r="U13" t="s">
        <v>255</v>
      </c>
      <c r="V13" t="s">
        <v>288</v>
      </c>
    </row>
    <row r="14" spans="3:22" ht="13.5" customHeight="1">
      <c r="H14" t="s">
        <v>227</v>
      </c>
      <c r="I14" t="s">
        <v>46</v>
      </c>
      <c r="K14" s="40" t="s">
        <v>73</v>
      </c>
      <c r="L14" s="41" t="s">
        <v>45</v>
      </c>
    </row>
    <row r="15" spans="3:22">
      <c r="H15" s="40" t="s">
        <v>229</v>
      </c>
      <c r="I15" s="41" t="s">
        <v>22</v>
      </c>
    </row>
    <row r="16" spans="3:22">
      <c r="H16" t="s">
        <v>230</v>
      </c>
      <c r="I16" t="s">
        <v>228</v>
      </c>
    </row>
    <row r="17" spans="3:22">
      <c r="H17" s="40" t="s">
        <v>104</v>
      </c>
      <c r="I17" s="41" t="s">
        <v>282</v>
      </c>
    </row>
    <row r="18" spans="3:22">
      <c r="H18" s="40" t="s">
        <v>80</v>
      </c>
      <c r="I18" s="41" t="s">
        <v>44</v>
      </c>
      <c r="J18" t="s">
        <v>223</v>
      </c>
    </row>
    <row r="19" spans="3:22">
      <c r="H19" t="s">
        <v>226</v>
      </c>
      <c r="I19" t="s">
        <v>16</v>
      </c>
      <c r="K19" t="s">
        <v>226</v>
      </c>
      <c r="L19" t="s">
        <v>20</v>
      </c>
      <c r="N19" t="s">
        <v>226</v>
      </c>
      <c r="O19" t="s">
        <v>240</v>
      </c>
    </row>
    <row r="20" spans="3:22">
      <c r="I20" t="s">
        <v>20</v>
      </c>
      <c r="L20" t="s">
        <v>77</v>
      </c>
      <c r="O20" t="s">
        <v>243</v>
      </c>
    </row>
    <row r="21" spans="3:22">
      <c r="I21" t="s">
        <v>76</v>
      </c>
      <c r="L21" t="s">
        <v>238</v>
      </c>
      <c r="O21" t="s">
        <v>244</v>
      </c>
    </row>
    <row r="22" spans="3:22">
      <c r="I22" t="s">
        <v>77</v>
      </c>
      <c r="K22" t="s">
        <v>236</v>
      </c>
      <c r="L22" t="s">
        <v>283</v>
      </c>
    </row>
    <row r="23" spans="3:22">
      <c r="I23" t="s">
        <v>281</v>
      </c>
    </row>
    <row r="24" spans="3:22">
      <c r="C24" t="s">
        <v>220</v>
      </c>
      <c r="F24" t="s">
        <v>221</v>
      </c>
      <c r="H24" t="s">
        <v>219</v>
      </c>
      <c r="I24" t="s">
        <v>71</v>
      </c>
      <c r="K24" t="s">
        <v>219</v>
      </c>
      <c r="N24" t="s">
        <v>219</v>
      </c>
      <c r="Q24" t="s">
        <v>220</v>
      </c>
      <c r="T24" t="s">
        <v>220</v>
      </c>
      <c r="V24" t="s">
        <v>260</v>
      </c>
    </row>
  </sheetData>
  <mergeCells count="7">
    <mergeCell ref="Q6:S6"/>
    <mergeCell ref="T6:U6"/>
    <mergeCell ref="C6:E6"/>
    <mergeCell ref="K6:L6"/>
    <mergeCell ref="N6:P6"/>
    <mergeCell ref="H6:J6"/>
    <mergeCell ref="F6:G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A4" workbookViewId="0">
      <selection activeCell="B33" sqref="B33"/>
    </sheetView>
  </sheetViews>
  <sheetFormatPr defaultRowHeight="13.5"/>
  <cols>
    <col min="3" max="3" width="15.125" bestFit="1" customWidth="1"/>
  </cols>
  <sheetData>
    <row r="1" spans="1:22">
      <c r="A1" s="81" t="s">
        <v>140</v>
      </c>
      <c r="B1" s="81"/>
      <c r="C1" s="81"/>
      <c r="D1" s="81"/>
      <c r="E1" s="80" t="s">
        <v>168</v>
      </c>
      <c r="F1" s="80"/>
      <c r="G1" s="80"/>
      <c r="H1" s="80"/>
      <c r="I1" s="81" t="s">
        <v>190</v>
      </c>
      <c r="J1" s="81"/>
      <c r="K1" s="81"/>
      <c r="L1" s="81"/>
      <c r="M1" s="80" t="s">
        <v>177</v>
      </c>
      <c r="N1" s="80"/>
      <c r="O1" s="81" t="s">
        <v>191</v>
      </c>
      <c r="P1" s="81"/>
      <c r="Q1" s="52"/>
      <c r="R1" s="52"/>
      <c r="S1" s="80" t="s">
        <v>180</v>
      </c>
      <c r="T1" s="80"/>
      <c r="U1" s="81" t="s">
        <v>202</v>
      </c>
      <c r="V1" s="81"/>
    </row>
    <row r="2" spans="1:22">
      <c r="A2" t="s">
        <v>141</v>
      </c>
      <c r="C2" t="s">
        <v>142</v>
      </c>
      <c r="E2" t="s">
        <v>141</v>
      </c>
      <c r="G2" t="s">
        <v>142</v>
      </c>
      <c r="I2" t="s">
        <v>141</v>
      </c>
      <c r="K2" t="s">
        <v>142</v>
      </c>
      <c r="M2" t="s">
        <v>142</v>
      </c>
      <c r="O2" t="s">
        <v>141</v>
      </c>
      <c r="Q2" t="s">
        <v>142</v>
      </c>
      <c r="S2" t="s">
        <v>142</v>
      </c>
      <c r="U2" s="79" t="s">
        <v>142</v>
      </c>
      <c r="V2" s="79"/>
    </row>
    <row r="3" spans="1:22">
      <c r="A3" s="42" t="s">
        <v>143</v>
      </c>
      <c r="B3" s="43">
        <v>3</v>
      </c>
      <c r="C3" t="s">
        <v>144</v>
      </c>
      <c r="D3">
        <v>1</v>
      </c>
      <c r="E3" t="s">
        <v>169</v>
      </c>
      <c r="F3">
        <v>1</v>
      </c>
      <c r="G3" s="40" t="s">
        <v>139</v>
      </c>
      <c r="H3" s="41">
        <v>1</v>
      </c>
      <c r="I3" s="40" t="s">
        <v>195</v>
      </c>
      <c r="J3" s="41">
        <v>1</v>
      </c>
      <c r="K3" s="40" t="s">
        <v>143</v>
      </c>
      <c r="L3" s="41">
        <v>1</v>
      </c>
      <c r="M3" s="44" t="s">
        <v>150</v>
      </c>
      <c r="N3" s="45">
        <v>2</v>
      </c>
      <c r="O3" s="47" t="s">
        <v>179</v>
      </c>
      <c r="P3" s="47">
        <v>1</v>
      </c>
      <c r="Q3" s="39" t="s">
        <v>181</v>
      </c>
      <c r="R3" s="39">
        <v>6</v>
      </c>
      <c r="S3" s="44" t="s">
        <v>183</v>
      </c>
      <c r="T3" s="45">
        <v>2</v>
      </c>
      <c r="U3" s="47" t="s">
        <v>179</v>
      </c>
      <c r="V3" s="47">
        <v>1</v>
      </c>
    </row>
    <row r="4" spans="1:22" ht="13.5" customHeight="1">
      <c r="A4" t="s">
        <v>17</v>
      </c>
      <c r="B4">
        <v>1</v>
      </c>
      <c r="C4" s="39" t="s">
        <v>148</v>
      </c>
      <c r="D4" s="39">
        <v>3</v>
      </c>
      <c r="G4" s="40" t="s">
        <v>146</v>
      </c>
      <c r="H4" s="41">
        <v>2</v>
      </c>
      <c r="I4" s="41" t="s">
        <v>145</v>
      </c>
      <c r="J4" s="41">
        <v>1</v>
      </c>
      <c r="K4" s="39" t="s">
        <v>170</v>
      </c>
      <c r="L4" s="39">
        <v>3</v>
      </c>
      <c r="S4" t="s">
        <v>139</v>
      </c>
      <c r="T4">
        <v>1</v>
      </c>
    </row>
    <row r="5" spans="1:22">
      <c r="A5" t="s">
        <v>158</v>
      </c>
      <c r="B5">
        <v>2</v>
      </c>
      <c r="C5" s="48" t="s">
        <v>182</v>
      </c>
      <c r="D5" s="49">
        <v>1</v>
      </c>
      <c r="G5" s="50" t="s">
        <v>153</v>
      </c>
      <c r="H5" s="51">
        <v>3</v>
      </c>
      <c r="I5" s="41" t="s">
        <v>161</v>
      </c>
      <c r="J5" s="41">
        <v>1</v>
      </c>
      <c r="K5" t="s">
        <v>153</v>
      </c>
      <c r="L5">
        <v>2</v>
      </c>
    </row>
    <row r="6" spans="1:22">
      <c r="A6" s="40" t="s">
        <v>146</v>
      </c>
      <c r="B6" s="41">
        <v>1</v>
      </c>
      <c r="C6" s="39" t="s">
        <v>164</v>
      </c>
      <c r="D6" s="39">
        <v>3</v>
      </c>
      <c r="I6" s="41" t="s">
        <v>162</v>
      </c>
      <c r="J6" s="41">
        <v>1</v>
      </c>
      <c r="K6" s="39" t="s">
        <v>176</v>
      </c>
      <c r="L6" s="39">
        <v>3</v>
      </c>
    </row>
    <row r="7" spans="1:22">
      <c r="A7" t="s">
        <v>160</v>
      </c>
      <c r="B7">
        <v>1</v>
      </c>
      <c r="C7" s="39" t="s">
        <v>165</v>
      </c>
      <c r="D7" s="39">
        <v>6</v>
      </c>
      <c r="I7" s="41" t="s">
        <v>172</v>
      </c>
      <c r="J7" s="41">
        <v>1</v>
      </c>
    </row>
    <row r="8" spans="1:22">
      <c r="A8" t="s">
        <v>21</v>
      </c>
      <c r="B8">
        <v>2</v>
      </c>
      <c r="C8" s="39" t="s">
        <v>166</v>
      </c>
      <c r="D8" s="39">
        <v>6</v>
      </c>
      <c r="I8" s="41" t="s">
        <v>163</v>
      </c>
      <c r="J8" s="41">
        <v>1</v>
      </c>
    </row>
    <row r="9" spans="1:22">
      <c r="A9" s="40" t="s">
        <v>178</v>
      </c>
      <c r="B9" s="41">
        <v>1</v>
      </c>
      <c r="C9" t="s">
        <v>149</v>
      </c>
      <c r="D9">
        <v>1</v>
      </c>
      <c r="E9" t="s">
        <v>156</v>
      </c>
    </row>
    <row r="10" spans="1:22">
      <c r="A10" t="s">
        <v>152</v>
      </c>
      <c r="B10">
        <v>1</v>
      </c>
      <c r="C10" s="40" t="s">
        <v>145</v>
      </c>
      <c r="D10" s="41">
        <v>1</v>
      </c>
      <c r="E10" t="s">
        <v>157</v>
      </c>
    </row>
    <row r="11" spans="1:22">
      <c r="A11" s="40" t="s">
        <v>153</v>
      </c>
      <c r="B11" s="41">
        <v>1</v>
      </c>
      <c r="C11" s="39" t="s">
        <v>167</v>
      </c>
      <c r="D11" s="39">
        <v>6</v>
      </c>
    </row>
    <row r="12" spans="1:22">
      <c r="A12" t="s">
        <v>154</v>
      </c>
      <c r="B12">
        <v>1</v>
      </c>
    </row>
    <row r="13" spans="1:22">
      <c r="A13" t="s">
        <v>155</v>
      </c>
      <c r="B13">
        <v>2</v>
      </c>
      <c r="C13" t="s">
        <v>147</v>
      </c>
      <c r="D13">
        <v>1</v>
      </c>
    </row>
    <row r="14" spans="1:22">
      <c r="A14" t="s">
        <v>159</v>
      </c>
      <c r="B14">
        <v>1</v>
      </c>
      <c r="C14" s="42" t="s">
        <v>171</v>
      </c>
      <c r="D14" s="43">
        <v>2</v>
      </c>
      <c r="H14" s="40"/>
    </row>
    <row r="15" spans="1:22">
      <c r="A15" s="40" t="s">
        <v>139</v>
      </c>
      <c r="B15" s="41">
        <v>1</v>
      </c>
      <c r="C15" s="42" t="s">
        <v>173</v>
      </c>
      <c r="D15" s="43">
        <v>2</v>
      </c>
    </row>
    <row r="16" spans="1:22">
      <c r="A16" s="40" t="s">
        <v>146</v>
      </c>
      <c r="B16" s="41">
        <v>1</v>
      </c>
      <c r="C16" s="40" t="s">
        <v>174</v>
      </c>
      <c r="D16" s="41">
        <v>1</v>
      </c>
    </row>
    <row r="17" spans="1:13">
      <c r="C17" s="42" t="s">
        <v>175</v>
      </c>
      <c r="D17" s="43">
        <v>2</v>
      </c>
    </row>
    <row r="18" spans="1:13">
      <c r="A18" s="40"/>
      <c r="B18" s="41"/>
      <c r="C18" s="39" t="s">
        <v>41</v>
      </c>
      <c r="D18" s="39">
        <v>3</v>
      </c>
      <c r="G18" s="42"/>
      <c r="H18" s="43"/>
    </row>
    <row r="19" spans="1:13">
      <c r="C19" s="42"/>
      <c r="D19" s="43"/>
    </row>
    <row r="22" spans="1:13">
      <c r="C22" s="46"/>
      <c r="D22" s="46"/>
      <c r="H22" s="79" t="s">
        <v>189</v>
      </c>
      <c r="I22" s="79"/>
      <c r="J22" s="79"/>
      <c r="K22" s="79"/>
    </row>
    <row r="23" spans="1:13">
      <c r="H23" s="79" t="s">
        <v>187</v>
      </c>
      <c r="I23" s="79"/>
      <c r="J23" s="38" t="s">
        <v>188</v>
      </c>
      <c r="K23" s="38"/>
    </row>
    <row r="24" spans="1:13">
      <c r="H24" s="40" t="s">
        <v>143</v>
      </c>
      <c r="I24">
        <v>2</v>
      </c>
      <c r="J24" t="s">
        <v>153</v>
      </c>
      <c r="K24">
        <v>5</v>
      </c>
    </row>
    <row r="25" spans="1:13">
      <c r="H25" s="40" t="s">
        <v>17</v>
      </c>
      <c r="I25">
        <v>1</v>
      </c>
      <c r="J25" t="s">
        <v>139</v>
      </c>
      <c r="K25">
        <v>1</v>
      </c>
      <c r="M25">
        <f>100*24*7</f>
        <v>16800</v>
      </c>
    </row>
    <row r="26" spans="1:13">
      <c r="C26" t="s">
        <v>218</v>
      </c>
      <c r="D26">
        <v>3</v>
      </c>
      <c r="H26" t="s">
        <v>158</v>
      </c>
      <c r="I26">
        <v>2</v>
      </c>
    </row>
    <row r="27" spans="1:13">
      <c r="H27" t="s">
        <v>160</v>
      </c>
      <c r="I27">
        <v>2</v>
      </c>
    </row>
    <row r="28" spans="1:13">
      <c r="H28" t="s">
        <v>152</v>
      </c>
      <c r="I28">
        <v>1</v>
      </c>
    </row>
    <row r="30" spans="1:13">
      <c r="H30" s="40" t="s">
        <v>21</v>
      </c>
      <c r="I30">
        <v>2</v>
      </c>
    </row>
    <row r="31" spans="1:13">
      <c r="H31" s="40" t="s">
        <v>184</v>
      </c>
      <c r="I31">
        <v>1</v>
      </c>
    </row>
    <row r="32" spans="1:13">
      <c r="H32" t="s">
        <v>185</v>
      </c>
      <c r="I32">
        <v>2</v>
      </c>
    </row>
    <row r="33" spans="3:9">
      <c r="H33" t="s">
        <v>186</v>
      </c>
      <c r="I33">
        <v>1</v>
      </c>
    </row>
    <row r="40" spans="3:9">
      <c r="C40" t="s">
        <v>284</v>
      </c>
    </row>
  </sheetData>
  <mergeCells count="10">
    <mergeCell ref="A1:D1"/>
    <mergeCell ref="E1:H1"/>
    <mergeCell ref="I1:L1"/>
    <mergeCell ref="H22:K22"/>
    <mergeCell ref="H23:I23"/>
    <mergeCell ref="U2:V2"/>
    <mergeCell ref="M1:N1"/>
    <mergeCell ref="S1:T1"/>
    <mergeCell ref="U1:V1"/>
    <mergeCell ref="O1:P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POS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sunrg</dc:creator>
  <cp:lastModifiedBy>sunrg</cp:lastModifiedBy>
  <dcterms:created xsi:type="dcterms:W3CDTF">2015-11-24T11:40:04Z</dcterms:created>
  <dcterms:modified xsi:type="dcterms:W3CDTF">2016-01-01T10:59:44Z</dcterms:modified>
</cp:coreProperties>
</file>