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anCity\excel\账目\"/>
    </mc:Choice>
  </mc:AlternateContent>
  <bookViews>
    <workbookView xWindow="0" yWindow="0" windowWidth="16185" windowHeight="8865"/>
  </bookViews>
  <sheets>
    <sheet name="总计" sheetId="1" r:id="rId1"/>
    <sheet name="20150229吉它买卖" sheetId="6" r:id="rId2"/>
    <sheet name="20150227吉它买卖" sheetId="5" r:id="rId3"/>
    <sheet name="20160223吉它买卖" sheetId="4" r:id="rId4"/>
    <sheet name="过年总结" sheetId="3" r:id="rId5"/>
    <sheet name="20150201吉他买卖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D19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3" i="6"/>
  <c r="D2" i="6"/>
  <c r="C2" i="6"/>
  <c r="D13" i="5" l="1"/>
  <c r="D10" i="5"/>
  <c r="D11" i="5"/>
  <c r="D12" i="5"/>
  <c r="C11" i="5"/>
  <c r="D3" i="5"/>
  <c r="D4" i="5"/>
  <c r="D5" i="5"/>
  <c r="D6" i="5"/>
  <c r="D7" i="5"/>
  <c r="D8" i="5"/>
  <c r="D9" i="5"/>
  <c r="D2" i="5"/>
  <c r="C9" i="5"/>
  <c r="C7" i="5"/>
  <c r="C5" i="5"/>
  <c r="C4" i="5"/>
  <c r="C3" i="5"/>
  <c r="C2" i="5"/>
  <c r="D16" i="4" l="1"/>
  <c r="D6" i="4"/>
  <c r="D3" i="4"/>
  <c r="D4" i="4"/>
  <c r="D5" i="4"/>
  <c r="D7" i="4"/>
  <c r="D8" i="4"/>
  <c r="D9" i="4"/>
  <c r="D10" i="4"/>
  <c r="D11" i="4"/>
  <c r="D12" i="4"/>
  <c r="D13" i="4"/>
  <c r="D14" i="4"/>
  <c r="D15" i="4"/>
  <c r="D2" i="4"/>
  <c r="C4" i="4"/>
  <c r="D18" i="3" l="1"/>
  <c r="D8" i="3"/>
  <c r="D9" i="3"/>
  <c r="D10" i="3"/>
  <c r="D11" i="3"/>
  <c r="D12" i="3"/>
  <c r="D13" i="3"/>
  <c r="D14" i="3"/>
  <c r="D15" i="3"/>
  <c r="D16" i="3"/>
  <c r="D17" i="3"/>
  <c r="C9" i="3"/>
  <c r="D7" i="3"/>
  <c r="C6" i="3"/>
  <c r="D5" i="3"/>
  <c r="D6" i="3"/>
  <c r="C4" i="3"/>
  <c r="D3" i="3"/>
  <c r="D4" i="3"/>
  <c r="D2" i="3"/>
  <c r="C29" i="1" l="1"/>
  <c r="B29" i="1"/>
  <c r="D11" i="2"/>
  <c r="D3" i="2"/>
  <c r="D4" i="2"/>
  <c r="D5" i="2"/>
  <c r="D6" i="2"/>
  <c r="D7" i="2"/>
  <c r="D8" i="2"/>
  <c r="D9" i="2"/>
  <c r="D10" i="2"/>
  <c r="D2" i="2"/>
  <c r="E29" i="1" l="1"/>
</calcChain>
</file>

<file path=xl/sharedStrings.xml><?xml version="1.0" encoding="utf-8"?>
<sst xmlns="http://schemas.openxmlformats.org/spreadsheetml/2006/main" count="84" uniqueCount="67">
  <si>
    <t>支出</t>
    <phoneticPr fontId="1" type="noConversion"/>
  </si>
  <si>
    <t>收入</t>
    <phoneticPr fontId="1" type="noConversion"/>
  </si>
  <si>
    <t>备注</t>
    <phoneticPr fontId="1" type="noConversion"/>
  </si>
  <si>
    <t>20150201吉它买卖</t>
    <phoneticPr fontId="1" type="noConversion"/>
  </si>
  <si>
    <t>出售</t>
    <phoneticPr fontId="1" type="noConversion"/>
  </si>
  <si>
    <t>小麦</t>
    <phoneticPr fontId="1" type="noConversion"/>
  </si>
  <si>
    <t>购买</t>
    <phoneticPr fontId="1" type="noConversion"/>
  </si>
  <si>
    <t>铬</t>
    <phoneticPr fontId="1" type="noConversion"/>
  </si>
  <si>
    <t>钛</t>
    <phoneticPr fontId="1" type="noConversion"/>
  </si>
  <si>
    <t>铯</t>
    <phoneticPr fontId="1" type="noConversion"/>
  </si>
  <si>
    <t>汞</t>
    <phoneticPr fontId="1" type="noConversion"/>
  </si>
  <si>
    <t>高能物理</t>
    <phoneticPr fontId="1" type="noConversion"/>
  </si>
  <si>
    <t>g燃料</t>
    <phoneticPr fontId="1" type="noConversion"/>
  </si>
  <si>
    <t>c燃料</t>
    <phoneticPr fontId="1" type="noConversion"/>
  </si>
  <si>
    <t>艾利</t>
    <phoneticPr fontId="1" type="noConversion"/>
  </si>
  <si>
    <t>出售</t>
    <phoneticPr fontId="1" type="noConversion"/>
  </si>
  <si>
    <t>小麦</t>
    <phoneticPr fontId="1" type="noConversion"/>
  </si>
  <si>
    <t>短剑</t>
    <phoneticPr fontId="1" type="noConversion"/>
  </si>
  <si>
    <t>非线性超材料</t>
    <phoneticPr fontId="1" type="noConversion"/>
  </si>
  <si>
    <t>小希</t>
    <phoneticPr fontId="1" type="noConversion"/>
  </si>
  <si>
    <t>富勒</t>
    <phoneticPr fontId="1" type="noConversion"/>
  </si>
  <si>
    <t>购买</t>
    <phoneticPr fontId="1" type="noConversion"/>
  </si>
  <si>
    <t>g同位素</t>
    <phoneticPr fontId="1" type="noConversion"/>
  </si>
  <si>
    <t>c同位素</t>
    <phoneticPr fontId="1" type="noConversion"/>
  </si>
  <si>
    <t>钒</t>
    <phoneticPr fontId="1" type="noConversion"/>
  </si>
  <si>
    <t>钴</t>
    <phoneticPr fontId="1" type="noConversion"/>
  </si>
  <si>
    <t>钪</t>
    <phoneticPr fontId="1" type="noConversion"/>
  </si>
  <si>
    <t>钛</t>
    <phoneticPr fontId="1" type="noConversion"/>
  </si>
  <si>
    <t>铥</t>
    <phoneticPr fontId="1" type="noConversion"/>
  </si>
  <si>
    <t>稀土钷</t>
    <phoneticPr fontId="1" type="noConversion"/>
  </si>
  <si>
    <t>过年总计</t>
    <phoneticPr fontId="1" type="noConversion"/>
  </si>
  <si>
    <t>小希</t>
    <phoneticPr fontId="1" type="noConversion"/>
  </si>
  <si>
    <t>小麦</t>
    <phoneticPr fontId="1" type="noConversion"/>
  </si>
  <si>
    <t>超突</t>
    <phoneticPr fontId="1" type="noConversion"/>
  </si>
  <si>
    <t>分合成物</t>
    <phoneticPr fontId="1" type="noConversion"/>
  </si>
  <si>
    <t>购买</t>
    <phoneticPr fontId="1" type="noConversion"/>
  </si>
  <si>
    <t>钷</t>
    <phoneticPr fontId="1" type="noConversion"/>
  </si>
  <si>
    <t>加速</t>
    <phoneticPr fontId="1" type="noConversion"/>
  </si>
  <si>
    <t>c燃料</t>
    <phoneticPr fontId="1" type="noConversion"/>
  </si>
  <si>
    <t>小托图</t>
    <phoneticPr fontId="1" type="noConversion"/>
  </si>
  <si>
    <t>0223吉它买卖</t>
    <phoneticPr fontId="1" type="noConversion"/>
  </si>
  <si>
    <t>吉它买卖</t>
    <phoneticPr fontId="1" type="noConversion"/>
  </si>
  <si>
    <t>出售</t>
    <phoneticPr fontId="1" type="noConversion"/>
  </si>
  <si>
    <t>富勒</t>
    <phoneticPr fontId="1" type="noConversion"/>
  </si>
  <si>
    <t>钨</t>
    <phoneticPr fontId="1" type="noConversion"/>
  </si>
  <si>
    <t>非线性</t>
    <phoneticPr fontId="1" type="noConversion"/>
  </si>
  <si>
    <t>分合成物</t>
    <phoneticPr fontId="1" type="noConversion"/>
  </si>
  <si>
    <t>小麦</t>
    <phoneticPr fontId="1" type="noConversion"/>
  </si>
  <si>
    <t>镉</t>
    <phoneticPr fontId="1" type="noConversion"/>
  </si>
  <si>
    <t>回旋</t>
    <phoneticPr fontId="1" type="noConversion"/>
  </si>
  <si>
    <t>云环燃料块</t>
    <phoneticPr fontId="1" type="noConversion"/>
  </si>
  <si>
    <t>g燃料</t>
    <phoneticPr fontId="1" type="noConversion"/>
  </si>
  <si>
    <t>艾利-矿钱+卖矿船</t>
    <phoneticPr fontId="1" type="noConversion"/>
  </si>
  <si>
    <t>出售</t>
    <phoneticPr fontId="1" type="noConversion"/>
  </si>
  <si>
    <t>富勒</t>
    <phoneticPr fontId="1" type="noConversion"/>
  </si>
  <si>
    <t>购买</t>
    <phoneticPr fontId="1" type="noConversion"/>
  </si>
  <si>
    <t>氧同位素</t>
    <phoneticPr fontId="1" type="noConversion"/>
  </si>
  <si>
    <t>铪</t>
    <phoneticPr fontId="1" type="noConversion"/>
  </si>
  <si>
    <t>贫瘠</t>
    <phoneticPr fontId="1" type="noConversion"/>
  </si>
  <si>
    <t>c大杆子</t>
    <phoneticPr fontId="1" type="noConversion"/>
  </si>
  <si>
    <t>简单反应</t>
    <phoneticPr fontId="1" type="noConversion"/>
  </si>
  <si>
    <t>复杂反应</t>
    <phoneticPr fontId="1" type="noConversion"/>
  </si>
  <si>
    <t>促藏</t>
    <phoneticPr fontId="1" type="noConversion"/>
  </si>
  <si>
    <t>跳桥</t>
    <phoneticPr fontId="1" type="noConversion"/>
  </si>
  <si>
    <t>后勤网络</t>
    <phoneticPr fontId="1" type="noConversion"/>
  </si>
  <si>
    <t>吉它买卖</t>
    <phoneticPr fontId="1" type="noConversion"/>
  </si>
  <si>
    <t>分红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</si>
</sst>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D1" workbookViewId="0">
      <selection activeCell="I27" sqref="I27"/>
    </sheetView>
  </sheetViews>
  <sheetFormatPr defaultRowHeight="13.5" x14ac:dyDescent="0.15"/>
  <cols>
    <col min="1" max="1" width="9.5" bestFit="1" customWidth="1"/>
    <col min="2" max="3" width="18.375" bestFit="1" customWidth="1"/>
    <col min="4" max="5" width="17.25" bestFit="1" customWidth="1"/>
    <col min="9" max="9" width="21.625" bestFit="1" customWidth="1"/>
  </cols>
  <sheetData>
    <row r="1" spans="1:4" x14ac:dyDescent="0.15">
      <c r="B1" s="1" t="s">
        <v>0</v>
      </c>
      <c r="C1" t="s">
        <v>1</v>
      </c>
      <c r="D1" t="s">
        <v>2</v>
      </c>
    </row>
    <row r="2" spans="1:4" x14ac:dyDescent="0.15">
      <c r="A2">
        <v>20150201</v>
      </c>
      <c r="B2" s="1">
        <v>6387846000</v>
      </c>
      <c r="C2" s="1">
        <v>10154019260</v>
      </c>
      <c r="D2" t="s">
        <v>3</v>
      </c>
    </row>
    <row r="3" spans="1:4" x14ac:dyDescent="0.15">
      <c r="A3">
        <v>20150205</v>
      </c>
      <c r="B3" s="1"/>
      <c r="C3" s="1">
        <v>6000000000</v>
      </c>
      <c r="D3" t="s">
        <v>14</v>
      </c>
    </row>
    <row r="4" spans="1:4" x14ac:dyDescent="0.15">
      <c r="A4">
        <v>20150214</v>
      </c>
      <c r="B4" s="1"/>
      <c r="C4" s="1">
        <v>23200000000</v>
      </c>
      <c r="D4" t="s">
        <v>14</v>
      </c>
    </row>
    <row r="5" spans="1:4" x14ac:dyDescent="0.15">
      <c r="A5">
        <v>20150221</v>
      </c>
      <c r="B5" s="1"/>
      <c r="C5" s="1">
        <v>4300000000</v>
      </c>
      <c r="D5" t="s">
        <v>14</v>
      </c>
    </row>
    <row r="6" spans="1:4" x14ac:dyDescent="0.15">
      <c r="A6">
        <v>20150222</v>
      </c>
      <c r="B6" s="1">
        <v>9237939976</v>
      </c>
      <c r="C6" s="1">
        <v>20628405414</v>
      </c>
      <c r="D6" t="s">
        <v>30</v>
      </c>
    </row>
    <row r="7" spans="1:4" x14ac:dyDescent="0.15">
      <c r="A7">
        <v>20150223</v>
      </c>
      <c r="B7" s="1">
        <v>6491014367</v>
      </c>
      <c r="C7" s="1">
        <v>9987480022</v>
      </c>
      <c r="D7" t="s">
        <v>40</v>
      </c>
    </row>
    <row r="8" spans="1:4" x14ac:dyDescent="0.15">
      <c r="A8">
        <v>20150227</v>
      </c>
      <c r="B8" s="1">
        <v>7158742079</v>
      </c>
      <c r="C8" s="1">
        <v>17523648610</v>
      </c>
      <c r="D8" t="s">
        <v>41</v>
      </c>
    </row>
    <row r="9" spans="1:4" x14ac:dyDescent="0.15">
      <c r="A9">
        <v>20150227</v>
      </c>
      <c r="B9" s="1"/>
      <c r="C9" s="1">
        <v>5000000000</v>
      </c>
      <c r="D9" t="s">
        <v>52</v>
      </c>
    </row>
    <row r="10" spans="1:4" x14ac:dyDescent="0.15">
      <c r="A10">
        <v>20150229</v>
      </c>
      <c r="B10" s="1">
        <v>15053098810</v>
      </c>
      <c r="C10" s="1">
        <v>9138515375</v>
      </c>
      <c r="D10" t="s">
        <v>65</v>
      </c>
    </row>
    <row r="11" spans="1:4" x14ac:dyDescent="0.15">
      <c r="B11" s="1"/>
      <c r="C11" s="1"/>
    </row>
    <row r="12" spans="1:4" x14ac:dyDescent="0.15">
      <c r="B12" s="1"/>
      <c r="C12" s="1"/>
    </row>
    <row r="13" spans="1:4" x14ac:dyDescent="0.15">
      <c r="B13" s="1"/>
      <c r="C13" s="1"/>
    </row>
    <row r="14" spans="1:4" x14ac:dyDescent="0.15">
      <c r="B14" s="1"/>
      <c r="C14" s="1"/>
    </row>
    <row r="15" spans="1:4" x14ac:dyDescent="0.15">
      <c r="B15" s="1"/>
      <c r="C15" s="1"/>
    </row>
    <row r="16" spans="1:4" x14ac:dyDescent="0.15">
      <c r="B16" s="1"/>
      <c r="C16" s="1"/>
    </row>
    <row r="17" spans="2:9" x14ac:dyDescent="0.15">
      <c r="B17" s="1"/>
      <c r="C17" s="1"/>
    </row>
    <row r="18" spans="2:9" x14ac:dyDescent="0.15">
      <c r="B18" s="1"/>
      <c r="C18" s="1"/>
    </row>
    <row r="19" spans="2:9" x14ac:dyDescent="0.15">
      <c r="B19" s="1"/>
      <c r="C19" s="1"/>
    </row>
    <row r="20" spans="2:9" x14ac:dyDescent="0.15">
      <c r="B20" s="1"/>
      <c r="C20" s="1"/>
    </row>
    <row r="21" spans="2:9" x14ac:dyDescent="0.15">
      <c r="B21" s="1"/>
      <c r="C21" s="1"/>
    </row>
    <row r="22" spans="2:9" x14ac:dyDescent="0.15">
      <c r="B22" s="1"/>
      <c r="C22" s="1"/>
    </row>
    <row r="23" spans="2:9" x14ac:dyDescent="0.15">
      <c r="B23" s="1"/>
      <c r="C23" s="1"/>
    </row>
    <row r="24" spans="2:9" x14ac:dyDescent="0.15">
      <c r="B24" s="1"/>
      <c r="C24" s="1"/>
    </row>
    <row r="25" spans="2:9" x14ac:dyDescent="0.15">
      <c r="B25" s="1"/>
      <c r="C25" s="1"/>
    </row>
    <row r="26" spans="2:9" x14ac:dyDescent="0.15">
      <c r="B26" s="1"/>
      <c r="C26" s="1"/>
    </row>
    <row r="27" spans="2:9" x14ac:dyDescent="0.15">
      <c r="B27" s="1"/>
      <c r="C27" s="1"/>
      <c r="H27" t="s">
        <v>66</v>
      </c>
      <c r="I27" s="2">
        <f>E29*0.4</f>
        <v>24641370979.600002</v>
      </c>
    </row>
    <row r="28" spans="2:9" x14ac:dyDescent="0.15">
      <c r="B28" s="1"/>
      <c r="C28" s="1"/>
    </row>
    <row r="29" spans="2:9" x14ac:dyDescent="0.15">
      <c r="B29" s="1">
        <f>SUM(B2:B28)</f>
        <v>44328641232</v>
      </c>
      <c r="C29" s="1">
        <f>SUM(C2:C28)</f>
        <v>105932068681</v>
      </c>
      <c r="E29" s="1">
        <f>C29-B29</f>
        <v>61603427449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 x14ac:dyDescent="0.15"/>
  <cols>
    <col min="2" max="2" width="11.625" bestFit="1" customWidth="1"/>
    <col min="4" max="4" width="12.75" bestFit="1" customWidth="1"/>
  </cols>
  <sheetData>
    <row r="1" spans="1:4" x14ac:dyDescent="0.15">
      <c r="A1" t="s">
        <v>53</v>
      </c>
    </row>
    <row r="2" spans="1:4" x14ac:dyDescent="0.15">
      <c r="A2" t="s">
        <v>54</v>
      </c>
      <c r="B2">
        <v>2399</v>
      </c>
      <c r="C2">
        <f>90863+9408+2000+97020+3528+873477+255529</f>
        <v>1331825</v>
      </c>
      <c r="D2">
        <f>B2*C2</f>
        <v>3195048175</v>
      </c>
    </row>
    <row r="3" spans="1:4" x14ac:dyDescent="0.15">
      <c r="A3" t="s">
        <v>44</v>
      </c>
      <c r="B3">
        <v>8800</v>
      </c>
      <c r="C3">
        <v>675394</v>
      </c>
      <c r="D3">
        <f>B3*C3</f>
        <v>5943467200</v>
      </c>
    </row>
    <row r="4" spans="1:4" x14ac:dyDescent="0.15">
      <c r="A4" t="s">
        <v>55</v>
      </c>
      <c r="D4">
        <f>D2+D3</f>
        <v>9138515375</v>
      </c>
    </row>
    <row r="5" spans="1:4" x14ac:dyDescent="0.15">
      <c r="A5" t="s">
        <v>56</v>
      </c>
      <c r="B5">
        <v>1547</v>
      </c>
      <c r="C5">
        <v>1550000</v>
      </c>
      <c r="D5">
        <f t="shared" ref="D5:D18" si="0">B5*C5</f>
        <v>2397850000</v>
      </c>
    </row>
    <row r="6" spans="1:4" x14ac:dyDescent="0.15">
      <c r="A6" t="s">
        <v>57</v>
      </c>
      <c r="B6">
        <v>26997</v>
      </c>
      <c r="C6">
        <v>17000</v>
      </c>
      <c r="D6">
        <f t="shared" si="0"/>
        <v>458949000</v>
      </c>
    </row>
    <row r="7" spans="1:4" x14ac:dyDescent="0.15">
      <c r="A7" t="s">
        <v>10</v>
      </c>
      <c r="B7">
        <v>24514</v>
      </c>
      <c r="C7">
        <v>17000</v>
      </c>
      <c r="D7">
        <f t="shared" si="0"/>
        <v>416738000</v>
      </c>
    </row>
    <row r="8" spans="1:4" x14ac:dyDescent="0.15">
      <c r="A8" t="s">
        <v>36</v>
      </c>
      <c r="B8">
        <v>38759</v>
      </c>
      <c r="C8">
        <v>17000</v>
      </c>
      <c r="D8">
        <f t="shared" si="0"/>
        <v>658903000</v>
      </c>
    </row>
    <row r="9" spans="1:4" x14ac:dyDescent="0.15">
      <c r="A9" t="s">
        <v>28</v>
      </c>
      <c r="B9">
        <v>29571</v>
      </c>
      <c r="C9">
        <v>17000</v>
      </c>
      <c r="D9">
        <f t="shared" si="0"/>
        <v>502707000</v>
      </c>
    </row>
    <row r="10" spans="1:4" x14ac:dyDescent="0.15">
      <c r="A10" t="s">
        <v>24</v>
      </c>
      <c r="B10">
        <v>8657</v>
      </c>
      <c r="C10">
        <v>80000</v>
      </c>
      <c r="D10">
        <f t="shared" si="0"/>
        <v>692560000</v>
      </c>
    </row>
    <row r="11" spans="1:4" x14ac:dyDescent="0.15">
      <c r="A11" t="s">
        <v>58</v>
      </c>
      <c r="B11">
        <v>140000</v>
      </c>
      <c r="C11">
        <v>50</v>
      </c>
      <c r="D11">
        <f t="shared" si="0"/>
        <v>7000000</v>
      </c>
    </row>
    <row r="12" spans="1:4" x14ac:dyDescent="0.15">
      <c r="A12" t="s">
        <v>59</v>
      </c>
      <c r="B12">
        <v>1689999999</v>
      </c>
      <c r="C12">
        <v>2</v>
      </c>
      <c r="D12">
        <f t="shared" si="0"/>
        <v>3379999998</v>
      </c>
    </row>
    <row r="13" spans="1:4" x14ac:dyDescent="0.15">
      <c r="A13" t="s">
        <v>60</v>
      </c>
      <c r="B13">
        <v>44898997</v>
      </c>
      <c r="C13">
        <v>4</v>
      </c>
      <c r="D13">
        <f t="shared" si="0"/>
        <v>179595988</v>
      </c>
    </row>
    <row r="14" spans="1:4" x14ac:dyDescent="0.15">
      <c r="A14" t="s">
        <v>61</v>
      </c>
      <c r="B14">
        <v>134999948</v>
      </c>
      <c r="C14">
        <v>2</v>
      </c>
      <c r="D14">
        <f t="shared" si="0"/>
        <v>269999896</v>
      </c>
    </row>
    <row r="15" spans="1:4" x14ac:dyDescent="0.15">
      <c r="A15" t="s">
        <v>62</v>
      </c>
      <c r="B15">
        <v>42879876</v>
      </c>
      <c r="C15">
        <v>10</v>
      </c>
      <c r="D15">
        <f t="shared" si="0"/>
        <v>428798760</v>
      </c>
    </row>
    <row r="16" spans="1:4" x14ac:dyDescent="0.15">
      <c r="A16" t="s">
        <v>63</v>
      </c>
      <c r="B16">
        <v>699000304</v>
      </c>
      <c r="C16">
        <v>4</v>
      </c>
      <c r="D16">
        <f t="shared" si="0"/>
        <v>2796001216</v>
      </c>
    </row>
    <row r="17" spans="1:4" x14ac:dyDescent="0.15">
      <c r="A17" t="s">
        <v>64</v>
      </c>
      <c r="B17">
        <v>600998988</v>
      </c>
      <c r="C17">
        <v>4</v>
      </c>
      <c r="D17">
        <f t="shared" si="0"/>
        <v>2403995952</v>
      </c>
    </row>
    <row r="18" spans="1:4" x14ac:dyDescent="0.15">
      <c r="A18" t="s">
        <v>26</v>
      </c>
      <c r="B18">
        <v>9200</v>
      </c>
      <c r="C18">
        <v>50000</v>
      </c>
      <c r="D18">
        <f t="shared" si="0"/>
        <v>460000000</v>
      </c>
    </row>
    <row r="19" spans="1:4" x14ac:dyDescent="0.15">
      <c r="D19">
        <f>SUM(D5:D18)</f>
        <v>15053098810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13" sqref="D13"/>
    </sheetView>
  </sheetViews>
  <sheetFormatPr defaultRowHeight="13.5" x14ac:dyDescent="0.15"/>
  <cols>
    <col min="2" max="2" width="15" bestFit="1" customWidth="1"/>
    <col min="3" max="3" width="10.5" bestFit="1" customWidth="1"/>
    <col min="4" max="4" width="18.375" bestFit="1" customWidth="1"/>
  </cols>
  <sheetData>
    <row r="1" spans="1:8" x14ac:dyDescent="0.15">
      <c r="A1" t="s">
        <v>42</v>
      </c>
    </row>
    <row r="2" spans="1:8" x14ac:dyDescent="0.15">
      <c r="A2" t="s">
        <v>43</v>
      </c>
      <c r="B2" s="1">
        <v>2706</v>
      </c>
      <c r="C2" s="1">
        <f>1176</f>
        <v>1176</v>
      </c>
      <c r="D2" s="1">
        <f>B2*C2</f>
        <v>3182256</v>
      </c>
      <c r="E2" s="1"/>
      <c r="F2" s="1"/>
      <c r="G2" s="1"/>
      <c r="H2" s="1"/>
    </row>
    <row r="3" spans="1:8" x14ac:dyDescent="0.15">
      <c r="A3" t="s">
        <v>44</v>
      </c>
      <c r="B3" s="1">
        <v>8899</v>
      </c>
      <c r="C3" s="1">
        <f>220000</f>
        <v>220000</v>
      </c>
      <c r="D3" s="1">
        <f t="shared" ref="D3:D12" si="0">B3*C3</f>
        <v>1957780000</v>
      </c>
      <c r="E3" s="1"/>
      <c r="F3" s="1"/>
      <c r="G3" s="1"/>
      <c r="H3" s="1"/>
    </row>
    <row r="4" spans="1:8" x14ac:dyDescent="0.15">
      <c r="A4" t="s">
        <v>45</v>
      </c>
      <c r="B4" s="1">
        <v>43999</v>
      </c>
      <c r="C4" s="1">
        <f>22569+28578</f>
        <v>51147</v>
      </c>
      <c r="D4" s="1">
        <f t="shared" si="0"/>
        <v>2250416853</v>
      </c>
      <c r="E4" s="1"/>
      <c r="F4" s="1"/>
      <c r="G4" s="1"/>
      <c r="H4" s="1"/>
    </row>
    <row r="5" spans="1:8" x14ac:dyDescent="0.15">
      <c r="A5" t="s">
        <v>46</v>
      </c>
      <c r="B5" s="1">
        <v>3847</v>
      </c>
      <c r="C5" s="1">
        <f>154792+6366+4000+37100+629213+8997</f>
        <v>840468</v>
      </c>
      <c r="D5" s="1">
        <f t="shared" si="0"/>
        <v>3233280396</v>
      </c>
      <c r="E5" s="1"/>
      <c r="F5" s="1"/>
      <c r="G5" s="1"/>
      <c r="H5" s="1"/>
    </row>
    <row r="6" spans="1:8" x14ac:dyDescent="0.15">
      <c r="A6" t="s">
        <v>47</v>
      </c>
      <c r="B6" s="1">
        <v>528999999</v>
      </c>
      <c r="C6" s="1">
        <v>17</v>
      </c>
      <c r="D6" s="1">
        <f t="shared" si="0"/>
        <v>8992999983</v>
      </c>
      <c r="E6" s="1"/>
      <c r="F6" s="1"/>
      <c r="G6" s="1"/>
      <c r="H6" s="1"/>
    </row>
    <row r="7" spans="1:8" x14ac:dyDescent="0.15">
      <c r="A7" t="s">
        <v>48</v>
      </c>
      <c r="B7" s="1">
        <v>8950</v>
      </c>
      <c r="C7" s="1">
        <f>88150+3006</f>
        <v>91156</v>
      </c>
      <c r="D7" s="1">
        <f t="shared" si="0"/>
        <v>815846200</v>
      </c>
      <c r="E7" s="1"/>
      <c r="F7" s="1"/>
      <c r="G7" s="1"/>
      <c r="H7" s="1"/>
    </row>
    <row r="8" spans="1:8" x14ac:dyDescent="0.15">
      <c r="A8" t="s">
        <v>49</v>
      </c>
      <c r="B8" s="1">
        <v>56499977</v>
      </c>
      <c r="C8" s="1">
        <v>1</v>
      </c>
      <c r="D8" s="1">
        <f t="shared" si="0"/>
        <v>56499977</v>
      </c>
      <c r="E8" s="1"/>
      <c r="F8" s="1"/>
      <c r="G8" s="1"/>
      <c r="H8" s="1"/>
    </row>
    <row r="9" spans="1:8" x14ac:dyDescent="0.15">
      <c r="A9" t="s">
        <v>43</v>
      </c>
      <c r="B9" s="1">
        <v>2399</v>
      </c>
      <c r="C9" s="1">
        <f>21167+1388+16500+50000</f>
        <v>89055</v>
      </c>
      <c r="D9" s="1">
        <f t="shared" si="0"/>
        <v>213642945</v>
      </c>
      <c r="E9" s="1"/>
      <c r="F9" s="1"/>
      <c r="G9" s="1"/>
      <c r="H9" s="1"/>
    </row>
    <row r="10" spans="1:8" x14ac:dyDescent="0.15">
      <c r="A10" t="s">
        <v>50</v>
      </c>
      <c r="B10" s="1"/>
      <c r="C10" s="1"/>
      <c r="D10" s="1">
        <f>SUM(D2:D9)</f>
        <v>17523648610</v>
      </c>
      <c r="E10" s="1"/>
      <c r="F10" s="1"/>
      <c r="G10" s="1"/>
      <c r="H10" s="1"/>
    </row>
    <row r="11" spans="1:8" x14ac:dyDescent="0.15">
      <c r="A11" t="s">
        <v>51</v>
      </c>
      <c r="B11" s="1">
        <v>63981</v>
      </c>
      <c r="C11" s="1">
        <f>22000+50000+11459+7800</f>
        <v>91259</v>
      </c>
      <c r="D11" s="1">
        <f t="shared" si="0"/>
        <v>5838842079</v>
      </c>
      <c r="E11" s="1"/>
      <c r="F11" s="1"/>
      <c r="G11" s="1"/>
      <c r="H11" s="1"/>
    </row>
    <row r="12" spans="1:8" x14ac:dyDescent="0.15">
      <c r="B12" s="1">
        <v>65995</v>
      </c>
      <c r="C12" s="1">
        <v>20000</v>
      </c>
      <c r="D12" s="1">
        <f t="shared" si="0"/>
        <v>1319900000</v>
      </c>
      <c r="E12" s="1"/>
      <c r="F12" s="1"/>
      <c r="G12" s="1"/>
      <c r="H12" s="1"/>
    </row>
    <row r="13" spans="1:8" x14ac:dyDescent="0.15">
      <c r="B13" s="1"/>
      <c r="C13" s="1"/>
      <c r="D13" s="1">
        <f>D11+D12</f>
        <v>7158742079</v>
      </c>
      <c r="E13" s="1"/>
      <c r="F13" s="1"/>
      <c r="G13" s="1"/>
      <c r="H13" s="1"/>
    </row>
    <row r="14" spans="1:8" x14ac:dyDescent="0.15">
      <c r="B14" s="1"/>
      <c r="C14" s="1"/>
      <c r="D14" s="1"/>
      <c r="E14" s="1"/>
      <c r="F14" s="1"/>
      <c r="G14" s="1"/>
      <c r="H14" s="1"/>
    </row>
    <row r="15" spans="1:8" x14ac:dyDescent="0.15">
      <c r="B15" s="1"/>
      <c r="C15" s="1"/>
      <c r="D15" s="1"/>
      <c r="E15" s="1"/>
      <c r="F15" s="1"/>
      <c r="G15" s="1"/>
      <c r="H15" s="1"/>
    </row>
    <row r="16" spans="1:8" x14ac:dyDescent="0.15">
      <c r="B16" s="1"/>
      <c r="C16" s="1"/>
      <c r="D16" s="1"/>
      <c r="E16" s="1"/>
      <c r="F16" s="1"/>
      <c r="G16" s="1"/>
      <c r="H16" s="1"/>
    </row>
    <row r="17" spans="2:8" x14ac:dyDescent="0.15">
      <c r="B17" s="1"/>
      <c r="C17" s="1"/>
      <c r="D17" s="1"/>
      <c r="E17" s="1"/>
      <c r="F17" s="1"/>
      <c r="G17" s="1"/>
      <c r="H17" s="1"/>
    </row>
    <row r="18" spans="2:8" x14ac:dyDescent="0.15">
      <c r="B18" s="1"/>
      <c r="C18" s="1"/>
      <c r="D18" s="1"/>
      <c r="E18" s="1"/>
      <c r="F18" s="1"/>
      <c r="G18" s="1"/>
      <c r="H18" s="1"/>
    </row>
    <row r="19" spans="2:8" x14ac:dyDescent="0.15">
      <c r="B19" s="1"/>
      <c r="C19" s="1"/>
      <c r="D19" s="1"/>
      <c r="E19" s="1"/>
      <c r="F19" s="1"/>
      <c r="G19" s="1"/>
      <c r="H19" s="1"/>
    </row>
    <row r="20" spans="2:8" x14ac:dyDescent="0.15">
      <c r="B20" s="1"/>
      <c r="C20" s="1"/>
      <c r="D20" s="1"/>
      <c r="E20" s="1"/>
      <c r="F20" s="1"/>
      <c r="G20" s="1"/>
      <c r="H20" s="1"/>
    </row>
    <row r="21" spans="2:8" x14ac:dyDescent="0.15">
      <c r="B21" s="1"/>
      <c r="C21" s="1"/>
      <c r="D21" s="1"/>
      <c r="E21" s="1"/>
      <c r="F21" s="1"/>
      <c r="G21" s="1"/>
      <c r="H21" s="1"/>
    </row>
    <row r="22" spans="2:8" x14ac:dyDescent="0.15">
      <c r="B22" s="1"/>
      <c r="C22" s="1"/>
      <c r="D22" s="1"/>
      <c r="E22" s="1"/>
      <c r="F22" s="1"/>
      <c r="G22" s="1"/>
      <c r="H22" s="1"/>
    </row>
    <row r="23" spans="2:8" x14ac:dyDescent="0.15">
      <c r="B23" s="1"/>
      <c r="C23" s="1"/>
      <c r="D23" s="1"/>
      <c r="E23" s="1"/>
      <c r="F23" s="1"/>
      <c r="G23" s="1"/>
      <c r="H23" s="1"/>
    </row>
    <row r="24" spans="2:8" x14ac:dyDescent="0.15">
      <c r="B24" s="1"/>
      <c r="C24" s="1"/>
      <c r="D24" s="1"/>
      <c r="E24" s="1"/>
      <c r="F24" s="1"/>
      <c r="G24" s="1"/>
      <c r="H24" s="1"/>
    </row>
    <row r="25" spans="2:8" x14ac:dyDescent="0.15">
      <c r="B25" s="1"/>
      <c r="C25" s="1"/>
      <c r="D25" s="1"/>
      <c r="E25" s="1"/>
      <c r="F25" s="1"/>
      <c r="G25" s="1"/>
      <c r="H25" s="1"/>
    </row>
    <row r="26" spans="2:8" x14ac:dyDescent="0.15">
      <c r="B26" s="1"/>
      <c r="C26" s="1"/>
      <c r="D26" s="1"/>
      <c r="E26" s="1"/>
      <c r="F26" s="1"/>
      <c r="G26" s="1"/>
      <c r="H26" s="1"/>
    </row>
    <row r="27" spans="2:8" x14ac:dyDescent="0.15">
      <c r="B27" s="1"/>
      <c r="C27" s="1"/>
      <c r="D27" s="1"/>
      <c r="E27" s="1"/>
      <c r="F27" s="1"/>
      <c r="G27" s="1"/>
      <c r="H27" s="1"/>
    </row>
    <row r="28" spans="2:8" x14ac:dyDescent="0.15">
      <c r="B28" s="1"/>
      <c r="C28" s="1"/>
      <c r="D28" s="1"/>
      <c r="E28" s="1"/>
      <c r="F28" s="1"/>
      <c r="G28" s="1"/>
      <c r="H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D16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4</v>
      </c>
    </row>
    <row r="2" spans="1:4" x14ac:dyDescent="0.15">
      <c r="A2" t="s">
        <v>31</v>
      </c>
      <c r="B2">
        <v>468999949</v>
      </c>
      <c r="C2">
        <v>8</v>
      </c>
      <c r="D2">
        <f>B2*C2</f>
        <v>3751999592</v>
      </c>
    </row>
    <row r="3" spans="1:4" x14ac:dyDescent="0.15">
      <c r="A3" t="s">
        <v>32</v>
      </c>
      <c r="B3">
        <v>544851999</v>
      </c>
      <c r="C3">
        <v>4</v>
      </c>
      <c r="D3">
        <f t="shared" ref="D3:D15" si="0">B3*C3</f>
        <v>2179407996</v>
      </c>
    </row>
    <row r="4" spans="1:4" x14ac:dyDescent="0.15">
      <c r="A4" t="s">
        <v>33</v>
      </c>
      <c r="B4">
        <v>14897</v>
      </c>
      <c r="C4">
        <f>11000+17700+20000+13000+50000+76542</f>
        <v>188242</v>
      </c>
      <c r="D4">
        <f t="shared" si="0"/>
        <v>2804241074</v>
      </c>
    </row>
    <row r="5" spans="1:4" x14ac:dyDescent="0.15">
      <c r="A5" t="s">
        <v>34</v>
      </c>
      <c r="B5">
        <v>3848</v>
      </c>
      <c r="C5">
        <v>325320</v>
      </c>
      <c r="D5">
        <f t="shared" si="0"/>
        <v>1251831360</v>
      </c>
    </row>
    <row r="6" spans="1:4" x14ac:dyDescent="0.15">
      <c r="A6" t="s">
        <v>35</v>
      </c>
      <c r="D6">
        <f>SUM(D2:D5)</f>
        <v>9987480022</v>
      </c>
    </row>
    <row r="7" spans="1:4" x14ac:dyDescent="0.15">
      <c r="A7" t="s">
        <v>25</v>
      </c>
      <c r="B7">
        <v>7457</v>
      </c>
      <c r="C7">
        <v>50000</v>
      </c>
      <c r="D7">
        <f t="shared" si="0"/>
        <v>372850000</v>
      </c>
    </row>
    <row r="8" spans="1:4" x14ac:dyDescent="0.15">
      <c r="A8" t="s">
        <v>8</v>
      </c>
      <c r="B8">
        <v>10998</v>
      </c>
      <c r="C8">
        <v>70000</v>
      </c>
      <c r="D8">
        <f t="shared" si="0"/>
        <v>769860000</v>
      </c>
    </row>
    <row r="9" spans="1:4" x14ac:dyDescent="0.15">
      <c r="A9" t="s">
        <v>7</v>
      </c>
      <c r="B9">
        <v>9129</v>
      </c>
      <c r="C9">
        <v>17000</v>
      </c>
      <c r="D9">
        <f t="shared" si="0"/>
        <v>155193000</v>
      </c>
    </row>
    <row r="10" spans="1:4" x14ac:dyDescent="0.15">
      <c r="A10" t="s">
        <v>9</v>
      </c>
      <c r="B10">
        <v>8894</v>
      </c>
      <c r="C10">
        <v>17000</v>
      </c>
      <c r="D10">
        <f t="shared" si="0"/>
        <v>151198000</v>
      </c>
    </row>
    <row r="11" spans="1:4" x14ac:dyDescent="0.15">
      <c r="A11" t="s">
        <v>10</v>
      </c>
      <c r="B11">
        <v>17533</v>
      </c>
      <c r="C11">
        <v>43707</v>
      </c>
      <c r="D11">
        <f t="shared" si="0"/>
        <v>766314831</v>
      </c>
    </row>
    <row r="12" spans="1:4" x14ac:dyDescent="0.15">
      <c r="A12" t="s">
        <v>36</v>
      </c>
      <c r="B12">
        <v>38896</v>
      </c>
      <c r="C12">
        <v>17000</v>
      </c>
      <c r="D12">
        <f t="shared" si="0"/>
        <v>661232000</v>
      </c>
    </row>
    <row r="13" spans="1:4" x14ac:dyDescent="0.15">
      <c r="A13" t="s">
        <v>37</v>
      </c>
      <c r="B13">
        <v>1988888</v>
      </c>
      <c r="C13">
        <v>147</v>
      </c>
      <c r="D13">
        <f t="shared" si="0"/>
        <v>292366536</v>
      </c>
    </row>
    <row r="14" spans="1:4" x14ac:dyDescent="0.15">
      <c r="A14" t="s">
        <v>38</v>
      </c>
      <c r="B14">
        <v>1618</v>
      </c>
      <c r="C14">
        <v>2000000</v>
      </c>
      <c r="D14">
        <f t="shared" si="0"/>
        <v>3236000000</v>
      </c>
    </row>
    <row r="15" spans="1:4" x14ac:dyDescent="0.15">
      <c r="A15" t="s">
        <v>39</v>
      </c>
      <c r="B15">
        <v>86000000</v>
      </c>
      <c r="C15">
        <v>1</v>
      </c>
      <c r="D15">
        <f t="shared" si="0"/>
        <v>86000000</v>
      </c>
    </row>
    <row r="16" spans="1:4" x14ac:dyDescent="0.15">
      <c r="D16">
        <f>SUM(D7:D15)</f>
        <v>6491014367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2" sqref="C2"/>
    </sheetView>
  </sheetViews>
  <sheetFormatPr defaultRowHeight="13.5" x14ac:dyDescent="0.15"/>
  <cols>
    <col min="1" max="1" width="13" bestFit="1" customWidth="1"/>
    <col min="2" max="2" width="15" bestFit="1" customWidth="1"/>
    <col min="3" max="3" width="12.75" bestFit="1" customWidth="1"/>
    <col min="4" max="4" width="18.375" bestFit="1" customWidth="1"/>
  </cols>
  <sheetData>
    <row r="1" spans="1:8" x14ac:dyDescent="0.15">
      <c r="A1" t="s">
        <v>15</v>
      </c>
    </row>
    <row r="2" spans="1:8" x14ac:dyDescent="0.15">
      <c r="A2" t="s">
        <v>16</v>
      </c>
      <c r="B2" s="1">
        <v>507700963</v>
      </c>
      <c r="C2" s="1">
        <v>5</v>
      </c>
      <c r="D2" s="1">
        <f>B2*C2</f>
        <v>2538504815</v>
      </c>
      <c r="E2" s="1"/>
      <c r="F2" s="1"/>
      <c r="G2" s="1"/>
      <c r="H2" s="1"/>
    </row>
    <row r="3" spans="1:8" x14ac:dyDescent="0.15">
      <c r="A3" t="s">
        <v>17</v>
      </c>
      <c r="B3" s="1">
        <v>59899959</v>
      </c>
      <c r="C3" s="1">
        <v>7</v>
      </c>
      <c r="D3" s="1">
        <f t="shared" ref="D3:D17" si="0">B3*C3</f>
        <v>419299713</v>
      </c>
      <c r="E3" s="1"/>
      <c r="F3" s="1"/>
      <c r="G3" s="1"/>
      <c r="H3" s="1"/>
    </row>
    <row r="4" spans="1:8" x14ac:dyDescent="0.15">
      <c r="A4" t="s">
        <v>18</v>
      </c>
      <c r="B4" s="1">
        <v>44001</v>
      </c>
      <c r="C4" s="1">
        <f>22800+12960+40000</f>
        <v>75760</v>
      </c>
      <c r="D4" s="1">
        <f t="shared" si="0"/>
        <v>3333515760</v>
      </c>
      <c r="E4" s="1"/>
      <c r="F4" s="1"/>
      <c r="G4" s="1"/>
      <c r="H4" s="1"/>
    </row>
    <row r="5" spans="1:8" x14ac:dyDescent="0.15">
      <c r="A5" t="s">
        <v>19</v>
      </c>
      <c r="B5" s="1">
        <v>488888887</v>
      </c>
      <c r="C5" s="1">
        <v>18</v>
      </c>
      <c r="D5" s="1">
        <f t="shared" si="0"/>
        <v>8799999966</v>
      </c>
      <c r="E5" s="1"/>
      <c r="F5" s="1"/>
      <c r="G5" s="1"/>
      <c r="H5" s="1"/>
    </row>
    <row r="6" spans="1:8" x14ac:dyDescent="0.15">
      <c r="A6" t="s">
        <v>20</v>
      </c>
      <c r="B6" s="1">
        <v>2760</v>
      </c>
      <c r="C6" s="1">
        <f>100000+28809+1425+2000+1000+1100+7566+22000+616+8100+37500+5500+1000+200000+10000</f>
        <v>426616</v>
      </c>
      <c r="D6" s="1">
        <f t="shared" si="0"/>
        <v>1177460160</v>
      </c>
      <c r="E6" s="1"/>
      <c r="F6" s="1"/>
      <c r="G6" s="1"/>
      <c r="H6" s="1"/>
    </row>
    <row r="7" spans="1:8" x14ac:dyDescent="0.15">
      <c r="A7" t="s">
        <v>16</v>
      </c>
      <c r="B7" s="1">
        <v>544953125</v>
      </c>
      <c r="C7" s="1">
        <v>8</v>
      </c>
      <c r="D7" s="1">
        <f t="shared" si="0"/>
        <v>4359625000</v>
      </c>
      <c r="E7" s="1"/>
      <c r="F7" s="1"/>
      <c r="G7" s="1"/>
      <c r="H7" s="1"/>
    </row>
    <row r="8" spans="1:8" x14ac:dyDescent="0.15">
      <c r="A8" t="s">
        <v>21</v>
      </c>
      <c r="B8" s="1"/>
      <c r="C8" s="1"/>
      <c r="D8" s="1">
        <f>SUM(D2:D7)</f>
        <v>20628405414</v>
      </c>
      <c r="E8" s="1"/>
      <c r="F8" s="1"/>
      <c r="G8" s="1"/>
      <c r="H8" s="1"/>
    </row>
    <row r="9" spans="1:8" x14ac:dyDescent="0.15">
      <c r="A9" t="s">
        <v>22</v>
      </c>
      <c r="B9" s="1">
        <v>1581</v>
      </c>
      <c r="C9" s="1">
        <f>2059246</f>
        <v>2059246</v>
      </c>
      <c r="D9" s="1">
        <f t="shared" si="0"/>
        <v>3255667926</v>
      </c>
      <c r="E9" s="1"/>
      <c r="F9" s="1"/>
      <c r="G9" s="1"/>
      <c r="H9" s="1"/>
    </row>
    <row r="10" spans="1:8" x14ac:dyDescent="0.15">
      <c r="A10" t="s">
        <v>23</v>
      </c>
      <c r="B10" s="1">
        <v>1504</v>
      </c>
      <c r="C10" s="1">
        <v>2000000</v>
      </c>
      <c r="D10" s="1">
        <f t="shared" si="0"/>
        <v>3008000000</v>
      </c>
      <c r="E10" s="1"/>
      <c r="F10" s="1"/>
      <c r="G10" s="1"/>
      <c r="H10" s="1"/>
    </row>
    <row r="11" spans="1:8" x14ac:dyDescent="0.15">
      <c r="A11" t="s">
        <v>24</v>
      </c>
      <c r="B11" s="1">
        <v>8498</v>
      </c>
      <c r="C11" s="1">
        <v>30000</v>
      </c>
      <c r="D11" s="1">
        <f t="shared" si="0"/>
        <v>254940000</v>
      </c>
      <c r="E11" s="1"/>
      <c r="F11" s="1"/>
      <c r="G11" s="1"/>
      <c r="H11" s="1"/>
    </row>
    <row r="12" spans="1:8" x14ac:dyDescent="0.15">
      <c r="A12" t="s">
        <v>25</v>
      </c>
      <c r="B12" s="1">
        <v>7780</v>
      </c>
      <c r="C12" s="1">
        <v>50000</v>
      </c>
      <c r="D12" s="1">
        <f t="shared" si="0"/>
        <v>389000000</v>
      </c>
      <c r="E12" s="1"/>
      <c r="F12" s="1"/>
      <c r="G12" s="1"/>
      <c r="H12" s="1"/>
    </row>
    <row r="13" spans="1:8" x14ac:dyDescent="0.15">
      <c r="A13" t="s">
        <v>26</v>
      </c>
      <c r="B13" s="1">
        <v>9300</v>
      </c>
      <c r="C13" s="1">
        <v>30000</v>
      </c>
      <c r="D13" s="1">
        <f t="shared" si="0"/>
        <v>279000000</v>
      </c>
      <c r="E13" s="1"/>
      <c r="F13" s="1"/>
      <c r="G13" s="1"/>
      <c r="H13" s="1"/>
    </row>
    <row r="14" spans="1:8" x14ac:dyDescent="0.15">
      <c r="A14" t="s">
        <v>27</v>
      </c>
      <c r="B14" s="1">
        <v>11499</v>
      </c>
      <c r="C14" s="1">
        <v>30000</v>
      </c>
      <c r="D14" s="1">
        <f t="shared" si="0"/>
        <v>344970000</v>
      </c>
      <c r="E14" s="1"/>
      <c r="F14" s="1"/>
      <c r="G14" s="1"/>
      <c r="H14" s="1"/>
    </row>
    <row r="15" spans="1:8" x14ac:dyDescent="0.15">
      <c r="A15" t="s">
        <v>9</v>
      </c>
      <c r="B15" s="1">
        <v>8885</v>
      </c>
      <c r="C15" s="1">
        <v>48410</v>
      </c>
      <c r="D15" s="1">
        <f t="shared" si="0"/>
        <v>430122850</v>
      </c>
      <c r="E15" s="1"/>
      <c r="F15" s="1"/>
      <c r="G15" s="1"/>
      <c r="H15" s="1"/>
    </row>
    <row r="16" spans="1:8" x14ac:dyDescent="0.15">
      <c r="A16" t="s">
        <v>28</v>
      </c>
      <c r="B16" s="1">
        <v>17044</v>
      </c>
      <c r="C16" s="1">
        <v>29300</v>
      </c>
      <c r="D16" s="1">
        <f t="shared" si="0"/>
        <v>499389200</v>
      </c>
      <c r="E16" s="1"/>
      <c r="F16" s="1"/>
      <c r="G16" s="1"/>
      <c r="H16" s="1"/>
    </row>
    <row r="17" spans="1:8" x14ac:dyDescent="0.15">
      <c r="A17" t="s">
        <v>29</v>
      </c>
      <c r="B17" s="1">
        <v>25895</v>
      </c>
      <c r="C17" s="1">
        <v>30000</v>
      </c>
      <c r="D17" s="1">
        <f t="shared" si="0"/>
        <v>776850000</v>
      </c>
      <c r="E17" s="1"/>
      <c r="F17" s="1"/>
      <c r="G17" s="1"/>
      <c r="H17" s="1"/>
    </row>
    <row r="18" spans="1:8" x14ac:dyDescent="0.15">
      <c r="B18" s="1"/>
      <c r="C18" s="1"/>
      <c r="D18" s="1">
        <f>SUM(D9:D17)</f>
        <v>9237939976</v>
      </c>
      <c r="E18" s="1"/>
      <c r="F18" s="1"/>
      <c r="G18" s="1"/>
      <c r="H18" s="1"/>
    </row>
    <row r="19" spans="1:8" x14ac:dyDescent="0.15">
      <c r="B19" s="1"/>
      <c r="C19" s="1"/>
      <c r="D19" s="1"/>
      <c r="E19" s="1"/>
      <c r="F19" s="1"/>
      <c r="G19" s="1"/>
      <c r="H19" s="1"/>
    </row>
    <row r="20" spans="1:8" x14ac:dyDescent="0.15">
      <c r="B20" s="1"/>
      <c r="C20" s="1"/>
      <c r="D20" s="1"/>
      <c r="E20" s="1"/>
      <c r="F20" s="1"/>
      <c r="G20" s="1"/>
      <c r="H20" s="1"/>
    </row>
    <row r="21" spans="1:8" x14ac:dyDescent="0.15">
      <c r="B21" s="1"/>
      <c r="C21" s="1"/>
      <c r="D21" s="1"/>
      <c r="E21" s="1"/>
      <c r="F21" s="1"/>
      <c r="G21" s="1"/>
      <c r="H21" s="1"/>
    </row>
    <row r="22" spans="1:8" x14ac:dyDescent="0.15">
      <c r="B22" s="1"/>
      <c r="C22" s="1"/>
      <c r="D22" s="1"/>
      <c r="E22" s="1"/>
      <c r="F22" s="1"/>
      <c r="G22" s="1"/>
      <c r="H22" s="1"/>
    </row>
    <row r="23" spans="1:8" x14ac:dyDescent="0.15">
      <c r="B23" s="1"/>
      <c r="C23" s="1"/>
      <c r="D23" s="1"/>
      <c r="E23" s="1"/>
      <c r="F23" s="1"/>
      <c r="G23" s="1"/>
      <c r="H23" s="1"/>
    </row>
    <row r="24" spans="1:8" x14ac:dyDescent="0.15">
      <c r="B24" s="1"/>
      <c r="C24" s="1"/>
      <c r="D24" s="1"/>
      <c r="E24" s="1"/>
      <c r="F24" s="1"/>
      <c r="G24" s="1"/>
      <c r="H24" s="1"/>
    </row>
    <row r="25" spans="1:8" x14ac:dyDescent="0.15">
      <c r="B25" s="1"/>
      <c r="C25" s="1"/>
      <c r="D25" s="1"/>
      <c r="E25" s="1"/>
      <c r="F25" s="1"/>
      <c r="G25" s="1"/>
      <c r="H25" s="1"/>
    </row>
    <row r="26" spans="1:8" x14ac:dyDescent="0.15">
      <c r="B26" s="1"/>
      <c r="C26" s="1"/>
      <c r="D26" s="1"/>
      <c r="E26" s="1"/>
      <c r="F26" s="1"/>
      <c r="G26" s="1"/>
      <c r="H2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2" sqref="A22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4" x14ac:dyDescent="0.15">
      <c r="A1" t="s">
        <v>4</v>
      </c>
    </row>
    <row r="2" spans="1:4" x14ac:dyDescent="0.15">
      <c r="A2" t="s">
        <v>5</v>
      </c>
      <c r="B2">
        <v>507700963</v>
      </c>
      <c r="C2">
        <v>20</v>
      </c>
      <c r="D2">
        <f>B2*C2</f>
        <v>10154019260</v>
      </c>
    </row>
    <row r="3" spans="1:4" x14ac:dyDescent="0.15">
      <c r="A3" t="s">
        <v>6</v>
      </c>
      <c r="D3">
        <f t="shared" ref="D3:D10" si="0">B3*C3</f>
        <v>0</v>
      </c>
    </row>
    <row r="4" spans="1:4" x14ac:dyDescent="0.15">
      <c r="A4" t="s">
        <v>7</v>
      </c>
      <c r="B4">
        <v>9144</v>
      </c>
      <c r="C4">
        <v>51000</v>
      </c>
      <c r="D4">
        <f t="shared" si="0"/>
        <v>466344000</v>
      </c>
    </row>
    <row r="5" spans="1:4" x14ac:dyDescent="0.15">
      <c r="A5" t="s">
        <v>8</v>
      </c>
      <c r="B5">
        <v>12198</v>
      </c>
      <c r="C5">
        <v>17000</v>
      </c>
      <c r="D5">
        <f t="shared" si="0"/>
        <v>207366000</v>
      </c>
    </row>
    <row r="6" spans="1:4" x14ac:dyDescent="0.15">
      <c r="A6" t="s">
        <v>9</v>
      </c>
      <c r="B6">
        <v>9000</v>
      </c>
      <c r="C6">
        <v>17000</v>
      </c>
      <c r="D6">
        <f t="shared" si="0"/>
        <v>153000000</v>
      </c>
    </row>
    <row r="7" spans="1:4" x14ac:dyDescent="0.15">
      <c r="A7" t="s">
        <v>10</v>
      </c>
      <c r="B7">
        <v>13097</v>
      </c>
      <c r="C7">
        <v>34000</v>
      </c>
      <c r="D7">
        <f t="shared" si="0"/>
        <v>445298000</v>
      </c>
    </row>
    <row r="8" spans="1:4" x14ac:dyDescent="0.15">
      <c r="A8" t="s">
        <v>11</v>
      </c>
      <c r="B8">
        <v>159999</v>
      </c>
      <c r="C8">
        <v>2000</v>
      </c>
      <c r="D8">
        <f t="shared" si="0"/>
        <v>319998000</v>
      </c>
    </row>
    <row r="9" spans="1:4" x14ac:dyDescent="0.15">
      <c r="A9" t="s">
        <v>12</v>
      </c>
      <c r="B9">
        <v>56897</v>
      </c>
      <c r="C9">
        <v>40000</v>
      </c>
      <c r="D9">
        <f t="shared" si="0"/>
        <v>2275880000</v>
      </c>
    </row>
    <row r="10" spans="1:4" x14ac:dyDescent="0.15">
      <c r="A10" t="s">
        <v>13</v>
      </c>
      <c r="B10">
        <v>62999</v>
      </c>
      <c r="C10">
        <v>40000</v>
      </c>
      <c r="D10">
        <f t="shared" si="0"/>
        <v>2519960000</v>
      </c>
    </row>
    <row r="11" spans="1:4" x14ac:dyDescent="0.15">
      <c r="D11">
        <f>SUM(D4:D10)</f>
        <v>6387846000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总计</vt:lpstr>
      <vt:lpstr>20150229吉它买卖</vt:lpstr>
      <vt:lpstr>20150227吉它买卖</vt:lpstr>
      <vt:lpstr>20160223吉它买卖</vt:lpstr>
      <vt:lpstr>过年总结</vt:lpstr>
      <vt:lpstr>20150201吉他买卖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sunrg</dc:creator>
  <cp:lastModifiedBy>sunrg</cp:lastModifiedBy>
  <dcterms:created xsi:type="dcterms:W3CDTF">2016-02-01T13:48:46Z</dcterms:created>
  <dcterms:modified xsi:type="dcterms:W3CDTF">2016-03-01T12:09:31Z</dcterms:modified>
</cp:coreProperties>
</file>