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anCity\excel\账目\"/>
    </mc:Choice>
  </mc:AlternateContent>
  <bookViews>
    <workbookView xWindow="0" yWindow="0" windowWidth="16185" windowHeight="8865"/>
  </bookViews>
  <sheets>
    <sheet name="总计" sheetId="1" r:id="rId1"/>
    <sheet name="20160317吉它买卖" sheetId="6" r:id="rId2"/>
    <sheet name="20160314吉它买卖" sheetId="5" r:id="rId3"/>
    <sheet name="20160312吉它买卖" sheetId="4" r:id="rId4"/>
    <sheet name="20160308吉它出售" sheetId="3" r:id="rId5"/>
    <sheet name="20160306吉它买卖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6" l="1"/>
  <c r="D8" i="6"/>
  <c r="D3" i="6"/>
  <c r="D4" i="6"/>
  <c r="D5" i="6"/>
  <c r="D6" i="6"/>
  <c r="D7" i="6"/>
  <c r="D9" i="6"/>
  <c r="D10" i="6"/>
  <c r="D2" i="6"/>
  <c r="C5" i="6"/>
  <c r="C2" i="6"/>
  <c r="D17" i="5" l="1"/>
  <c r="D8" i="5"/>
  <c r="D3" i="5"/>
  <c r="D4" i="5"/>
  <c r="D5" i="5"/>
  <c r="D6" i="5"/>
  <c r="D7" i="5"/>
  <c r="D9" i="5"/>
  <c r="D10" i="5"/>
  <c r="D11" i="5"/>
  <c r="D12" i="5"/>
  <c r="D13" i="5"/>
  <c r="D14" i="5"/>
  <c r="D15" i="5"/>
  <c r="D16" i="5"/>
  <c r="D2" i="5"/>
  <c r="C4" i="5"/>
  <c r="C3" i="5"/>
  <c r="D7" i="4" l="1"/>
  <c r="D4" i="4"/>
  <c r="D3" i="4"/>
  <c r="D5" i="4"/>
  <c r="D6" i="4"/>
  <c r="D2" i="4"/>
  <c r="C3" i="4"/>
  <c r="D7" i="3" l="1"/>
  <c r="D2" i="3"/>
  <c r="D3" i="3"/>
  <c r="D4" i="3"/>
  <c r="D5" i="3"/>
  <c r="D6" i="3"/>
  <c r="D1" i="3"/>
  <c r="C1" i="3"/>
  <c r="C2" i="3"/>
  <c r="C4" i="3"/>
  <c r="D15" i="2" l="1"/>
  <c r="D14" i="2"/>
  <c r="B27" i="1" l="1"/>
  <c r="C27" i="1"/>
  <c r="D9" i="2"/>
  <c r="D10" i="2"/>
  <c r="D11" i="2"/>
  <c r="D12" i="2"/>
  <c r="D13" i="2"/>
  <c r="D3" i="2"/>
  <c r="D4" i="2"/>
  <c r="D5" i="2"/>
  <c r="D6" i="2"/>
  <c r="D7" i="2"/>
  <c r="D8" i="2"/>
  <c r="C2" i="2"/>
  <c r="D2" i="2" s="1"/>
  <c r="E27" i="1" l="1"/>
  <c r="C2" i="1"/>
</calcChain>
</file>

<file path=xl/sharedStrings.xml><?xml version="1.0" encoding="utf-8"?>
<sst xmlns="http://schemas.openxmlformats.org/spreadsheetml/2006/main" count="65" uniqueCount="61">
  <si>
    <t>支出</t>
    <phoneticPr fontId="1" type="noConversion"/>
  </si>
  <si>
    <t>收入</t>
    <phoneticPr fontId="1" type="noConversion"/>
  </si>
  <si>
    <t>备注</t>
    <phoneticPr fontId="1" type="noConversion"/>
  </si>
  <si>
    <t>卖出镉</t>
    <phoneticPr fontId="1" type="noConversion"/>
  </si>
  <si>
    <t>0303 21：40改单</t>
    <phoneticPr fontId="1" type="noConversion"/>
  </si>
  <si>
    <t>出售</t>
    <phoneticPr fontId="1" type="noConversion"/>
  </si>
  <si>
    <t>非线性超材料</t>
    <phoneticPr fontId="1" type="noConversion"/>
  </si>
  <si>
    <t>纳米晶体管</t>
    <phoneticPr fontId="1" type="noConversion"/>
  </si>
  <si>
    <t>小希</t>
    <phoneticPr fontId="1" type="noConversion"/>
  </si>
  <si>
    <t>小麦</t>
    <phoneticPr fontId="1" type="noConversion"/>
  </si>
  <si>
    <t>钨</t>
    <phoneticPr fontId="1" type="noConversion"/>
  </si>
  <si>
    <t>富勒</t>
    <phoneticPr fontId="1" type="noConversion"/>
  </si>
  <si>
    <t>短剑</t>
    <phoneticPr fontId="1" type="noConversion"/>
  </si>
  <si>
    <t>购买</t>
    <phoneticPr fontId="1" type="noConversion"/>
  </si>
  <si>
    <t>铪</t>
    <phoneticPr fontId="1" type="noConversion"/>
  </si>
  <si>
    <t>汞</t>
    <phoneticPr fontId="1" type="noConversion"/>
  </si>
  <si>
    <t>钷</t>
    <phoneticPr fontId="1" type="noConversion"/>
  </si>
  <si>
    <t>稀土钷</t>
    <phoneticPr fontId="1" type="noConversion"/>
  </si>
  <si>
    <t>吉它买卖</t>
    <phoneticPr fontId="1" type="noConversion"/>
  </si>
  <si>
    <t>氮同位素</t>
    <phoneticPr fontId="1" type="noConversion"/>
  </si>
  <si>
    <t>富勒</t>
    <phoneticPr fontId="1" type="noConversion"/>
  </si>
  <si>
    <t>多晶碳化纤维</t>
    <phoneticPr fontId="1" type="noConversion"/>
  </si>
  <si>
    <t>小希</t>
    <phoneticPr fontId="1" type="noConversion"/>
  </si>
  <si>
    <t>纳米晶体管</t>
    <phoneticPr fontId="1" type="noConversion"/>
  </si>
  <si>
    <t>小麦</t>
    <phoneticPr fontId="1" type="noConversion"/>
  </si>
  <si>
    <t>dms</t>
    <phoneticPr fontId="1" type="noConversion"/>
  </si>
  <si>
    <t>吉他出售</t>
    <phoneticPr fontId="1" type="noConversion"/>
  </si>
  <si>
    <t>0308 19：56改单</t>
    <phoneticPr fontId="1" type="noConversion"/>
  </si>
  <si>
    <t>卖船</t>
    <phoneticPr fontId="1" type="noConversion"/>
  </si>
  <si>
    <t>小麦</t>
    <phoneticPr fontId="1" type="noConversion"/>
  </si>
  <si>
    <t>蒸发岩沉积物</t>
    <phoneticPr fontId="1" type="noConversion"/>
  </si>
  <si>
    <t>购买</t>
    <phoneticPr fontId="1" type="noConversion"/>
  </si>
  <si>
    <t>c燃料</t>
    <phoneticPr fontId="1" type="noConversion"/>
  </si>
  <si>
    <t>g燃料</t>
    <phoneticPr fontId="1" type="noConversion"/>
  </si>
  <si>
    <t>吉他买卖</t>
    <phoneticPr fontId="1" type="noConversion"/>
  </si>
  <si>
    <t>出售</t>
    <phoneticPr fontId="1" type="noConversion"/>
  </si>
  <si>
    <t>小希</t>
    <phoneticPr fontId="1" type="noConversion"/>
  </si>
  <si>
    <t>富勒</t>
    <phoneticPr fontId="1" type="noConversion"/>
  </si>
  <si>
    <t>钨</t>
    <phoneticPr fontId="1" type="noConversion"/>
  </si>
  <si>
    <t>蒸发岩沉积物</t>
    <phoneticPr fontId="1" type="noConversion"/>
  </si>
  <si>
    <t>小麦</t>
    <phoneticPr fontId="1" type="noConversion"/>
  </si>
  <si>
    <t>非线性</t>
    <phoneticPr fontId="1" type="noConversion"/>
  </si>
  <si>
    <t>购买</t>
    <phoneticPr fontId="1" type="noConversion"/>
  </si>
  <si>
    <t>铪</t>
    <phoneticPr fontId="1" type="noConversion"/>
  </si>
  <si>
    <t>铯</t>
    <phoneticPr fontId="1" type="noConversion"/>
  </si>
  <si>
    <t>汞</t>
    <phoneticPr fontId="1" type="noConversion"/>
  </si>
  <si>
    <t>钷</t>
    <phoneticPr fontId="1" type="noConversion"/>
  </si>
  <si>
    <t>镝</t>
    <phoneticPr fontId="1" type="noConversion"/>
  </si>
  <si>
    <t>铥</t>
    <phoneticPr fontId="1" type="noConversion"/>
  </si>
  <si>
    <t>g燃料</t>
    <phoneticPr fontId="1" type="noConversion"/>
  </si>
  <si>
    <t>c燃料</t>
    <phoneticPr fontId="1" type="noConversion"/>
  </si>
  <si>
    <t>吉他买卖</t>
    <phoneticPr fontId="1" type="noConversion"/>
  </si>
  <si>
    <t>旗舰收入</t>
    <phoneticPr fontId="1" type="noConversion"/>
  </si>
  <si>
    <t>富勒</t>
    <phoneticPr fontId="1" type="noConversion"/>
  </si>
  <si>
    <t>小希</t>
    <phoneticPr fontId="1" type="noConversion"/>
  </si>
  <si>
    <t>短剑</t>
    <phoneticPr fontId="1" type="noConversion"/>
  </si>
  <si>
    <t>铁磁</t>
    <phoneticPr fontId="1" type="noConversion"/>
  </si>
  <si>
    <t>dms</t>
    <phoneticPr fontId="1" type="noConversion"/>
  </si>
  <si>
    <t>购买</t>
    <phoneticPr fontId="1" type="noConversion"/>
  </si>
  <si>
    <t>g同位素</t>
    <phoneticPr fontId="1" type="noConversion"/>
  </si>
  <si>
    <t>吉他买卖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</si>
</sst>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C18" sqref="C18"/>
    </sheetView>
  </sheetViews>
  <sheetFormatPr defaultRowHeight="13.5" x14ac:dyDescent="0.15"/>
  <cols>
    <col min="1" max="1" width="9.5" bestFit="1" customWidth="1"/>
    <col min="2" max="3" width="18.375" bestFit="1" customWidth="1"/>
    <col min="4" max="4" width="17.25" bestFit="1" customWidth="1"/>
    <col min="5" max="5" width="18.375" bestFit="1" customWidth="1"/>
    <col min="9" max="9" width="21.625" bestFit="1" customWidth="1"/>
  </cols>
  <sheetData>
    <row r="1" spans="1:5" x14ac:dyDescent="0.15">
      <c r="B1" s="1" t="s">
        <v>0</v>
      </c>
      <c r="C1" t="s">
        <v>1</v>
      </c>
      <c r="D1" t="s">
        <v>2</v>
      </c>
    </row>
    <row r="2" spans="1:5" x14ac:dyDescent="0.15">
      <c r="A2">
        <v>20160303</v>
      </c>
      <c r="B2" s="1"/>
      <c r="C2" s="1">
        <f>19999*60000</f>
        <v>1199940000</v>
      </c>
      <c r="D2" t="s">
        <v>3</v>
      </c>
      <c r="E2" t="s">
        <v>4</v>
      </c>
    </row>
    <row r="3" spans="1:5" x14ac:dyDescent="0.15">
      <c r="A3">
        <v>20160306</v>
      </c>
      <c r="B3" s="1">
        <v>4347063000</v>
      </c>
      <c r="C3" s="1">
        <v>19100632623</v>
      </c>
      <c r="D3" t="s">
        <v>18</v>
      </c>
    </row>
    <row r="4" spans="1:5" x14ac:dyDescent="0.15">
      <c r="A4">
        <v>20160308</v>
      </c>
      <c r="B4" s="1"/>
      <c r="C4" s="1">
        <v>17787985181</v>
      </c>
      <c r="D4" t="s">
        <v>26</v>
      </c>
      <c r="E4" t="s">
        <v>27</v>
      </c>
    </row>
    <row r="5" spans="1:5" x14ac:dyDescent="0.15">
      <c r="A5">
        <v>20160308</v>
      </c>
      <c r="B5" s="1"/>
      <c r="C5" s="1">
        <v>9500000000</v>
      </c>
      <c r="D5" t="s">
        <v>28</v>
      </c>
    </row>
    <row r="6" spans="1:5" x14ac:dyDescent="0.15">
      <c r="A6">
        <v>20160112</v>
      </c>
      <c r="B6" s="1">
        <v>5683765000</v>
      </c>
      <c r="C6" s="1">
        <v>1463321998</v>
      </c>
      <c r="D6" t="s">
        <v>34</v>
      </c>
    </row>
    <row r="7" spans="1:5" x14ac:dyDescent="0.15">
      <c r="A7">
        <v>20160114</v>
      </c>
      <c r="B7" s="1">
        <v>13481600262</v>
      </c>
      <c r="C7" s="1">
        <v>19266768186</v>
      </c>
      <c r="D7" t="s">
        <v>51</v>
      </c>
    </row>
    <row r="8" spans="1:5" x14ac:dyDescent="0.15">
      <c r="A8">
        <v>20160316</v>
      </c>
      <c r="B8" s="1"/>
      <c r="C8" s="1">
        <v>10600000000</v>
      </c>
      <c r="D8" t="s">
        <v>52</v>
      </c>
    </row>
    <row r="9" spans="1:5" x14ac:dyDescent="0.15">
      <c r="A9">
        <v>20160317</v>
      </c>
      <c r="B9" s="1">
        <v>10916400000</v>
      </c>
      <c r="C9" s="1">
        <v>14073993994</v>
      </c>
      <c r="D9" t="s">
        <v>60</v>
      </c>
    </row>
    <row r="10" spans="1:5" x14ac:dyDescent="0.15">
      <c r="B10" s="1"/>
      <c r="C10" s="1"/>
    </row>
    <row r="11" spans="1:5" x14ac:dyDescent="0.15">
      <c r="B11" s="1"/>
      <c r="C11" s="1"/>
    </row>
    <row r="12" spans="1:5" x14ac:dyDescent="0.15">
      <c r="B12" s="1"/>
      <c r="C12" s="1"/>
    </row>
    <row r="13" spans="1:5" x14ac:dyDescent="0.15">
      <c r="B13" s="1"/>
      <c r="C13" s="1"/>
    </row>
    <row r="14" spans="1:5" x14ac:dyDescent="0.15">
      <c r="B14" s="1"/>
      <c r="C14" s="1"/>
    </row>
    <row r="15" spans="1:5" x14ac:dyDescent="0.15">
      <c r="B15" s="1"/>
      <c r="C15" s="1"/>
    </row>
    <row r="16" spans="1:5" x14ac:dyDescent="0.15">
      <c r="B16" s="1"/>
      <c r="C16" s="1"/>
    </row>
    <row r="17" spans="2:9" x14ac:dyDescent="0.15">
      <c r="B17" s="1"/>
      <c r="C17" s="1"/>
    </row>
    <row r="18" spans="2:9" x14ac:dyDescent="0.15">
      <c r="B18" s="1"/>
      <c r="C18" s="1"/>
    </row>
    <row r="19" spans="2:9" x14ac:dyDescent="0.15">
      <c r="B19" s="1"/>
      <c r="C19" s="1"/>
    </row>
    <row r="20" spans="2:9" x14ac:dyDescent="0.15">
      <c r="B20" s="1"/>
      <c r="C20" s="1"/>
    </row>
    <row r="21" spans="2:9" x14ac:dyDescent="0.15">
      <c r="B21" s="1"/>
      <c r="C21" s="1"/>
    </row>
    <row r="22" spans="2:9" x14ac:dyDescent="0.15">
      <c r="B22" s="1"/>
      <c r="C22" s="1"/>
    </row>
    <row r="23" spans="2:9" x14ac:dyDescent="0.15">
      <c r="B23" s="1"/>
      <c r="C23" s="1"/>
    </row>
    <row r="24" spans="2:9" x14ac:dyDescent="0.15">
      <c r="B24" s="1"/>
      <c r="C24" s="1"/>
    </row>
    <row r="25" spans="2:9" x14ac:dyDescent="0.15">
      <c r="B25" s="1"/>
      <c r="C25" s="1"/>
    </row>
    <row r="26" spans="2:9" x14ac:dyDescent="0.15">
      <c r="B26" s="1"/>
      <c r="C26" s="1"/>
    </row>
    <row r="27" spans="2:9" x14ac:dyDescent="0.15">
      <c r="B27" s="1">
        <f>SUM(B2:B26)</f>
        <v>34428828262</v>
      </c>
      <c r="C27" s="1">
        <f>SUM(C2:C26)</f>
        <v>92992641982</v>
      </c>
      <c r="E27" s="1">
        <f>C27-B27</f>
        <v>58563813720</v>
      </c>
      <c r="I27" s="2"/>
    </row>
    <row r="28" spans="2:9" x14ac:dyDescent="0.15">
      <c r="B28" s="1"/>
      <c r="C28" s="1"/>
    </row>
    <row r="29" spans="2:9" x14ac:dyDescent="0.15">
      <c r="B29" s="1"/>
      <c r="C29" s="1"/>
      <c r="E2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D11"/>
    </sheetView>
  </sheetViews>
  <sheetFormatPr defaultRowHeight="13.5" x14ac:dyDescent="0.15"/>
  <cols>
    <col min="2" max="2" width="10.5" bestFit="1" customWidth="1"/>
    <col min="4" max="4" width="12.75" bestFit="1" customWidth="1"/>
  </cols>
  <sheetData>
    <row r="1" spans="1:4" x14ac:dyDescent="0.15">
      <c r="A1" t="s">
        <v>5</v>
      </c>
    </row>
    <row r="2" spans="1:4" x14ac:dyDescent="0.15">
      <c r="A2" t="s">
        <v>53</v>
      </c>
      <c r="B2">
        <v>2319</v>
      </c>
      <c r="C2">
        <f>1111751+11760+72540</f>
        <v>1196051</v>
      </c>
      <c r="D2">
        <f>B2*C2</f>
        <v>2773642269</v>
      </c>
    </row>
    <row r="3" spans="1:4" x14ac:dyDescent="0.15">
      <c r="A3" t="s">
        <v>54</v>
      </c>
      <c r="B3">
        <v>499999999</v>
      </c>
      <c r="C3">
        <v>16</v>
      </c>
      <c r="D3">
        <f t="shared" ref="D3:D10" si="0">B3*C3</f>
        <v>7999999984</v>
      </c>
    </row>
    <row r="4" spans="1:4" x14ac:dyDescent="0.15">
      <c r="A4" t="s">
        <v>55</v>
      </c>
      <c r="B4">
        <v>57936665</v>
      </c>
      <c r="C4">
        <v>3</v>
      </c>
      <c r="D4">
        <f t="shared" si="0"/>
        <v>173809995</v>
      </c>
    </row>
    <row r="5" spans="1:4" x14ac:dyDescent="0.15">
      <c r="A5" t="s">
        <v>56</v>
      </c>
      <c r="B5">
        <v>53879</v>
      </c>
      <c r="C5">
        <f>2420+3780+500</f>
        <v>6700</v>
      </c>
      <c r="D5">
        <f t="shared" si="0"/>
        <v>360989300</v>
      </c>
    </row>
    <row r="6" spans="1:4" x14ac:dyDescent="0.15">
      <c r="A6" t="s">
        <v>57</v>
      </c>
      <c r="B6">
        <v>480000000</v>
      </c>
      <c r="C6">
        <v>5</v>
      </c>
      <c r="D6">
        <f t="shared" si="0"/>
        <v>2400000000</v>
      </c>
    </row>
    <row r="7" spans="1:4" x14ac:dyDescent="0.15">
      <c r="A7" t="s">
        <v>10</v>
      </c>
      <c r="B7">
        <v>7597</v>
      </c>
      <c r="C7">
        <v>48118</v>
      </c>
      <c r="D7">
        <f t="shared" si="0"/>
        <v>365552446</v>
      </c>
    </row>
    <row r="8" spans="1:4" x14ac:dyDescent="0.15">
      <c r="A8" t="s">
        <v>58</v>
      </c>
      <c r="D8">
        <f>SUM(D2:D7)</f>
        <v>14073993994</v>
      </c>
    </row>
    <row r="9" spans="1:4" x14ac:dyDescent="0.15">
      <c r="A9" t="s">
        <v>47</v>
      </c>
      <c r="B9">
        <v>93064</v>
      </c>
      <c r="C9">
        <v>100000</v>
      </c>
      <c r="D9">
        <f t="shared" si="0"/>
        <v>9306400000</v>
      </c>
    </row>
    <row r="10" spans="1:4" x14ac:dyDescent="0.15">
      <c r="A10" t="s">
        <v>59</v>
      </c>
      <c r="B10">
        <v>1610</v>
      </c>
      <c r="C10">
        <v>1000000</v>
      </c>
      <c r="D10">
        <f t="shared" si="0"/>
        <v>1610000000</v>
      </c>
    </row>
    <row r="11" spans="1:4" x14ac:dyDescent="0.15">
      <c r="D11">
        <f>D9+D10</f>
        <v>10916400000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7" sqref="D17"/>
    </sheetView>
  </sheetViews>
  <sheetFormatPr defaultRowHeight="13.5" x14ac:dyDescent="0.15"/>
  <cols>
    <col min="2" max="2" width="10.5" bestFit="1" customWidth="1"/>
    <col min="4" max="4" width="12.75" bestFit="1" customWidth="1"/>
  </cols>
  <sheetData>
    <row r="1" spans="1:4" x14ac:dyDescent="0.15">
      <c r="A1" t="s">
        <v>35</v>
      </c>
    </row>
    <row r="2" spans="1:4" x14ac:dyDescent="0.15">
      <c r="A2" t="s">
        <v>36</v>
      </c>
      <c r="B2">
        <v>484999971</v>
      </c>
      <c r="C2">
        <v>24</v>
      </c>
      <c r="D2">
        <f>B2*C2</f>
        <v>11639999304</v>
      </c>
    </row>
    <row r="3" spans="1:4" x14ac:dyDescent="0.15">
      <c r="A3" t="s">
        <v>37</v>
      </c>
      <c r="B3">
        <v>2338</v>
      </c>
      <c r="C3">
        <f>6000+60000+700000+100000+37256</f>
        <v>903256</v>
      </c>
      <c r="D3">
        <f t="shared" ref="D3:D16" si="0">B3*C3</f>
        <v>2111812528</v>
      </c>
    </row>
    <row r="4" spans="1:4" x14ac:dyDescent="0.15">
      <c r="A4" t="s">
        <v>38</v>
      </c>
      <c r="B4">
        <v>7599</v>
      </c>
      <c r="C4">
        <f>200000+198882</f>
        <v>398882</v>
      </c>
      <c r="D4">
        <f t="shared" si="0"/>
        <v>3031104318</v>
      </c>
    </row>
    <row r="5" spans="1:4" x14ac:dyDescent="0.15">
      <c r="A5" t="s">
        <v>39</v>
      </c>
      <c r="B5">
        <v>1598</v>
      </c>
      <c r="C5">
        <v>389200</v>
      </c>
      <c r="D5">
        <f t="shared" si="0"/>
        <v>621941600</v>
      </c>
    </row>
    <row r="6" spans="1:4" x14ac:dyDescent="0.15">
      <c r="A6" t="s">
        <v>40</v>
      </c>
      <c r="B6">
        <v>631940436</v>
      </c>
      <c r="C6">
        <v>1</v>
      </c>
      <c r="D6">
        <f t="shared" si="0"/>
        <v>631940436</v>
      </c>
    </row>
    <row r="7" spans="1:4" x14ac:dyDescent="0.15">
      <c r="A7" t="s">
        <v>41</v>
      </c>
      <c r="B7">
        <v>40999</v>
      </c>
      <c r="C7">
        <v>30000</v>
      </c>
      <c r="D7">
        <f t="shared" si="0"/>
        <v>1229970000</v>
      </c>
    </row>
    <row r="8" spans="1:4" x14ac:dyDescent="0.15">
      <c r="A8" t="s">
        <v>42</v>
      </c>
      <c r="D8">
        <f>SUM(D2:D7)</f>
        <v>19266768186</v>
      </c>
    </row>
    <row r="9" spans="1:4" x14ac:dyDescent="0.15">
      <c r="A9" t="s">
        <v>43</v>
      </c>
      <c r="B9">
        <v>26655</v>
      </c>
      <c r="C9">
        <v>17000</v>
      </c>
      <c r="D9">
        <f t="shared" si="0"/>
        <v>453135000</v>
      </c>
    </row>
    <row r="10" spans="1:4" x14ac:dyDescent="0.15">
      <c r="A10" t="s">
        <v>44</v>
      </c>
      <c r="B10">
        <v>12443</v>
      </c>
      <c r="C10">
        <v>34000</v>
      </c>
      <c r="D10">
        <f t="shared" si="0"/>
        <v>423062000</v>
      </c>
    </row>
    <row r="11" spans="1:4" x14ac:dyDescent="0.15">
      <c r="A11" t="s">
        <v>45</v>
      </c>
      <c r="B11">
        <v>22366</v>
      </c>
      <c r="C11">
        <v>34000</v>
      </c>
      <c r="D11">
        <f t="shared" si="0"/>
        <v>760444000</v>
      </c>
    </row>
    <row r="12" spans="1:4" x14ac:dyDescent="0.15">
      <c r="A12" t="s">
        <v>46</v>
      </c>
      <c r="B12">
        <v>45100</v>
      </c>
      <c r="C12">
        <v>17000</v>
      </c>
      <c r="D12">
        <f t="shared" si="0"/>
        <v>766700000</v>
      </c>
    </row>
    <row r="13" spans="1:4" x14ac:dyDescent="0.15">
      <c r="A13" t="s">
        <v>47</v>
      </c>
      <c r="B13">
        <v>104978</v>
      </c>
      <c r="C13">
        <v>17000</v>
      </c>
      <c r="D13">
        <f t="shared" si="0"/>
        <v>1784626000</v>
      </c>
    </row>
    <row r="14" spans="1:4" x14ac:dyDescent="0.15">
      <c r="A14" t="s">
        <v>48</v>
      </c>
      <c r="B14">
        <v>22390</v>
      </c>
      <c r="C14">
        <v>17000</v>
      </c>
      <c r="D14">
        <f t="shared" si="0"/>
        <v>380630000</v>
      </c>
    </row>
    <row r="15" spans="1:4" x14ac:dyDescent="0.15">
      <c r="A15" t="s">
        <v>49</v>
      </c>
      <c r="B15">
        <v>77588</v>
      </c>
      <c r="C15">
        <v>60000</v>
      </c>
      <c r="D15">
        <f t="shared" si="0"/>
        <v>4655280000</v>
      </c>
    </row>
    <row r="16" spans="1:4" x14ac:dyDescent="0.15">
      <c r="A16" t="s">
        <v>50</v>
      </c>
      <c r="B16">
        <v>75274</v>
      </c>
      <c r="C16">
        <v>56563</v>
      </c>
      <c r="D16">
        <f t="shared" si="0"/>
        <v>4257723262</v>
      </c>
    </row>
    <row r="17" spans="4:4" x14ac:dyDescent="0.15">
      <c r="D17">
        <f>SUM(D9:D16)</f>
        <v>13481600262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defaultRowHeight="13.5" x14ac:dyDescent="0.15"/>
  <cols>
    <col min="1" max="1" width="13" bestFit="1" customWidth="1"/>
    <col min="2" max="2" width="10.5" bestFit="1" customWidth="1"/>
    <col min="4" max="4" width="11.625" bestFit="1" customWidth="1"/>
  </cols>
  <sheetData>
    <row r="1" spans="1:4" x14ac:dyDescent="0.15">
      <c r="A1" t="s">
        <v>5</v>
      </c>
    </row>
    <row r="2" spans="1:4" x14ac:dyDescent="0.15">
      <c r="A2" t="s">
        <v>29</v>
      </c>
      <c r="B2">
        <v>673899999</v>
      </c>
      <c r="C2">
        <v>2</v>
      </c>
      <c r="D2">
        <f>B2*C2</f>
        <v>1347799998</v>
      </c>
    </row>
    <row r="3" spans="1:4" x14ac:dyDescent="0.15">
      <c r="A3" t="s">
        <v>30</v>
      </c>
      <c r="B3">
        <v>1298</v>
      </c>
      <c r="C3">
        <f>89000</f>
        <v>89000</v>
      </c>
      <c r="D3">
        <f t="shared" ref="D3:D6" si="0">B3*C3</f>
        <v>115522000</v>
      </c>
    </row>
    <row r="4" spans="1:4" x14ac:dyDescent="0.15">
      <c r="A4" t="s">
        <v>31</v>
      </c>
      <c r="D4">
        <f>D2+D3</f>
        <v>1463321998</v>
      </c>
    </row>
    <row r="5" spans="1:4" x14ac:dyDescent="0.15">
      <c r="A5" t="s">
        <v>32</v>
      </c>
      <c r="B5">
        <v>74020</v>
      </c>
      <c r="C5">
        <v>40000</v>
      </c>
      <c r="D5">
        <f t="shared" si="0"/>
        <v>2960800000</v>
      </c>
    </row>
    <row r="6" spans="1:4" x14ac:dyDescent="0.15">
      <c r="A6" t="s">
        <v>33</v>
      </c>
      <c r="B6">
        <v>77799</v>
      </c>
      <c r="C6">
        <v>35000</v>
      </c>
      <c r="D6">
        <f t="shared" si="0"/>
        <v>2722965000</v>
      </c>
    </row>
    <row r="7" spans="1:4" x14ac:dyDescent="0.15">
      <c r="D7">
        <f>D5+D6</f>
        <v>5683765000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defaultRowHeight="13.5" x14ac:dyDescent="0.15"/>
  <cols>
    <col min="1" max="1" width="13" bestFit="1" customWidth="1"/>
    <col min="2" max="2" width="10.5" bestFit="1" customWidth="1"/>
    <col min="4" max="4" width="12.75" bestFit="1" customWidth="1"/>
  </cols>
  <sheetData>
    <row r="1" spans="1:4" x14ac:dyDescent="0.15">
      <c r="A1" t="s">
        <v>20</v>
      </c>
      <c r="B1">
        <v>2355</v>
      </c>
      <c r="C1">
        <f>49000+2970+80000+630055</f>
        <v>762025</v>
      </c>
      <c r="D1">
        <f>B1*C1</f>
        <v>1794568875</v>
      </c>
    </row>
    <row r="2" spans="1:4" x14ac:dyDescent="0.15">
      <c r="A2" t="s">
        <v>21</v>
      </c>
      <c r="B2">
        <v>819</v>
      </c>
      <c r="C2">
        <f>200000+6480*2+150000+56700*2+25600+990+12035+1300000+9900+53000+990+2009279</f>
        <v>3888154</v>
      </c>
      <c r="D2">
        <f t="shared" ref="D2:D6" si="0">B2*C2</f>
        <v>3184398126</v>
      </c>
    </row>
    <row r="3" spans="1:4" x14ac:dyDescent="0.15">
      <c r="A3" t="s">
        <v>22</v>
      </c>
      <c r="B3">
        <v>484999997</v>
      </c>
      <c r="C3">
        <v>12</v>
      </c>
      <c r="D3">
        <f t="shared" si="0"/>
        <v>5819999964</v>
      </c>
    </row>
    <row r="4" spans="1:4" x14ac:dyDescent="0.15">
      <c r="A4" t="s">
        <v>23</v>
      </c>
      <c r="B4">
        <v>8400</v>
      </c>
      <c r="C4">
        <f>259855+8381+1764</f>
        <v>270000</v>
      </c>
      <c r="D4">
        <f t="shared" si="0"/>
        <v>2268000000</v>
      </c>
    </row>
    <row r="5" spans="1:4" x14ac:dyDescent="0.15">
      <c r="A5" t="s">
        <v>24</v>
      </c>
      <c r="B5">
        <v>675998999</v>
      </c>
      <c r="C5">
        <v>4</v>
      </c>
      <c r="D5">
        <f t="shared" si="0"/>
        <v>2703995996</v>
      </c>
    </row>
    <row r="6" spans="1:4" x14ac:dyDescent="0.15">
      <c r="A6" t="s">
        <v>25</v>
      </c>
      <c r="B6">
        <v>504255555</v>
      </c>
      <c r="C6">
        <v>4</v>
      </c>
      <c r="D6">
        <f t="shared" si="0"/>
        <v>2017022220</v>
      </c>
    </row>
    <row r="7" spans="1:4" x14ac:dyDescent="0.15">
      <c r="D7">
        <f>SUM(D1:D6)</f>
        <v>17787985181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15" sqref="D15"/>
    </sheetView>
  </sheetViews>
  <sheetFormatPr defaultRowHeight="13.5" x14ac:dyDescent="0.15"/>
  <cols>
    <col min="1" max="1" width="13" bestFit="1" customWidth="1"/>
    <col min="2" max="2" width="15" bestFit="1" customWidth="1"/>
    <col min="3" max="3" width="10.5" bestFit="1" customWidth="1"/>
    <col min="4" max="4" width="18.375" bestFit="1" customWidth="1"/>
  </cols>
  <sheetData>
    <row r="1" spans="1:6" x14ac:dyDescent="0.15">
      <c r="A1" t="s">
        <v>5</v>
      </c>
    </row>
    <row r="2" spans="1:6" x14ac:dyDescent="0.15">
      <c r="A2" t="s">
        <v>6</v>
      </c>
      <c r="B2" s="1">
        <v>39999</v>
      </c>
      <c r="C2" s="1">
        <f>50000+47000</f>
        <v>97000</v>
      </c>
      <c r="D2" s="1">
        <f>B2*C2</f>
        <v>3879903000</v>
      </c>
      <c r="E2" s="1"/>
      <c r="F2" s="1"/>
    </row>
    <row r="3" spans="1:6" x14ac:dyDescent="0.15">
      <c r="A3" t="s">
        <v>7</v>
      </c>
      <c r="B3" s="1">
        <v>8399</v>
      </c>
      <c r="C3" s="1">
        <v>30000</v>
      </c>
      <c r="D3" s="1">
        <f t="shared" ref="D3:D14" si="0">B3*C3</f>
        <v>251970000</v>
      </c>
      <c r="E3" s="1"/>
      <c r="F3" s="1"/>
    </row>
    <row r="4" spans="1:6" x14ac:dyDescent="0.15">
      <c r="A4" t="s">
        <v>8</v>
      </c>
      <c r="B4" s="1">
        <v>477994885</v>
      </c>
      <c r="C4" s="1">
        <v>13</v>
      </c>
      <c r="D4" s="1">
        <f t="shared" si="0"/>
        <v>6213933505</v>
      </c>
      <c r="E4" s="1"/>
      <c r="F4" s="1"/>
    </row>
    <row r="5" spans="1:6" x14ac:dyDescent="0.15">
      <c r="A5" t="s">
        <v>9</v>
      </c>
      <c r="B5" s="1">
        <v>883999980</v>
      </c>
      <c r="C5" s="1">
        <v>6</v>
      </c>
      <c r="D5" s="1">
        <f t="shared" si="0"/>
        <v>5303999880</v>
      </c>
      <c r="E5" s="1"/>
      <c r="F5" s="1"/>
    </row>
    <row r="6" spans="1:6" x14ac:dyDescent="0.15">
      <c r="A6" t="s">
        <v>10</v>
      </c>
      <c r="B6" s="1">
        <v>17009</v>
      </c>
      <c r="C6" s="1">
        <v>198806</v>
      </c>
      <c r="D6" s="1">
        <f t="shared" si="0"/>
        <v>3381491254</v>
      </c>
      <c r="E6" s="1"/>
      <c r="F6" s="1"/>
    </row>
    <row r="7" spans="1:6" x14ac:dyDescent="0.15">
      <c r="A7" t="s">
        <v>11</v>
      </c>
      <c r="B7" s="1">
        <v>2371</v>
      </c>
      <c r="C7" s="1">
        <v>4410</v>
      </c>
      <c r="D7" s="1">
        <f t="shared" si="0"/>
        <v>10456110</v>
      </c>
      <c r="E7" s="1"/>
      <c r="F7" s="1"/>
    </row>
    <row r="8" spans="1:6" x14ac:dyDescent="0.15">
      <c r="A8" t="s">
        <v>12</v>
      </c>
      <c r="B8" s="1">
        <v>58878874</v>
      </c>
      <c r="C8" s="1">
        <v>1</v>
      </c>
      <c r="D8" s="1">
        <f t="shared" si="0"/>
        <v>58878874</v>
      </c>
      <c r="E8" s="1"/>
      <c r="F8" s="1"/>
    </row>
    <row r="9" spans="1:6" x14ac:dyDescent="0.15">
      <c r="A9" t="s">
        <v>13</v>
      </c>
      <c r="B9" s="1"/>
      <c r="C9" s="1"/>
      <c r="D9" s="1">
        <f>SUM(D2:D8)</f>
        <v>19100632623</v>
      </c>
      <c r="E9" s="1"/>
      <c r="F9" s="1"/>
    </row>
    <row r="10" spans="1:6" x14ac:dyDescent="0.15">
      <c r="A10" t="s">
        <v>14</v>
      </c>
      <c r="B10" s="1">
        <v>26987</v>
      </c>
      <c r="C10" s="1">
        <v>47000</v>
      </c>
      <c r="D10" s="1">
        <f t="shared" si="0"/>
        <v>1268389000</v>
      </c>
      <c r="E10" s="1"/>
      <c r="F10" s="1"/>
    </row>
    <row r="11" spans="1:6" x14ac:dyDescent="0.15">
      <c r="A11" t="s">
        <v>15</v>
      </c>
      <c r="B11" s="1">
        <v>23999</v>
      </c>
      <c r="C11" s="1">
        <v>32000</v>
      </c>
      <c r="D11" s="1">
        <f t="shared" si="0"/>
        <v>767968000</v>
      </c>
      <c r="E11" s="1"/>
      <c r="F11" s="1"/>
    </row>
    <row r="12" spans="1:6" x14ac:dyDescent="0.15">
      <c r="A12" t="s">
        <v>16</v>
      </c>
      <c r="B12" s="1">
        <v>40684</v>
      </c>
      <c r="C12" s="1">
        <v>17000</v>
      </c>
      <c r="D12" s="1">
        <f t="shared" si="0"/>
        <v>691628000</v>
      </c>
      <c r="E12" s="1"/>
      <c r="F12" s="1"/>
    </row>
    <row r="13" spans="1:6" x14ac:dyDescent="0.15">
      <c r="A13" t="s">
        <v>17</v>
      </c>
      <c r="B13" s="1">
        <v>49971</v>
      </c>
      <c r="C13" s="1">
        <v>18000</v>
      </c>
      <c r="D13" s="1">
        <f t="shared" si="0"/>
        <v>899478000</v>
      </c>
      <c r="E13" s="1"/>
      <c r="F13" s="1"/>
    </row>
    <row r="14" spans="1:6" x14ac:dyDescent="0.15">
      <c r="A14" t="s">
        <v>19</v>
      </c>
      <c r="B14" s="1">
        <v>1799</v>
      </c>
      <c r="C14" s="1">
        <v>400000</v>
      </c>
      <c r="D14" s="1">
        <f t="shared" si="0"/>
        <v>719600000</v>
      </c>
      <c r="E14" s="1"/>
      <c r="F14" s="1"/>
    </row>
    <row r="15" spans="1:6" x14ac:dyDescent="0.15">
      <c r="B15" s="1"/>
      <c r="C15" s="1"/>
      <c r="D15" s="1">
        <f>SUM(D10:D14)</f>
        <v>4347063000</v>
      </c>
      <c r="E15" s="1"/>
      <c r="F15" s="1"/>
    </row>
    <row r="16" spans="1:6" x14ac:dyDescent="0.15">
      <c r="B16" s="1"/>
      <c r="C16" s="1"/>
      <c r="D16" s="1"/>
      <c r="E16" s="1"/>
      <c r="F16" s="1"/>
    </row>
    <row r="17" spans="2:6" x14ac:dyDescent="0.15">
      <c r="B17" s="1"/>
      <c r="C17" s="1"/>
      <c r="D17" s="1"/>
      <c r="E17" s="1"/>
      <c r="F17" s="1"/>
    </row>
    <row r="18" spans="2:6" x14ac:dyDescent="0.15">
      <c r="B18" s="1"/>
      <c r="C18" s="1"/>
      <c r="D18" s="1"/>
      <c r="E18" s="1"/>
      <c r="F18" s="1"/>
    </row>
    <row r="19" spans="2:6" x14ac:dyDescent="0.15">
      <c r="B19" s="1"/>
      <c r="C19" s="1"/>
      <c r="D19" s="1"/>
      <c r="E19" s="1"/>
      <c r="F19" s="1"/>
    </row>
    <row r="20" spans="2:6" x14ac:dyDescent="0.15">
      <c r="B20" s="1"/>
      <c r="C20" s="1"/>
      <c r="D20" s="1"/>
      <c r="E20" s="1"/>
      <c r="F20" s="1"/>
    </row>
    <row r="21" spans="2:6" x14ac:dyDescent="0.15">
      <c r="B21" s="1"/>
      <c r="C21" s="1"/>
      <c r="D21" s="1"/>
      <c r="E21" s="1"/>
      <c r="F2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总计</vt:lpstr>
      <vt:lpstr>20160317吉它买卖</vt:lpstr>
      <vt:lpstr>20160314吉它买卖</vt:lpstr>
      <vt:lpstr>20160312吉它买卖</vt:lpstr>
      <vt:lpstr>20160308吉它出售</vt:lpstr>
      <vt:lpstr>20160306吉它买卖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sunrg</dc:creator>
  <cp:lastModifiedBy>sunrg</cp:lastModifiedBy>
  <dcterms:created xsi:type="dcterms:W3CDTF">2016-02-01T13:48:46Z</dcterms:created>
  <dcterms:modified xsi:type="dcterms:W3CDTF">2016-03-17T12:24:19Z</dcterms:modified>
</cp:coreProperties>
</file>