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账目\"/>
    </mc:Choice>
  </mc:AlternateContent>
  <bookViews>
    <workbookView xWindow="0" yWindow="0" windowWidth="16185" windowHeight="8865"/>
  </bookViews>
  <sheets>
    <sheet name="总计" sheetId="1" r:id="rId1"/>
    <sheet name="Sheet1" sheetId="14" r:id="rId2"/>
    <sheet name="20160117吉它买卖" sheetId="13" r:id="rId3"/>
    <sheet name="20160116吉他出售" sheetId="12" r:id="rId4"/>
    <sheet name="20150115吉它出售" sheetId="11" r:id="rId5"/>
    <sheet name="20150113吉它买卖" sheetId="10" r:id="rId6"/>
    <sheet name="20150111吉他出售" sheetId="9" r:id="rId7"/>
    <sheet name="20150110吉他出售" sheetId="8" r:id="rId8"/>
    <sheet name="20160109吉它买卖" sheetId="7" r:id="rId9"/>
    <sheet name="20160107" sheetId="6" r:id="rId10"/>
    <sheet name="20160104" sheetId="5" r:id="rId11"/>
    <sheet name="20160103" sheetId="4" r:id="rId12"/>
    <sheet name="20160102" sheetId="3" r:id="rId13"/>
    <sheet name="20160101" sheetId="2" r:id="rId1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2" i="14"/>
  <c r="D1" i="14"/>
  <c r="D10" i="13"/>
  <c r="D3" i="13"/>
  <c r="D4" i="13"/>
  <c r="D5" i="13"/>
  <c r="D6" i="13"/>
  <c r="D7" i="13"/>
  <c r="D8" i="13"/>
  <c r="D9" i="13"/>
  <c r="D2" i="13"/>
  <c r="D3" i="12"/>
  <c r="D2" i="12"/>
  <c r="D1" i="12"/>
  <c r="D5" i="11"/>
  <c r="D2" i="11"/>
  <c r="D3" i="11"/>
  <c r="D4" i="11"/>
  <c r="D1" i="11"/>
  <c r="C1" i="11"/>
  <c r="D9" i="10"/>
  <c r="D5" i="10"/>
  <c r="D6" i="10"/>
  <c r="D7" i="10"/>
  <c r="D8" i="10"/>
  <c r="D3" i="10"/>
  <c r="D4" i="10"/>
  <c r="D2" i="10"/>
  <c r="C4" i="10"/>
  <c r="C3" i="10"/>
  <c r="C2" i="10"/>
  <c r="D1" i="9"/>
  <c r="C12" i="1"/>
  <c r="D1" i="8"/>
  <c r="D2" i="8"/>
  <c r="D3" i="8"/>
  <c r="D4" i="8"/>
  <c r="D5" i="8"/>
  <c r="B4" i="8"/>
  <c r="B3" i="8"/>
  <c r="B2" i="8"/>
  <c r="D13" i="7"/>
  <c r="D4" i="7"/>
  <c r="D5" i="7"/>
  <c r="D6" i="7"/>
  <c r="D7" i="7"/>
  <c r="D8" i="7"/>
  <c r="D9" i="7"/>
  <c r="D10" i="7"/>
  <c r="D11" i="7"/>
  <c r="D12" i="7"/>
  <c r="D2" i="7"/>
  <c r="D3" i="7"/>
  <c r="D3" i="6"/>
  <c r="D4" i="6"/>
  <c r="D5" i="6"/>
  <c r="D6" i="6"/>
  <c r="D1" i="6"/>
  <c r="D7" i="5"/>
  <c r="D2" i="5"/>
  <c r="D3" i="5"/>
  <c r="D4" i="5"/>
  <c r="D5" i="5"/>
  <c r="D6" i="5"/>
  <c r="C4" i="5"/>
  <c r="D4" i="4"/>
  <c r="D2" i="4"/>
  <c r="D3" i="4"/>
  <c r="D1" i="4"/>
  <c r="C1" i="4"/>
  <c r="D1" i="3"/>
  <c r="C1" i="3"/>
  <c r="D11" i="2"/>
  <c r="D6" i="2"/>
  <c r="D7" i="2"/>
  <c r="D8" i="2"/>
  <c r="D9" i="2"/>
  <c r="D10" i="2"/>
  <c r="D5" i="2"/>
  <c r="D4" i="2"/>
  <c r="D3" i="2"/>
  <c r="D2" i="2"/>
  <c r="C26" i="1"/>
  <c r="B26" i="1"/>
  <c r="D26" i="1"/>
</calcChain>
</file>

<file path=xl/sharedStrings.xml><?xml version="1.0" encoding="utf-8"?>
<sst xmlns="http://schemas.openxmlformats.org/spreadsheetml/2006/main" count="92" uniqueCount="75">
  <si>
    <t>支出</t>
    <phoneticPr fontId="1" type="noConversion"/>
  </si>
  <si>
    <t>收入</t>
    <phoneticPr fontId="1" type="noConversion"/>
  </si>
  <si>
    <t>备注</t>
    <phoneticPr fontId="1" type="noConversion"/>
  </si>
  <si>
    <t>吉它出售</t>
    <phoneticPr fontId="1" type="noConversion"/>
  </si>
  <si>
    <t>小希</t>
    <phoneticPr fontId="1" type="noConversion"/>
  </si>
  <si>
    <t>富勒</t>
    <phoneticPr fontId="1" type="noConversion"/>
  </si>
  <si>
    <t>吉它采购</t>
    <phoneticPr fontId="1" type="noConversion"/>
  </si>
  <si>
    <t>铪</t>
    <phoneticPr fontId="1" type="noConversion"/>
  </si>
  <si>
    <t>铯</t>
    <phoneticPr fontId="1" type="noConversion"/>
  </si>
  <si>
    <t>汞</t>
    <phoneticPr fontId="1" type="noConversion"/>
  </si>
  <si>
    <t>钷</t>
    <phoneticPr fontId="1" type="noConversion"/>
  </si>
  <si>
    <t>加速解码器</t>
    <phoneticPr fontId="1" type="noConversion"/>
  </si>
  <si>
    <t>氮同位素</t>
    <phoneticPr fontId="1" type="noConversion"/>
  </si>
  <si>
    <t>上月亏损</t>
    <phoneticPr fontId="1" type="noConversion"/>
  </si>
  <si>
    <t>20150101吉它买卖</t>
    <phoneticPr fontId="1" type="noConversion"/>
  </si>
  <si>
    <t>纳米晶体管</t>
    <phoneticPr fontId="1" type="noConversion"/>
  </si>
  <si>
    <t>吉它出售</t>
    <phoneticPr fontId="1" type="noConversion"/>
  </si>
  <si>
    <t>16：15改单</t>
    <phoneticPr fontId="1" type="noConversion"/>
  </si>
  <si>
    <t>迪波威</t>
    <phoneticPr fontId="1" type="noConversion"/>
  </si>
  <si>
    <t>吉它出售</t>
    <phoneticPr fontId="1" type="noConversion"/>
  </si>
  <si>
    <t>纳米晶体管</t>
    <phoneticPr fontId="1" type="noConversion"/>
  </si>
  <si>
    <t>小希</t>
    <phoneticPr fontId="1" type="noConversion"/>
  </si>
  <si>
    <t>小麦</t>
    <phoneticPr fontId="1" type="noConversion"/>
  </si>
  <si>
    <t>出售</t>
    <phoneticPr fontId="1" type="noConversion"/>
  </si>
  <si>
    <t>纳米</t>
    <phoneticPr fontId="1" type="noConversion"/>
  </si>
  <si>
    <t>富勒</t>
    <phoneticPr fontId="1" type="noConversion"/>
  </si>
  <si>
    <t>收购</t>
    <phoneticPr fontId="1" type="noConversion"/>
  </si>
  <si>
    <t>新汞</t>
    <phoneticPr fontId="1" type="noConversion"/>
  </si>
  <si>
    <t>吉他买卖</t>
    <phoneticPr fontId="1" type="noConversion"/>
  </si>
  <si>
    <t>21:34改单</t>
    <phoneticPr fontId="1" type="noConversion"/>
  </si>
  <si>
    <t>卖月矿</t>
    <phoneticPr fontId="1" type="noConversion"/>
  </si>
  <si>
    <t>小希</t>
    <phoneticPr fontId="1" type="noConversion"/>
  </si>
  <si>
    <t>支出</t>
    <phoneticPr fontId="1" type="noConversion"/>
  </si>
  <si>
    <t>建筑模块</t>
    <phoneticPr fontId="1" type="noConversion"/>
  </si>
  <si>
    <t>铥</t>
    <phoneticPr fontId="1" type="noConversion"/>
  </si>
  <si>
    <t>新汞</t>
    <phoneticPr fontId="1" type="noConversion"/>
  </si>
  <si>
    <t>0107吉它买卖</t>
    <phoneticPr fontId="1" type="noConversion"/>
  </si>
  <si>
    <t>出售</t>
    <phoneticPr fontId="1" type="noConversion"/>
  </si>
  <si>
    <t>小希</t>
    <phoneticPr fontId="1" type="noConversion"/>
  </si>
  <si>
    <t>小麦</t>
    <phoneticPr fontId="1" type="noConversion"/>
  </si>
  <si>
    <t>购买</t>
    <phoneticPr fontId="1" type="noConversion"/>
  </si>
  <si>
    <t>氮同位</t>
    <phoneticPr fontId="1" type="noConversion"/>
  </si>
  <si>
    <t>氧同位素</t>
    <phoneticPr fontId="1" type="noConversion"/>
  </si>
  <si>
    <t>g数据核心</t>
    <phoneticPr fontId="1" type="noConversion"/>
  </si>
  <si>
    <t>铬</t>
    <phoneticPr fontId="1" type="noConversion"/>
  </si>
  <si>
    <t>钛</t>
    <phoneticPr fontId="1" type="noConversion"/>
  </si>
  <si>
    <t>0109吉它买卖</t>
    <phoneticPr fontId="1" type="noConversion"/>
  </si>
  <si>
    <t>吉它出售</t>
    <phoneticPr fontId="1" type="noConversion"/>
  </si>
  <si>
    <t>富勒</t>
    <phoneticPr fontId="1" type="noConversion"/>
  </si>
  <si>
    <t>多晶</t>
    <phoneticPr fontId="1" type="noConversion"/>
  </si>
  <si>
    <t>纳米晶体管</t>
    <phoneticPr fontId="1" type="noConversion"/>
  </si>
  <si>
    <t>22：31改单</t>
    <phoneticPr fontId="1" type="noConversion"/>
  </si>
  <si>
    <t>吉它出售</t>
    <phoneticPr fontId="1" type="noConversion"/>
  </si>
  <si>
    <t>小麦</t>
    <phoneticPr fontId="1" type="noConversion"/>
  </si>
  <si>
    <t>21：08改单</t>
    <phoneticPr fontId="1" type="noConversion"/>
  </si>
  <si>
    <t>出售</t>
    <phoneticPr fontId="1" type="noConversion"/>
  </si>
  <si>
    <t>超突</t>
    <phoneticPr fontId="1" type="noConversion"/>
  </si>
  <si>
    <t>纳米</t>
    <phoneticPr fontId="1" type="noConversion"/>
  </si>
  <si>
    <t>分合成物</t>
    <phoneticPr fontId="1" type="noConversion"/>
  </si>
  <si>
    <t>购买</t>
    <phoneticPr fontId="1" type="noConversion"/>
  </si>
  <si>
    <t>新汞</t>
    <phoneticPr fontId="1" type="noConversion"/>
  </si>
  <si>
    <t>钴</t>
    <phoneticPr fontId="1" type="noConversion"/>
  </si>
  <si>
    <t>吉它买卖</t>
    <phoneticPr fontId="1" type="noConversion"/>
  </si>
  <si>
    <t>出售奇美拉</t>
    <phoneticPr fontId="1" type="noConversion"/>
  </si>
  <si>
    <t>富勒</t>
    <phoneticPr fontId="1" type="noConversion"/>
  </si>
  <si>
    <t>小希</t>
    <phoneticPr fontId="1" type="noConversion"/>
  </si>
  <si>
    <t>小麦</t>
    <phoneticPr fontId="1" type="noConversion"/>
  </si>
  <si>
    <t>吉他出售</t>
    <phoneticPr fontId="1" type="noConversion"/>
  </si>
  <si>
    <t>吉它出售</t>
    <phoneticPr fontId="1" type="noConversion"/>
  </si>
  <si>
    <t>超突</t>
    <phoneticPr fontId="1" type="noConversion"/>
  </si>
  <si>
    <t>出售</t>
    <phoneticPr fontId="1" type="noConversion"/>
  </si>
  <si>
    <t>购买</t>
    <phoneticPr fontId="1" type="noConversion"/>
  </si>
  <si>
    <t>吉它买卖</t>
    <phoneticPr fontId="1" type="noConversion"/>
  </si>
  <si>
    <t>吉它出售</t>
    <phoneticPr fontId="1" type="noConversion"/>
  </si>
  <si>
    <t>多晶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</si>
</sst>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17" sqref="F17"/>
    </sheetView>
  </sheetViews>
  <sheetFormatPr defaultRowHeight="13.5" x14ac:dyDescent="0.15"/>
  <cols>
    <col min="1" max="1" width="9.5" bestFit="1" customWidth="1"/>
    <col min="2" max="2" width="19.375" bestFit="1" customWidth="1"/>
    <col min="3" max="3" width="17.25" bestFit="1" customWidth="1"/>
    <col min="4" max="4" width="19.375" bestFit="1" customWidth="1"/>
  </cols>
  <sheetData>
    <row r="1" spans="1:5" x14ac:dyDescent="0.15">
      <c r="B1" s="1" t="s">
        <v>0</v>
      </c>
      <c r="C1" t="s">
        <v>1</v>
      </c>
      <c r="D1" t="s">
        <v>2</v>
      </c>
    </row>
    <row r="2" spans="1:5" x14ac:dyDescent="0.15">
      <c r="A2" t="s">
        <v>13</v>
      </c>
      <c r="B2" s="1">
        <v>12794812262</v>
      </c>
    </row>
    <row r="3" spans="1:5" x14ac:dyDescent="0.15">
      <c r="A3">
        <v>20150101</v>
      </c>
      <c r="B3" s="1">
        <v>3126732000</v>
      </c>
      <c r="C3" s="1">
        <v>635571932</v>
      </c>
      <c r="D3" t="s">
        <v>14</v>
      </c>
    </row>
    <row r="4" spans="1:5" x14ac:dyDescent="0.15">
      <c r="A4">
        <v>20150102</v>
      </c>
      <c r="B4" s="1"/>
      <c r="C4" s="1">
        <v>622077300</v>
      </c>
      <c r="D4" t="s">
        <v>16</v>
      </c>
      <c r="E4" t="s">
        <v>17</v>
      </c>
    </row>
    <row r="5" spans="1:5" x14ac:dyDescent="0.15">
      <c r="A5">
        <v>20150104</v>
      </c>
      <c r="B5" s="1">
        <v>13000000000</v>
      </c>
      <c r="C5" s="1"/>
      <c r="D5" t="s">
        <v>18</v>
      </c>
    </row>
    <row r="6" spans="1:5" x14ac:dyDescent="0.15">
      <c r="A6">
        <v>20150103</v>
      </c>
      <c r="B6" s="1"/>
      <c r="C6" s="1">
        <v>17426077262</v>
      </c>
      <c r="D6" t="s">
        <v>19</v>
      </c>
    </row>
    <row r="7" spans="1:5" x14ac:dyDescent="0.15">
      <c r="A7">
        <v>20150104</v>
      </c>
      <c r="B7" s="1">
        <v>1809100000</v>
      </c>
      <c r="C7" s="1">
        <v>10160689620</v>
      </c>
      <c r="D7" t="s">
        <v>28</v>
      </c>
      <c r="E7" t="s">
        <v>29</v>
      </c>
    </row>
    <row r="8" spans="1:5" x14ac:dyDescent="0.15">
      <c r="A8">
        <v>20150107</v>
      </c>
      <c r="B8" s="1"/>
      <c r="C8" s="1">
        <v>9500000000</v>
      </c>
      <c r="D8" t="s">
        <v>30</v>
      </c>
    </row>
    <row r="9" spans="1:5" x14ac:dyDescent="0.15">
      <c r="A9">
        <v>20150107</v>
      </c>
      <c r="B9" s="1">
        <v>1879450000</v>
      </c>
      <c r="C9" s="1">
        <v>2666666664</v>
      </c>
      <c r="D9" t="s">
        <v>36</v>
      </c>
    </row>
    <row r="10" spans="1:5" x14ac:dyDescent="0.15">
      <c r="A10">
        <v>20150109</v>
      </c>
      <c r="B10" s="1">
        <v>8475275000</v>
      </c>
      <c r="C10" s="1">
        <v>2255755547</v>
      </c>
      <c r="D10" t="s">
        <v>46</v>
      </c>
    </row>
    <row r="11" spans="1:5" x14ac:dyDescent="0.15">
      <c r="A11">
        <v>20150110</v>
      </c>
      <c r="B11" s="1"/>
      <c r="C11" s="1">
        <v>16115804880</v>
      </c>
      <c r="D11" t="s">
        <v>47</v>
      </c>
      <c r="E11" t="s">
        <v>51</v>
      </c>
    </row>
    <row r="12" spans="1:5" x14ac:dyDescent="0.15">
      <c r="A12">
        <v>20150111</v>
      </c>
      <c r="B12" s="1"/>
      <c r="C12" s="1">
        <f>446999887*20</f>
        <v>8939997740</v>
      </c>
      <c r="D12" t="s">
        <v>52</v>
      </c>
      <c r="E12" t="s">
        <v>54</v>
      </c>
    </row>
    <row r="13" spans="1:5" x14ac:dyDescent="0.15">
      <c r="A13">
        <v>20150113</v>
      </c>
      <c r="B13" s="1">
        <v>2949650000</v>
      </c>
      <c r="C13" s="1">
        <v>2220619564</v>
      </c>
      <c r="D13" t="s">
        <v>62</v>
      </c>
    </row>
    <row r="14" spans="1:5" x14ac:dyDescent="0.15">
      <c r="A14">
        <v>20150116</v>
      </c>
      <c r="B14" s="1">
        <v>2600000000</v>
      </c>
      <c r="C14" s="1">
        <v>5000000000</v>
      </c>
      <c r="D14" t="s">
        <v>63</v>
      </c>
    </row>
    <row r="15" spans="1:5" x14ac:dyDescent="0.15">
      <c r="A15">
        <v>20150115</v>
      </c>
      <c r="B15" s="1"/>
      <c r="C15" s="1">
        <v>14246493730</v>
      </c>
      <c r="D15" t="s">
        <v>67</v>
      </c>
    </row>
    <row r="16" spans="1:5" x14ac:dyDescent="0.15">
      <c r="A16">
        <v>20150116</v>
      </c>
      <c r="B16" s="1"/>
      <c r="C16" s="1">
        <v>5909923988</v>
      </c>
      <c r="D16" t="s">
        <v>68</v>
      </c>
    </row>
    <row r="17" spans="1:4" x14ac:dyDescent="0.15">
      <c r="A17">
        <v>20150117</v>
      </c>
      <c r="B17" s="1">
        <v>1879690000</v>
      </c>
      <c r="C17" s="1">
        <v>483899999</v>
      </c>
      <c r="D17" t="s">
        <v>72</v>
      </c>
    </row>
    <row r="18" spans="1:4" x14ac:dyDescent="0.15">
      <c r="A18">
        <v>20160118</v>
      </c>
      <c r="B18" s="1"/>
      <c r="C18" s="1">
        <v>832316347</v>
      </c>
      <c r="D18" t="s">
        <v>73</v>
      </c>
    </row>
    <row r="19" spans="1:4" x14ac:dyDescent="0.15">
      <c r="B19" s="1"/>
      <c r="C19" s="1"/>
    </row>
    <row r="20" spans="1:4" x14ac:dyDescent="0.15">
      <c r="B20" s="1"/>
      <c r="C20" s="1"/>
    </row>
    <row r="21" spans="1:4" x14ac:dyDescent="0.15">
      <c r="B21" s="1"/>
      <c r="C21" s="1"/>
    </row>
    <row r="22" spans="1:4" x14ac:dyDescent="0.15">
      <c r="B22" s="1"/>
      <c r="C22" s="1"/>
    </row>
    <row r="23" spans="1:4" x14ac:dyDescent="0.15">
      <c r="B23" s="1"/>
      <c r="C23" s="1"/>
    </row>
    <row r="24" spans="1:4" x14ac:dyDescent="0.15">
      <c r="B24" s="1"/>
      <c r="C24" s="1"/>
    </row>
    <row r="25" spans="1:4" x14ac:dyDescent="0.15">
      <c r="B25" s="1"/>
    </row>
    <row r="26" spans="1:4" x14ac:dyDescent="0.15">
      <c r="B26" s="1">
        <f>SUM(B2:B25)</f>
        <v>48514709262</v>
      </c>
      <c r="C26" s="1">
        <f>SUM(C2:C25)</f>
        <v>97015894573</v>
      </c>
      <c r="D26" s="1">
        <f>C26-B26</f>
        <v>48501185311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6" sqref="D6"/>
    </sheetView>
  </sheetViews>
  <sheetFormatPr defaultRowHeight="13.5" x14ac:dyDescent="0.15"/>
  <cols>
    <col min="2" max="2" width="15" bestFit="1" customWidth="1"/>
    <col min="4" max="4" width="17.25" bestFit="1" customWidth="1"/>
  </cols>
  <sheetData>
    <row r="1" spans="1:5" x14ac:dyDescent="0.15">
      <c r="A1" t="s">
        <v>31</v>
      </c>
      <c r="B1" s="1">
        <v>444444444</v>
      </c>
      <c r="C1" s="1">
        <v>6</v>
      </c>
      <c r="D1" s="1">
        <f>B1*C1</f>
        <v>2666666664</v>
      </c>
      <c r="E1" s="1"/>
    </row>
    <row r="2" spans="1:5" x14ac:dyDescent="0.15">
      <c r="A2" t="s">
        <v>32</v>
      </c>
      <c r="B2" s="1"/>
      <c r="C2" s="1"/>
      <c r="D2" s="1"/>
      <c r="E2" s="1"/>
    </row>
    <row r="3" spans="1:5" x14ac:dyDescent="0.15">
      <c r="A3" t="s">
        <v>33</v>
      </c>
      <c r="B3" s="1">
        <v>48049</v>
      </c>
      <c r="C3" s="1">
        <v>10000</v>
      </c>
      <c r="D3" s="1">
        <f>B3*C3</f>
        <v>480490000</v>
      </c>
      <c r="E3" s="1"/>
    </row>
    <row r="4" spans="1:5" x14ac:dyDescent="0.15">
      <c r="A4" t="s">
        <v>34</v>
      </c>
      <c r="B4" s="1">
        <v>18450</v>
      </c>
      <c r="C4" s="1">
        <v>17000</v>
      </c>
      <c r="D4" s="1">
        <f t="shared" ref="D4:D5" si="0">B4*C4</f>
        <v>313650000</v>
      </c>
      <c r="E4" s="1"/>
    </row>
    <row r="5" spans="1:5" x14ac:dyDescent="0.15">
      <c r="A5" t="s">
        <v>35</v>
      </c>
      <c r="B5" s="1">
        <v>36177</v>
      </c>
      <c r="C5" s="1">
        <v>30000</v>
      </c>
      <c r="D5" s="1">
        <f t="shared" si="0"/>
        <v>1085310000</v>
      </c>
      <c r="E5" s="1"/>
    </row>
    <row r="6" spans="1:5" x14ac:dyDescent="0.15">
      <c r="B6" s="1"/>
      <c r="C6" s="1"/>
      <c r="D6" s="1">
        <f>SUM(D3:D5)</f>
        <v>1879450000</v>
      </c>
      <c r="E6" s="1"/>
    </row>
    <row r="7" spans="1:5" x14ac:dyDescent="0.15">
      <c r="B7" s="1"/>
      <c r="C7" s="1"/>
      <c r="D7" s="1"/>
      <c r="E7" s="1"/>
    </row>
    <row r="8" spans="1:5" x14ac:dyDescent="0.15">
      <c r="B8" s="1"/>
      <c r="C8" s="1"/>
      <c r="D8" s="1"/>
      <c r="E8" s="1"/>
    </row>
    <row r="9" spans="1:5" x14ac:dyDescent="0.15">
      <c r="B9" s="1"/>
      <c r="C9" s="1"/>
      <c r="D9" s="1"/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7" sqref="B17"/>
    </sheetView>
  </sheetViews>
  <sheetFormatPr defaultRowHeight="13.5" x14ac:dyDescent="0.15"/>
  <cols>
    <col min="2" max="2" width="15" bestFit="1" customWidth="1"/>
    <col min="3" max="3" width="10.5" bestFit="1" customWidth="1"/>
    <col min="4" max="4" width="18.375" bestFit="1" customWidth="1"/>
  </cols>
  <sheetData>
    <row r="1" spans="1:4" x14ac:dyDescent="0.15">
      <c r="A1" t="s">
        <v>23</v>
      </c>
    </row>
    <row r="2" spans="1:4" x14ac:dyDescent="0.15">
      <c r="A2" t="s">
        <v>22</v>
      </c>
      <c r="B2" s="1">
        <v>453997995</v>
      </c>
      <c r="C2" s="1">
        <v>4</v>
      </c>
      <c r="D2" s="1">
        <f>B2*C2</f>
        <v>1815991980</v>
      </c>
    </row>
    <row r="3" spans="1:4" x14ac:dyDescent="0.15">
      <c r="A3" t="s">
        <v>25</v>
      </c>
      <c r="B3" s="1">
        <v>2017</v>
      </c>
      <c r="C3" s="1">
        <v>300000</v>
      </c>
      <c r="D3" s="1">
        <f t="shared" ref="D3:D5" si="0">B3*C3</f>
        <v>605100000</v>
      </c>
    </row>
    <row r="4" spans="1:4" x14ac:dyDescent="0.15">
      <c r="A4" t="s">
        <v>24</v>
      </c>
      <c r="B4" s="1">
        <v>5046</v>
      </c>
      <c r="C4" s="1">
        <f>100000+4000+17348+5400+2280+1725+9000+6000+5000+20000+30000+11877</f>
        <v>212630</v>
      </c>
      <c r="D4" s="1">
        <f t="shared" si="0"/>
        <v>1072930980</v>
      </c>
    </row>
    <row r="5" spans="1:4" x14ac:dyDescent="0.15">
      <c r="A5" t="s">
        <v>21</v>
      </c>
      <c r="B5" s="1">
        <v>444444444</v>
      </c>
      <c r="C5" s="1">
        <v>15</v>
      </c>
      <c r="D5" s="1">
        <f t="shared" si="0"/>
        <v>6666666660</v>
      </c>
    </row>
    <row r="6" spans="1:4" x14ac:dyDescent="0.15">
      <c r="A6" t="s">
        <v>26</v>
      </c>
      <c r="B6" s="1"/>
      <c r="C6" s="1"/>
      <c r="D6" s="1">
        <f>SUM(D2:D5)</f>
        <v>10160689620</v>
      </c>
    </row>
    <row r="7" spans="1:4" x14ac:dyDescent="0.15">
      <c r="A7" t="s">
        <v>27</v>
      </c>
      <c r="B7" s="1">
        <v>36182</v>
      </c>
      <c r="C7" s="1">
        <v>50000</v>
      </c>
      <c r="D7" s="1">
        <f>B7*C7</f>
        <v>1809100000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3" sqref="B3"/>
    </sheetView>
  </sheetViews>
  <sheetFormatPr defaultRowHeight="13.5" x14ac:dyDescent="0.15"/>
  <cols>
    <col min="1" max="1" width="11" bestFit="1" customWidth="1"/>
    <col min="2" max="2" width="15" bestFit="1" customWidth="1"/>
    <col min="3" max="3" width="10.5" bestFit="1" customWidth="1"/>
    <col min="4" max="4" width="18.375" bestFit="1" customWidth="1"/>
  </cols>
  <sheetData>
    <row r="1" spans="1:7" x14ac:dyDescent="0.15">
      <c r="A1" t="s">
        <v>20</v>
      </c>
      <c r="B1" s="1">
        <v>4790</v>
      </c>
      <c r="C1" s="1">
        <f>100000+2117+27753</f>
        <v>129870</v>
      </c>
      <c r="D1" s="1">
        <f>B1*C1</f>
        <v>622077300</v>
      </c>
      <c r="E1" s="1"/>
      <c r="F1" s="1"/>
      <c r="G1" s="1"/>
    </row>
    <row r="2" spans="1:7" x14ac:dyDescent="0.15">
      <c r="A2" t="s">
        <v>21</v>
      </c>
      <c r="B2" s="1">
        <v>439999999</v>
      </c>
      <c r="C2" s="1">
        <v>32</v>
      </c>
      <c r="D2" s="1">
        <f t="shared" ref="D2:D3" si="0">B2*C2</f>
        <v>14079999968</v>
      </c>
      <c r="E2" s="1"/>
      <c r="F2" s="1"/>
      <c r="G2" s="1"/>
    </row>
    <row r="3" spans="1:7" x14ac:dyDescent="0.15">
      <c r="A3" t="s">
        <v>22</v>
      </c>
      <c r="B3" s="1">
        <v>453999999</v>
      </c>
      <c r="C3" s="1">
        <v>6</v>
      </c>
      <c r="D3" s="1">
        <f t="shared" si="0"/>
        <v>2723999994</v>
      </c>
      <c r="E3" s="1"/>
      <c r="F3" s="1"/>
      <c r="G3" s="1"/>
    </row>
    <row r="4" spans="1:7" x14ac:dyDescent="0.15">
      <c r="B4" s="1"/>
      <c r="C4" s="1"/>
      <c r="D4" s="1">
        <f>SUM(D1:D3)</f>
        <v>17426077262</v>
      </c>
      <c r="E4" s="1"/>
      <c r="F4" s="1"/>
      <c r="G4" s="1"/>
    </row>
    <row r="5" spans="1:7" x14ac:dyDescent="0.15">
      <c r="B5" s="1"/>
      <c r="C5" s="1"/>
      <c r="D5" s="1"/>
      <c r="E5" s="1"/>
      <c r="F5" s="1"/>
      <c r="G5" s="1"/>
    </row>
    <row r="6" spans="1:7" x14ac:dyDescent="0.15">
      <c r="B6" s="1"/>
      <c r="C6" s="1"/>
      <c r="D6" s="1"/>
      <c r="E6" s="1"/>
      <c r="F6" s="1"/>
      <c r="G6" s="1"/>
    </row>
    <row r="7" spans="1:7" x14ac:dyDescent="0.15">
      <c r="B7" s="1"/>
      <c r="C7" s="1"/>
      <c r="D7" s="1"/>
      <c r="E7" s="1"/>
      <c r="F7" s="1"/>
      <c r="G7" s="1"/>
    </row>
    <row r="8" spans="1:7" x14ac:dyDescent="0.15">
      <c r="B8" s="1"/>
      <c r="C8" s="1"/>
      <c r="D8" s="1"/>
      <c r="E8" s="1"/>
      <c r="F8" s="1"/>
      <c r="G8" s="1"/>
    </row>
    <row r="9" spans="1:7" x14ac:dyDescent="0.15">
      <c r="B9" s="1"/>
      <c r="C9" s="1"/>
      <c r="D9" s="1"/>
      <c r="E9" s="1"/>
      <c r="F9" s="1"/>
      <c r="G9" s="1"/>
    </row>
    <row r="10" spans="1:7" x14ac:dyDescent="0.15">
      <c r="B10" s="1"/>
      <c r="C10" s="1"/>
      <c r="D10" s="1"/>
      <c r="E10" s="1"/>
      <c r="F10" s="1"/>
      <c r="G10" s="1"/>
    </row>
    <row r="11" spans="1:7" x14ac:dyDescent="0.15">
      <c r="B11" s="1"/>
      <c r="C11" s="1"/>
      <c r="D11" s="1"/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3.5" x14ac:dyDescent="0.15"/>
  <cols>
    <col min="1" max="1" width="11" bestFit="1" customWidth="1"/>
    <col min="3" max="3" width="10.5" bestFit="1" customWidth="1"/>
    <col min="4" max="4" width="15" bestFit="1" customWidth="1"/>
  </cols>
  <sheetData>
    <row r="1" spans="1:4" x14ac:dyDescent="0.15">
      <c r="A1" t="s">
        <v>15</v>
      </c>
      <c r="B1" s="1">
        <v>4790</v>
      </c>
      <c r="C1" s="1">
        <f>100000+2117+27753</f>
        <v>129870</v>
      </c>
      <c r="D1" s="1">
        <f>B1*C1</f>
        <v>622077300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1" sqref="D11"/>
    </sheetView>
  </sheetViews>
  <sheetFormatPr defaultRowHeight="13.5" x14ac:dyDescent="0.15"/>
  <cols>
    <col min="2" max="2" width="10.5" bestFit="1" customWidth="1"/>
    <col min="3" max="3" width="15" bestFit="1" customWidth="1"/>
    <col min="4" max="4" width="17.25" bestFit="1" customWidth="1"/>
  </cols>
  <sheetData>
    <row r="1" spans="1:7" x14ac:dyDescent="0.15">
      <c r="A1" t="s">
        <v>3</v>
      </c>
    </row>
    <row r="2" spans="1:7" x14ac:dyDescent="0.15">
      <c r="A2" t="s">
        <v>4</v>
      </c>
      <c r="B2" s="1">
        <v>1</v>
      </c>
      <c r="C2" s="1">
        <v>494999948</v>
      </c>
      <c r="D2" s="1">
        <f>B2*C2</f>
        <v>494999948</v>
      </c>
      <c r="E2" s="1"/>
      <c r="F2" s="1"/>
      <c r="G2" s="1"/>
    </row>
    <row r="3" spans="1:7" x14ac:dyDescent="0.15">
      <c r="A3" t="s">
        <v>5</v>
      </c>
      <c r="B3" s="1">
        <v>69384</v>
      </c>
      <c r="C3" s="1">
        <v>2026</v>
      </c>
      <c r="D3" s="1">
        <f>B3*C3</f>
        <v>140571984</v>
      </c>
      <c r="E3" s="1"/>
      <c r="F3" s="1"/>
      <c r="G3" s="1"/>
    </row>
    <row r="4" spans="1:7" x14ac:dyDescent="0.15">
      <c r="A4" t="s">
        <v>6</v>
      </c>
      <c r="B4" s="1"/>
      <c r="C4" s="1"/>
      <c r="D4" s="1">
        <f>D2+D3</f>
        <v>635571932</v>
      </c>
      <c r="E4" s="1"/>
      <c r="F4" s="1"/>
      <c r="G4" s="1"/>
    </row>
    <row r="5" spans="1:7" x14ac:dyDescent="0.15">
      <c r="A5" t="s">
        <v>7</v>
      </c>
      <c r="B5" s="1">
        <v>16000</v>
      </c>
      <c r="C5" s="1">
        <v>26999</v>
      </c>
      <c r="D5" s="1">
        <f>B5*C5</f>
        <v>431984000</v>
      </c>
      <c r="E5" s="1"/>
      <c r="F5" s="1"/>
      <c r="G5" s="1"/>
    </row>
    <row r="6" spans="1:7" x14ac:dyDescent="0.15">
      <c r="A6" t="s">
        <v>8</v>
      </c>
      <c r="B6" s="1">
        <v>14990</v>
      </c>
      <c r="C6" s="1">
        <v>32000</v>
      </c>
      <c r="D6" s="1">
        <f t="shared" ref="D6:D10" si="0">B6*C6</f>
        <v>479680000</v>
      </c>
      <c r="E6" s="1"/>
      <c r="F6" s="1"/>
      <c r="G6" s="1"/>
    </row>
    <row r="7" spans="1:7" x14ac:dyDescent="0.15">
      <c r="A7" t="s">
        <v>9</v>
      </c>
      <c r="B7" s="1">
        <v>14895</v>
      </c>
      <c r="C7" s="1">
        <v>50000</v>
      </c>
      <c r="D7" s="1">
        <f t="shared" si="0"/>
        <v>744750000</v>
      </c>
      <c r="E7" s="1"/>
      <c r="F7" s="1"/>
      <c r="G7" s="1"/>
    </row>
    <row r="8" spans="1:7" x14ac:dyDescent="0.15">
      <c r="A8" t="s">
        <v>10</v>
      </c>
      <c r="B8" s="1">
        <v>16000</v>
      </c>
      <c r="C8" s="1">
        <v>24598</v>
      </c>
      <c r="D8" s="1">
        <f t="shared" si="0"/>
        <v>393568000</v>
      </c>
      <c r="E8" s="1"/>
      <c r="F8" s="1"/>
      <c r="G8" s="1"/>
    </row>
    <row r="9" spans="1:7" x14ac:dyDescent="0.15">
      <c r="A9" t="s">
        <v>11</v>
      </c>
      <c r="B9" s="1">
        <v>226</v>
      </c>
      <c r="C9" s="1">
        <v>2000000</v>
      </c>
      <c r="D9" s="1">
        <f t="shared" si="0"/>
        <v>452000000</v>
      </c>
      <c r="E9" s="1"/>
      <c r="F9" s="1"/>
      <c r="G9" s="1"/>
    </row>
    <row r="10" spans="1:7" x14ac:dyDescent="0.15">
      <c r="A10" t="s">
        <v>12</v>
      </c>
      <c r="B10" s="1">
        <v>350000</v>
      </c>
      <c r="C10" s="1">
        <v>1785</v>
      </c>
      <c r="D10" s="1">
        <f t="shared" si="0"/>
        <v>624750000</v>
      </c>
      <c r="E10" s="1"/>
      <c r="F10" s="1"/>
      <c r="G10" s="1"/>
    </row>
    <row r="11" spans="1:7" x14ac:dyDescent="0.15">
      <c r="B11" s="1"/>
      <c r="C11" s="1"/>
      <c r="D11" s="1">
        <f>SUM(D5:D10)</f>
        <v>3126732000</v>
      </c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2" max="2" width="10.5" bestFit="1" customWidth="1"/>
    <col min="4" max="4" width="10.5" bestFit="1" customWidth="1"/>
  </cols>
  <sheetData>
    <row r="1" spans="1:4" x14ac:dyDescent="0.15">
      <c r="A1" t="s">
        <v>22</v>
      </c>
      <c r="B1">
        <v>453996997</v>
      </c>
      <c r="C1">
        <v>1</v>
      </c>
      <c r="D1">
        <f>B1*C1</f>
        <v>453996997</v>
      </c>
    </row>
    <row r="2" spans="1:4" x14ac:dyDescent="0.15">
      <c r="A2" t="s">
        <v>74</v>
      </c>
      <c r="B2">
        <v>775</v>
      </c>
      <c r="C2">
        <v>488154</v>
      </c>
      <c r="D2">
        <f>B2*C2</f>
        <v>378319350</v>
      </c>
    </row>
    <row r="3" spans="1:4" x14ac:dyDescent="0.15">
      <c r="D3">
        <f>D1+D2</f>
        <v>832316347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70</v>
      </c>
    </row>
    <row r="2" spans="1:4" x14ac:dyDescent="0.15">
      <c r="A2" t="s">
        <v>4</v>
      </c>
      <c r="B2">
        <v>483899999</v>
      </c>
      <c r="C2">
        <v>1</v>
      </c>
      <c r="D2">
        <f>B2*C2</f>
        <v>483899999</v>
      </c>
    </row>
    <row r="3" spans="1:4" x14ac:dyDescent="0.15">
      <c r="A3" t="s">
        <v>71</v>
      </c>
      <c r="D3">
        <f t="shared" ref="D3:D9" si="0">B3*C3</f>
        <v>0</v>
      </c>
    </row>
    <row r="4" spans="1:4" x14ac:dyDescent="0.15">
      <c r="A4" t="s">
        <v>44</v>
      </c>
      <c r="B4">
        <v>10817</v>
      </c>
      <c r="C4">
        <v>17000</v>
      </c>
      <c r="D4">
        <f t="shared" si="0"/>
        <v>183889000</v>
      </c>
    </row>
    <row r="5" spans="1:4" x14ac:dyDescent="0.15">
      <c r="A5" t="s">
        <v>8</v>
      </c>
      <c r="B5">
        <v>9492</v>
      </c>
      <c r="C5">
        <v>17000</v>
      </c>
      <c r="D5">
        <f t="shared" si="0"/>
        <v>161364000</v>
      </c>
    </row>
    <row r="6" spans="1:4" x14ac:dyDescent="0.15">
      <c r="A6" t="s">
        <v>45</v>
      </c>
      <c r="B6">
        <v>12220</v>
      </c>
      <c r="C6">
        <v>17000</v>
      </c>
      <c r="D6">
        <f t="shared" si="0"/>
        <v>207740000</v>
      </c>
    </row>
    <row r="7" spans="1:4" x14ac:dyDescent="0.15">
      <c r="A7" t="s">
        <v>9</v>
      </c>
      <c r="B7">
        <v>13522</v>
      </c>
      <c r="C7">
        <v>34000</v>
      </c>
      <c r="D7">
        <f t="shared" si="0"/>
        <v>459748000</v>
      </c>
    </row>
    <row r="8" spans="1:4" x14ac:dyDescent="0.15">
      <c r="A8" t="s">
        <v>10</v>
      </c>
      <c r="B8">
        <v>34997</v>
      </c>
      <c r="C8">
        <v>17000</v>
      </c>
      <c r="D8">
        <f t="shared" si="0"/>
        <v>594949000</v>
      </c>
    </row>
    <row r="9" spans="1:4" x14ac:dyDescent="0.15">
      <c r="A9" t="s">
        <v>34</v>
      </c>
      <c r="B9">
        <v>16000</v>
      </c>
      <c r="C9">
        <v>17000</v>
      </c>
      <c r="D9">
        <f t="shared" si="0"/>
        <v>272000000</v>
      </c>
    </row>
    <row r="10" spans="1:4" x14ac:dyDescent="0.15">
      <c r="D10">
        <f>SUM(D4:D9)</f>
        <v>1879690000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4</v>
      </c>
      <c r="B1">
        <v>489999999</v>
      </c>
      <c r="C1">
        <v>12</v>
      </c>
      <c r="D1">
        <f>B1*C1</f>
        <v>5879999988</v>
      </c>
    </row>
    <row r="2" spans="1:4" x14ac:dyDescent="0.15">
      <c r="A2" t="s">
        <v>69</v>
      </c>
      <c r="B2">
        <v>14962</v>
      </c>
      <c r="C2">
        <v>2000</v>
      </c>
      <c r="D2">
        <f>B2*C2</f>
        <v>29924000</v>
      </c>
    </row>
    <row r="3" spans="1:4" x14ac:dyDescent="0.15">
      <c r="D3">
        <f>D1+D2</f>
        <v>5909923988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58</v>
      </c>
      <c r="B1">
        <v>3740</v>
      </c>
      <c r="C1">
        <f>17880+50602+72765+79380+26460+7570+11000+100000+177+78+10800+50000+22146+14000</f>
        <v>462858</v>
      </c>
      <c r="D1">
        <f>B1*C1</f>
        <v>1731088920</v>
      </c>
    </row>
    <row r="2" spans="1:4" x14ac:dyDescent="0.15">
      <c r="A2" t="s">
        <v>64</v>
      </c>
      <c r="B2">
        <v>2497</v>
      </c>
      <c r="C2">
        <v>504384</v>
      </c>
      <c r="D2">
        <f t="shared" ref="D2:D4" si="0">B2*C2</f>
        <v>1259446848</v>
      </c>
    </row>
    <row r="3" spans="1:4" x14ac:dyDescent="0.15">
      <c r="A3" t="s">
        <v>65</v>
      </c>
      <c r="B3">
        <v>489999999</v>
      </c>
      <c r="C3">
        <v>10</v>
      </c>
      <c r="D3">
        <f t="shared" si="0"/>
        <v>4899999990</v>
      </c>
    </row>
    <row r="4" spans="1:4" x14ac:dyDescent="0.15">
      <c r="A4" t="s">
        <v>66</v>
      </c>
      <c r="B4">
        <v>453996998</v>
      </c>
      <c r="C4">
        <v>14</v>
      </c>
      <c r="D4">
        <f t="shared" si="0"/>
        <v>6355957972</v>
      </c>
    </row>
    <row r="5" spans="1:4" x14ac:dyDescent="0.15">
      <c r="D5">
        <f>SUM(D1:D4)</f>
        <v>14246493730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9" sqref="D9"/>
    </sheetView>
  </sheetViews>
  <sheetFormatPr defaultRowHeight="13.5" x14ac:dyDescent="0.15"/>
  <cols>
    <col min="3" max="3" width="10.5" bestFit="1" customWidth="1"/>
    <col min="4" max="4" width="17.25" bestFit="1" customWidth="1"/>
  </cols>
  <sheetData>
    <row r="1" spans="1:5" x14ac:dyDescent="0.15">
      <c r="A1" t="s">
        <v>55</v>
      </c>
    </row>
    <row r="2" spans="1:5" x14ac:dyDescent="0.15">
      <c r="A2" t="s">
        <v>56</v>
      </c>
      <c r="B2" s="1">
        <v>14987</v>
      </c>
      <c r="C2" s="1">
        <f>1275+88+10000</f>
        <v>11363</v>
      </c>
      <c r="D2" s="1">
        <f>B2*C2</f>
        <v>170297281</v>
      </c>
      <c r="E2" s="1"/>
    </row>
    <row r="3" spans="1:5" x14ac:dyDescent="0.15">
      <c r="A3" t="s">
        <v>57</v>
      </c>
      <c r="B3" s="1">
        <v>5793</v>
      </c>
      <c r="C3" s="1">
        <f>10000+18383+7654+13903+13903+5887+46200+10000+20113+2207</f>
        <v>148250</v>
      </c>
      <c r="D3" s="1">
        <f t="shared" ref="D3:D8" si="0">B3*C3</f>
        <v>858812250</v>
      </c>
      <c r="E3" s="1"/>
    </row>
    <row r="4" spans="1:5" x14ac:dyDescent="0.15">
      <c r="A4" t="s">
        <v>58</v>
      </c>
      <c r="B4" s="1">
        <v>5793</v>
      </c>
      <c r="C4" s="1">
        <f>114745+90936</f>
        <v>205681</v>
      </c>
      <c r="D4" s="1">
        <f t="shared" si="0"/>
        <v>1191510033</v>
      </c>
      <c r="E4" s="1"/>
    </row>
    <row r="5" spans="1:5" x14ac:dyDescent="0.15">
      <c r="A5" t="s">
        <v>59</v>
      </c>
      <c r="B5" s="1"/>
      <c r="C5" s="1"/>
      <c r="D5" s="1">
        <f>SUM(D2:D4)</f>
        <v>2220619564</v>
      </c>
      <c r="E5" s="1"/>
    </row>
    <row r="6" spans="1:5" x14ac:dyDescent="0.15">
      <c r="A6" t="s">
        <v>60</v>
      </c>
      <c r="B6" s="1">
        <v>26997</v>
      </c>
      <c r="C6" s="1">
        <v>50000</v>
      </c>
      <c r="D6" s="1">
        <f t="shared" si="0"/>
        <v>1349850000</v>
      </c>
      <c r="E6" s="1"/>
    </row>
    <row r="7" spans="1:5" x14ac:dyDescent="0.15">
      <c r="A7" t="s">
        <v>61</v>
      </c>
      <c r="B7" s="1">
        <v>6499</v>
      </c>
      <c r="C7" s="1">
        <v>100000</v>
      </c>
      <c r="D7" s="1">
        <f t="shared" si="0"/>
        <v>649900000</v>
      </c>
      <c r="E7" s="1"/>
    </row>
    <row r="8" spans="1:5" x14ac:dyDescent="0.15">
      <c r="A8" t="s">
        <v>8</v>
      </c>
      <c r="B8" s="1">
        <v>9499</v>
      </c>
      <c r="C8" s="1">
        <v>100000</v>
      </c>
      <c r="D8" s="1">
        <f t="shared" si="0"/>
        <v>949900000</v>
      </c>
      <c r="E8" s="1"/>
    </row>
    <row r="9" spans="1:5" x14ac:dyDescent="0.15">
      <c r="B9" s="1"/>
      <c r="C9" s="1"/>
      <c r="D9" s="1">
        <f>SUM(D6:D8)</f>
        <v>2949650000</v>
      </c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3" sqref="E1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53</v>
      </c>
      <c r="B1">
        <v>446999887</v>
      </c>
      <c r="C1">
        <v>20</v>
      </c>
      <c r="D1">
        <f>B1*C1</f>
        <v>8939997740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5" sqref="D5"/>
    </sheetView>
  </sheetViews>
  <sheetFormatPr defaultRowHeight="13.5" x14ac:dyDescent="0.15"/>
  <cols>
    <col min="2" max="2" width="12.75" bestFit="1" customWidth="1"/>
    <col min="3" max="3" width="15" bestFit="1" customWidth="1"/>
    <col min="4" max="4" width="18.375" bestFit="1" customWidth="1"/>
  </cols>
  <sheetData>
    <row r="1" spans="1:6" x14ac:dyDescent="0.15">
      <c r="A1" t="s">
        <v>4</v>
      </c>
      <c r="B1" s="1">
        <v>30</v>
      </c>
      <c r="C1" s="1">
        <v>440090321</v>
      </c>
      <c r="D1" s="1">
        <f>B1*C1</f>
        <v>13202709630</v>
      </c>
      <c r="E1" s="1"/>
      <c r="F1" s="1"/>
    </row>
    <row r="2" spans="1:6" x14ac:dyDescent="0.15">
      <c r="A2" t="s">
        <v>48</v>
      </c>
      <c r="B2" s="1">
        <f>500000</f>
        <v>500000</v>
      </c>
      <c r="C2" s="1">
        <v>1999</v>
      </c>
      <c r="D2" s="1">
        <f t="shared" ref="D2:D4" si="0">B2*C2</f>
        <v>999500000</v>
      </c>
      <c r="E2" s="1"/>
      <c r="F2" s="1"/>
    </row>
    <row r="3" spans="1:6" x14ac:dyDescent="0.15">
      <c r="A3" t="s">
        <v>49</v>
      </c>
      <c r="B3" s="1">
        <f>180000+1296+286460+973244</f>
        <v>1441000</v>
      </c>
      <c r="C3" s="1">
        <v>774</v>
      </c>
      <c r="D3" s="1">
        <f t="shared" si="0"/>
        <v>1115334000</v>
      </c>
      <c r="E3" s="1"/>
      <c r="F3" s="1"/>
    </row>
    <row r="4" spans="1:6" x14ac:dyDescent="0.15">
      <c r="A4" t="s">
        <v>50</v>
      </c>
      <c r="B4" s="1">
        <f>286000-148250</f>
        <v>137750</v>
      </c>
      <c r="C4" s="1">
        <v>5795</v>
      </c>
      <c r="D4" s="1">
        <f t="shared" si="0"/>
        <v>798261250</v>
      </c>
      <c r="E4" s="1"/>
      <c r="F4" s="1"/>
    </row>
    <row r="5" spans="1:6" x14ac:dyDescent="0.15">
      <c r="B5" s="1"/>
      <c r="C5" s="1"/>
      <c r="D5" s="1">
        <f>SUM(D1:D4)</f>
        <v>16115804880</v>
      </c>
      <c r="E5" s="1"/>
      <c r="F5" s="1"/>
    </row>
    <row r="6" spans="1:6" x14ac:dyDescent="0.15">
      <c r="B6" s="1"/>
      <c r="C6" s="1"/>
      <c r="D6" s="1"/>
      <c r="E6" s="1"/>
      <c r="F6" s="1"/>
    </row>
    <row r="7" spans="1:6" x14ac:dyDescent="0.15">
      <c r="B7" s="1"/>
      <c r="C7" s="1"/>
      <c r="D7" s="1"/>
      <c r="E7" s="1"/>
      <c r="F7" s="1"/>
    </row>
    <row r="8" spans="1:6" x14ac:dyDescent="0.15">
      <c r="B8" s="1"/>
      <c r="C8" s="1"/>
      <c r="D8" s="1"/>
      <c r="E8" s="1"/>
      <c r="F8" s="1"/>
    </row>
    <row r="9" spans="1:6" x14ac:dyDescent="0.15">
      <c r="B9" s="1"/>
      <c r="C9" s="1"/>
      <c r="D9" s="1"/>
      <c r="E9" s="1"/>
      <c r="F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3" sqref="D13"/>
    </sheetView>
  </sheetViews>
  <sheetFormatPr defaultRowHeight="13.5" x14ac:dyDescent="0.15"/>
  <cols>
    <col min="1" max="1" width="9.5" bestFit="1" customWidth="1"/>
    <col min="2" max="2" width="15" bestFit="1" customWidth="1"/>
    <col min="3" max="3" width="12.75" bestFit="1" customWidth="1"/>
    <col min="4" max="4" width="17.25" bestFit="1" customWidth="1"/>
  </cols>
  <sheetData>
    <row r="1" spans="1:7" x14ac:dyDescent="0.15">
      <c r="A1" t="s">
        <v>37</v>
      </c>
      <c r="B1" s="1"/>
      <c r="C1" s="1"/>
      <c r="D1" s="1"/>
      <c r="E1" s="1"/>
      <c r="F1" s="1"/>
      <c r="G1" s="1"/>
    </row>
    <row r="2" spans="1:7" x14ac:dyDescent="0.15">
      <c r="A2" t="s">
        <v>38</v>
      </c>
      <c r="B2" s="1">
        <v>440200003</v>
      </c>
      <c r="C2" s="1">
        <v>1</v>
      </c>
      <c r="D2" s="1">
        <f>B2*C2</f>
        <v>440200003</v>
      </c>
      <c r="E2" s="1"/>
      <c r="F2" s="1"/>
      <c r="G2" s="1"/>
    </row>
    <row r="3" spans="1:7" x14ac:dyDescent="0.15">
      <c r="A3" t="s">
        <v>39</v>
      </c>
      <c r="B3" s="1">
        <v>453888886</v>
      </c>
      <c r="C3" s="1">
        <v>4</v>
      </c>
      <c r="D3" s="1">
        <f>B3*C3</f>
        <v>1815555544</v>
      </c>
      <c r="E3" s="1"/>
      <c r="F3" s="1"/>
      <c r="G3" s="1"/>
    </row>
    <row r="4" spans="1:7" x14ac:dyDescent="0.15">
      <c r="A4" t="s">
        <v>40</v>
      </c>
      <c r="B4" s="1"/>
      <c r="C4" s="1"/>
      <c r="D4" s="1">
        <f>D2+D3</f>
        <v>2255755547</v>
      </c>
      <c r="E4" s="1"/>
      <c r="F4" s="1"/>
      <c r="G4" s="1"/>
    </row>
    <row r="5" spans="1:7" x14ac:dyDescent="0.15">
      <c r="A5" t="s">
        <v>41</v>
      </c>
      <c r="B5" s="1">
        <v>1489</v>
      </c>
      <c r="C5" s="1">
        <v>2000000</v>
      </c>
      <c r="D5" s="1">
        <f t="shared" ref="D5:D12" si="0">B5*C5</f>
        <v>2978000000</v>
      </c>
      <c r="E5" s="1"/>
      <c r="F5" s="1"/>
      <c r="G5" s="1"/>
    </row>
    <row r="6" spans="1:7" x14ac:dyDescent="0.15">
      <c r="A6" t="s">
        <v>42</v>
      </c>
      <c r="B6" s="1">
        <v>1573</v>
      </c>
      <c r="C6" s="1">
        <v>2000000</v>
      </c>
      <c r="D6" s="1">
        <f t="shared" si="0"/>
        <v>3146000000</v>
      </c>
      <c r="E6" s="1"/>
      <c r="F6" s="1"/>
      <c r="G6" s="1"/>
    </row>
    <row r="7" spans="1:7" x14ac:dyDescent="0.15">
      <c r="A7" t="s">
        <v>43</v>
      </c>
      <c r="B7" s="1">
        <v>235597</v>
      </c>
      <c r="C7" s="1">
        <v>2000</v>
      </c>
      <c r="D7" s="1">
        <f t="shared" si="0"/>
        <v>471194000</v>
      </c>
      <c r="E7" s="1"/>
      <c r="F7" s="1"/>
      <c r="G7" s="1"/>
    </row>
    <row r="8" spans="1:7" x14ac:dyDescent="0.15">
      <c r="A8" t="s">
        <v>44</v>
      </c>
      <c r="B8" s="1">
        <v>10899</v>
      </c>
      <c r="C8" s="1">
        <v>34000</v>
      </c>
      <c r="D8" s="1">
        <f t="shared" si="0"/>
        <v>370566000</v>
      </c>
      <c r="E8" s="1"/>
      <c r="F8" s="1"/>
      <c r="G8" s="1"/>
    </row>
    <row r="9" spans="1:7" x14ac:dyDescent="0.15">
      <c r="A9" t="s">
        <v>8</v>
      </c>
      <c r="B9" s="1">
        <v>11396</v>
      </c>
      <c r="C9" s="1">
        <v>34000</v>
      </c>
      <c r="D9" s="1">
        <f t="shared" si="0"/>
        <v>387464000</v>
      </c>
      <c r="E9" s="1"/>
      <c r="F9" s="1"/>
      <c r="G9" s="1"/>
    </row>
    <row r="10" spans="1:7" x14ac:dyDescent="0.15">
      <c r="A10" t="s">
        <v>45</v>
      </c>
      <c r="B10" s="1">
        <v>9506</v>
      </c>
      <c r="C10" s="1">
        <v>17000</v>
      </c>
      <c r="D10" s="1">
        <f t="shared" si="0"/>
        <v>161602000</v>
      </c>
      <c r="E10" s="1"/>
      <c r="F10" s="1"/>
      <c r="G10" s="1"/>
    </row>
    <row r="11" spans="1:7" x14ac:dyDescent="0.15">
      <c r="A11" t="s">
        <v>9</v>
      </c>
      <c r="B11" s="1">
        <v>13799</v>
      </c>
      <c r="C11" s="1">
        <v>34000</v>
      </c>
      <c r="D11" s="1">
        <f t="shared" si="0"/>
        <v>469166000</v>
      </c>
      <c r="E11" s="1"/>
      <c r="F11" s="1"/>
      <c r="G11" s="1"/>
    </row>
    <row r="12" spans="1:7" x14ac:dyDescent="0.15">
      <c r="A12" t="s">
        <v>10</v>
      </c>
      <c r="B12" s="1">
        <v>28899</v>
      </c>
      <c r="C12" s="1">
        <v>17000</v>
      </c>
      <c r="D12" s="1">
        <f t="shared" si="0"/>
        <v>491283000</v>
      </c>
      <c r="E12" s="1"/>
      <c r="F12" s="1"/>
      <c r="G12" s="1"/>
    </row>
    <row r="13" spans="1:7" x14ac:dyDescent="0.15">
      <c r="D13" s="1">
        <f>SUM(D5:D12)</f>
        <v>8475275000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总计</vt:lpstr>
      <vt:lpstr>Sheet1</vt:lpstr>
      <vt:lpstr>20160117吉它买卖</vt:lpstr>
      <vt:lpstr>20160116吉他出售</vt:lpstr>
      <vt:lpstr>20150115吉它出售</vt:lpstr>
      <vt:lpstr>20150113吉它买卖</vt:lpstr>
      <vt:lpstr>20150111吉他出售</vt:lpstr>
      <vt:lpstr>20150110吉他出售</vt:lpstr>
      <vt:lpstr>20160109吉它买卖</vt:lpstr>
      <vt:lpstr>20160107</vt:lpstr>
      <vt:lpstr>20160104</vt:lpstr>
      <vt:lpstr>20160103</vt:lpstr>
      <vt:lpstr>20160102</vt:lpstr>
      <vt:lpstr>20160101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2016-01-01T11:47:12Z</dcterms:created>
  <dcterms:modified xsi:type="dcterms:W3CDTF">2016-01-18T13:42:45Z</dcterms:modified>
</cp:coreProperties>
</file>