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rhoffma\Dropbox\srhoffma\2017-2019\SELF\Aim 2\"/>
    </mc:Choice>
  </mc:AlternateContent>
  <bookViews>
    <workbookView xWindow="0" yWindow="0" windowWidth="19200" windowHeight="6760"/>
  </bookViews>
  <sheets>
    <sheet name="Data_1" sheetId="1" r:id="rId1"/>
    <sheet name="Data_2 (binary)" sheetId="2" r:id="rId2"/>
    <sheet name="Data_3" sheetId="3" r:id="rId3"/>
    <sheet name="Sheet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Q5" i="1"/>
  <c r="Q4" i="1"/>
  <c r="Q3" i="1"/>
  <c r="Q2" i="1"/>
  <c r="P5" i="1"/>
  <c r="P4" i="1"/>
  <c r="P3" i="1"/>
  <c r="P2" i="1"/>
  <c r="E7" i="1"/>
  <c r="S9" i="4" l="1"/>
  <c r="R9" i="4"/>
  <c r="Q9" i="4"/>
  <c r="P9" i="4"/>
  <c r="H21" i="4"/>
  <c r="H20" i="4"/>
  <c r="H5" i="4"/>
  <c r="H10" i="4"/>
  <c r="G9" i="4"/>
  <c r="Y6" i="4"/>
  <c r="G16" i="4"/>
  <c r="Y5" i="4"/>
  <c r="T5" i="4"/>
  <c r="S5" i="4"/>
  <c r="R5" i="4"/>
  <c r="Q5" i="4"/>
  <c r="P5" i="4"/>
  <c r="O5" i="4"/>
  <c r="N5" i="4"/>
  <c r="Y4" i="4"/>
  <c r="T4" i="4"/>
  <c r="S4" i="4"/>
  <c r="R4" i="4"/>
  <c r="Q4" i="4"/>
  <c r="P4" i="4"/>
  <c r="N4" i="4"/>
  <c r="O4" i="4" s="1"/>
  <c r="H8" i="4"/>
  <c r="Y3" i="4"/>
  <c r="T3" i="4"/>
  <c r="S3" i="4"/>
  <c r="R3" i="4"/>
  <c r="Q3" i="4"/>
  <c r="P3" i="4"/>
  <c r="O3" i="4"/>
  <c r="N3" i="4"/>
  <c r="Y2" i="4"/>
  <c r="T2" i="4"/>
  <c r="S2" i="4"/>
  <c r="R2" i="4"/>
  <c r="Q2" i="4"/>
  <c r="P2" i="4"/>
  <c r="N2" i="4"/>
  <c r="H2" i="4"/>
  <c r="G7" i="4" l="1"/>
  <c r="H7" i="4"/>
  <c r="G11" i="4"/>
  <c r="H11" i="4"/>
  <c r="I8" i="4"/>
  <c r="J8" i="4"/>
  <c r="G12" i="4"/>
  <c r="H12" i="4"/>
  <c r="H14" i="4"/>
  <c r="G14" i="4"/>
  <c r="H3" i="4"/>
  <c r="X3" i="4"/>
  <c r="G3" i="4"/>
  <c r="H6" i="4"/>
  <c r="G6" i="4"/>
  <c r="X5" i="4"/>
  <c r="I5" i="4"/>
  <c r="J5" i="4"/>
  <c r="I20" i="4"/>
  <c r="J20" i="4"/>
  <c r="X2" i="4"/>
  <c r="G15" i="4"/>
  <c r="H15" i="4"/>
  <c r="H17" i="4"/>
  <c r="G17" i="4"/>
  <c r="G18" i="4"/>
  <c r="H18" i="4"/>
  <c r="J10" i="4"/>
  <c r="I10" i="4"/>
  <c r="J21" i="4"/>
  <c r="I21" i="4"/>
  <c r="X4" i="4"/>
  <c r="I2" i="4"/>
  <c r="U2" i="4"/>
  <c r="G8" i="4"/>
  <c r="G4" i="4"/>
  <c r="G20" i="4"/>
  <c r="J2" i="4"/>
  <c r="H16" i="4"/>
  <c r="H9" i="4"/>
  <c r="G10" i="4"/>
  <c r="H4" i="4"/>
  <c r="G5" i="4"/>
  <c r="G21" i="4"/>
  <c r="G2" i="4"/>
  <c r="Y5" i="3"/>
  <c r="Y4" i="3"/>
  <c r="Y3" i="3"/>
  <c r="Y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" i="3"/>
  <c r="X6" i="3"/>
  <c r="V6" i="3"/>
  <c r="X4" i="3"/>
  <c r="X5" i="3"/>
  <c r="X3" i="3"/>
  <c r="X2" i="3"/>
  <c r="W5" i="3"/>
  <c r="W4" i="3"/>
  <c r="W3" i="3"/>
  <c r="W2" i="3"/>
  <c r="E19" i="3"/>
  <c r="E18" i="3"/>
  <c r="E17" i="3"/>
  <c r="E13" i="3"/>
  <c r="E12" i="3"/>
  <c r="E7" i="3"/>
  <c r="P5" i="3"/>
  <c r="P4" i="3"/>
  <c r="P3" i="3"/>
  <c r="P2" i="3"/>
  <c r="Q5" i="3"/>
  <c r="Q4" i="3"/>
  <c r="Q3" i="3"/>
  <c r="Q2" i="3"/>
  <c r="R5" i="3"/>
  <c r="R4" i="3"/>
  <c r="R3" i="3"/>
  <c r="R2" i="3"/>
  <c r="E21" i="3"/>
  <c r="E20" i="3"/>
  <c r="E16" i="3"/>
  <c r="E15" i="3"/>
  <c r="E14" i="3"/>
  <c r="E11" i="3"/>
  <c r="E10" i="3"/>
  <c r="E9" i="3"/>
  <c r="E8" i="3"/>
  <c r="E6" i="3"/>
  <c r="E5" i="3"/>
  <c r="E4" i="3"/>
  <c r="E3" i="3"/>
  <c r="E2" i="3"/>
  <c r="F2" i="3" s="1"/>
  <c r="S2" i="3"/>
  <c r="G7" i="3"/>
  <c r="H7" i="3" s="1"/>
  <c r="S5" i="3"/>
  <c r="O5" i="3"/>
  <c r="M5" i="3"/>
  <c r="N5" i="3" s="1"/>
  <c r="S4" i="3"/>
  <c r="O4" i="3"/>
  <c r="M4" i="3"/>
  <c r="N4" i="3" s="1"/>
  <c r="S3" i="3"/>
  <c r="O3" i="3"/>
  <c r="M3" i="3"/>
  <c r="N3" i="3" s="1"/>
  <c r="G2" i="3"/>
  <c r="H2" i="3" s="1"/>
  <c r="O2" i="3"/>
  <c r="M2" i="3"/>
  <c r="G5" i="3"/>
  <c r="J11" i="4" l="1"/>
  <c r="I11" i="4"/>
  <c r="G13" i="4"/>
  <c r="H13" i="4"/>
  <c r="I9" i="4"/>
  <c r="J9" i="4"/>
  <c r="J3" i="4"/>
  <c r="I3" i="4"/>
  <c r="V3" i="4" s="1"/>
  <c r="U3" i="4"/>
  <c r="W3" i="4"/>
  <c r="I16" i="4"/>
  <c r="J16" i="4"/>
  <c r="G19" i="4"/>
  <c r="H19" i="4"/>
  <c r="J17" i="4"/>
  <c r="I17" i="4"/>
  <c r="W2" i="4"/>
  <c r="J6" i="4"/>
  <c r="W5" i="4"/>
  <c r="I6" i="4"/>
  <c r="I7" i="4"/>
  <c r="J7" i="4"/>
  <c r="Z2" i="4" s="1"/>
  <c r="I12" i="4"/>
  <c r="J12" i="4"/>
  <c r="I4" i="4"/>
  <c r="W4" i="4"/>
  <c r="J4" i="4"/>
  <c r="U4" i="4"/>
  <c r="J18" i="4"/>
  <c r="I18" i="4"/>
  <c r="J15" i="4"/>
  <c r="I15" i="4"/>
  <c r="J14" i="4"/>
  <c r="I14" i="4"/>
  <c r="G10" i="3"/>
  <c r="H10" i="3" s="1"/>
  <c r="F10" i="3"/>
  <c r="F4" i="3"/>
  <c r="G4" i="3"/>
  <c r="H4" i="3" s="1"/>
  <c r="G11" i="3"/>
  <c r="F11" i="3"/>
  <c r="G19" i="3"/>
  <c r="H19" i="3" s="1"/>
  <c r="F19" i="3"/>
  <c r="G14" i="3"/>
  <c r="F14" i="3"/>
  <c r="H5" i="3"/>
  <c r="G15" i="3"/>
  <c r="F15" i="3"/>
  <c r="G17" i="3"/>
  <c r="F17" i="3"/>
  <c r="F5" i="3"/>
  <c r="F7" i="3"/>
  <c r="J6" i="2"/>
  <c r="J5" i="2"/>
  <c r="N4" i="2"/>
  <c r="T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" i="2"/>
  <c r="G13" i="2"/>
  <c r="G14" i="2"/>
  <c r="G15" i="2"/>
  <c r="S3" i="2" s="1"/>
  <c r="G16" i="2"/>
  <c r="G17" i="2"/>
  <c r="G18" i="2"/>
  <c r="G19" i="2"/>
  <c r="G20" i="2"/>
  <c r="G21" i="2"/>
  <c r="G12" i="2"/>
  <c r="G3" i="2"/>
  <c r="G4" i="2"/>
  <c r="G5" i="2"/>
  <c r="G6" i="2"/>
  <c r="G7" i="2"/>
  <c r="G8" i="2"/>
  <c r="G9" i="2"/>
  <c r="G10" i="2"/>
  <c r="G11" i="2"/>
  <c r="G2" i="2"/>
  <c r="S2" i="2"/>
  <c r="R3" i="2"/>
  <c r="R2" i="2"/>
  <c r="Q2" i="2"/>
  <c r="P2" i="2"/>
  <c r="P3" i="2"/>
  <c r="Q3" i="2"/>
  <c r="E14" i="2"/>
  <c r="M3" i="1"/>
  <c r="M4" i="1"/>
  <c r="M5" i="1"/>
  <c r="M2" i="1"/>
  <c r="O3" i="2"/>
  <c r="O2" i="2"/>
  <c r="E18" i="2"/>
  <c r="E19" i="2"/>
  <c r="E20" i="2"/>
  <c r="E21" i="2"/>
  <c r="E4" i="2"/>
  <c r="E5" i="2"/>
  <c r="E6" i="2"/>
  <c r="E7" i="2"/>
  <c r="E11" i="2"/>
  <c r="E12" i="2"/>
  <c r="E17" i="2"/>
  <c r="M3" i="2"/>
  <c r="E3" i="2"/>
  <c r="E9" i="2"/>
  <c r="M2" i="2"/>
  <c r="E18" i="1"/>
  <c r="G18" i="1" s="1"/>
  <c r="H18" i="1" s="1"/>
  <c r="E19" i="1"/>
  <c r="G19" i="1" s="1"/>
  <c r="H19" i="1" s="1"/>
  <c r="E20" i="1"/>
  <c r="F20" i="1" s="1"/>
  <c r="E21" i="1"/>
  <c r="G21" i="1" s="1"/>
  <c r="H21" i="1" s="1"/>
  <c r="E17" i="1"/>
  <c r="G17" i="1" s="1"/>
  <c r="H17" i="1" s="1"/>
  <c r="E13" i="1"/>
  <c r="G13" i="1" s="1"/>
  <c r="E14" i="1"/>
  <c r="G14" i="1" s="1"/>
  <c r="H14" i="1" s="1"/>
  <c r="E15" i="1"/>
  <c r="F15" i="1" s="1"/>
  <c r="E16" i="1"/>
  <c r="F16" i="1" s="1"/>
  <c r="E12" i="1"/>
  <c r="G12" i="1" s="1"/>
  <c r="H12" i="1" s="1"/>
  <c r="E8" i="1"/>
  <c r="G8" i="1" s="1"/>
  <c r="H8" i="1" s="1"/>
  <c r="E9" i="1"/>
  <c r="G9" i="1" s="1"/>
  <c r="H9" i="1" s="1"/>
  <c r="E10" i="1"/>
  <c r="G10" i="1" s="1"/>
  <c r="H10" i="1" s="1"/>
  <c r="E11" i="1"/>
  <c r="F11" i="1" s="1"/>
  <c r="F7" i="1"/>
  <c r="E2" i="1"/>
  <c r="G2" i="1" s="1"/>
  <c r="E3" i="1"/>
  <c r="G3" i="1" s="1"/>
  <c r="H3" i="1" s="1"/>
  <c r="E4" i="1"/>
  <c r="G4" i="1" s="1"/>
  <c r="H4" i="1" s="1"/>
  <c r="E5" i="1"/>
  <c r="G5" i="1" s="1"/>
  <c r="H5" i="1" s="1"/>
  <c r="E6" i="1"/>
  <c r="G6" i="1" s="1"/>
  <c r="R5" i="1"/>
  <c r="R3" i="1"/>
  <c r="R4" i="1"/>
  <c r="O3" i="1"/>
  <c r="O4" i="1"/>
  <c r="O5" i="1"/>
  <c r="O2" i="1"/>
  <c r="N3" i="1"/>
  <c r="N4" i="1"/>
  <c r="N5" i="1"/>
  <c r="J13" i="4" l="1"/>
  <c r="I13" i="4"/>
  <c r="V4" i="4"/>
  <c r="Z5" i="4"/>
  <c r="I19" i="4"/>
  <c r="J19" i="4"/>
  <c r="Z4" i="4" s="1"/>
  <c r="Z3" i="4"/>
  <c r="V5" i="4"/>
  <c r="U5" i="4"/>
  <c r="W6" i="4"/>
  <c r="V5" i="3"/>
  <c r="H14" i="3"/>
  <c r="F9" i="3"/>
  <c r="G9" i="3"/>
  <c r="H9" i="3" s="1"/>
  <c r="F3" i="3"/>
  <c r="G3" i="3"/>
  <c r="G13" i="3"/>
  <c r="H13" i="3" s="1"/>
  <c r="F13" i="3"/>
  <c r="H17" i="3"/>
  <c r="G20" i="3"/>
  <c r="H20" i="3" s="1"/>
  <c r="F20" i="3"/>
  <c r="F6" i="3"/>
  <c r="G6" i="3"/>
  <c r="G21" i="3"/>
  <c r="H21" i="3" s="1"/>
  <c r="F21" i="3"/>
  <c r="G16" i="3"/>
  <c r="H16" i="3" s="1"/>
  <c r="F16" i="3"/>
  <c r="G8" i="3"/>
  <c r="H8" i="3" s="1"/>
  <c r="F8" i="3"/>
  <c r="G18" i="3"/>
  <c r="H18" i="3" s="1"/>
  <c r="F18" i="3"/>
  <c r="G12" i="3"/>
  <c r="H12" i="3" s="1"/>
  <c r="F12" i="3"/>
  <c r="H15" i="3"/>
  <c r="H11" i="3"/>
  <c r="T3" i="3"/>
  <c r="G16" i="1"/>
  <c r="H16" i="1" s="1"/>
  <c r="G20" i="1"/>
  <c r="H20" i="1" s="1"/>
  <c r="G7" i="1"/>
  <c r="H7" i="1" s="1"/>
  <c r="F21" i="1"/>
  <c r="F9" i="1"/>
  <c r="F8" i="1"/>
  <c r="G15" i="1"/>
  <c r="H15" i="1" s="1"/>
  <c r="J6" i="1"/>
  <c r="S2" i="1"/>
  <c r="H2" i="1"/>
  <c r="H6" i="1"/>
  <c r="H13" i="1"/>
  <c r="F12" i="1"/>
  <c r="F4" i="1"/>
  <c r="F19" i="1"/>
  <c r="F3" i="1"/>
  <c r="G11" i="1"/>
  <c r="F2" i="1"/>
  <c r="F18" i="1"/>
  <c r="F14" i="1"/>
  <c r="F10" i="1"/>
  <c r="F6" i="1"/>
  <c r="F17" i="1"/>
  <c r="F13" i="1"/>
  <c r="F5" i="1"/>
  <c r="N3" i="2"/>
  <c r="F12" i="2"/>
  <c r="F11" i="2"/>
  <c r="F7" i="2"/>
  <c r="F19" i="2"/>
  <c r="F14" i="2"/>
  <c r="F9" i="2"/>
  <c r="F3" i="2"/>
  <c r="F17" i="2"/>
  <c r="E8" i="2"/>
  <c r="E10" i="2"/>
  <c r="E16" i="2"/>
  <c r="E2" i="2"/>
  <c r="E15" i="2"/>
  <c r="E13" i="2"/>
  <c r="S5" i="1" l="1"/>
  <c r="J9" i="1"/>
  <c r="V2" i="3"/>
  <c r="H3" i="3"/>
  <c r="V3" i="3"/>
  <c r="V4" i="3"/>
  <c r="H6" i="3"/>
  <c r="U4" i="3" s="1"/>
  <c r="T2" i="3"/>
  <c r="T5" i="3"/>
  <c r="T4" i="3"/>
  <c r="U3" i="3"/>
  <c r="U5" i="3"/>
  <c r="J8" i="1"/>
  <c r="S4" i="1"/>
  <c r="T5" i="1"/>
  <c r="T4" i="1"/>
  <c r="J12" i="1"/>
  <c r="J10" i="1"/>
  <c r="J7" i="1"/>
  <c r="H11" i="1"/>
  <c r="T3" i="1" s="1"/>
  <c r="S3" i="1"/>
  <c r="F20" i="2"/>
  <c r="F5" i="2"/>
  <c r="F6" i="2"/>
  <c r="F4" i="2"/>
  <c r="F15" i="2"/>
  <c r="F16" i="2"/>
  <c r="F13" i="2"/>
  <c r="F2" i="2"/>
  <c r="F10" i="2"/>
  <c r="F21" i="2"/>
  <c r="F18" i="2"/>
  <c r="F8" i="2"/>
</calcChain>
</file>

<file path=xl/sharedStrings.xml><?xml version="1.0" encoding="utf-8"?>
<sst xmlns="http://schemas.openxmlformats.org/spreadsheetml/2006/main" count="99" uniqueCount="36">
  <si>
    <t>ID</t>
  </si>
  <si>
    <t>Trt</t>
  </si>
  <si>
    <t>n (y=1)</t>
  </si>
  <si>
    <t>pct (y=1)</t>
  </si>
  <si>
    <t>ref</t>
  </si>
  <si>
    <t>p(trt=i)</t>
  </si>
  <si>
    <t>p(trt=i|z=1)</t>
  </si>
  <si>
    <t>p(trt=i|z=0)</t>
  </si>
  <si>
    <t>p(z=1|trt=i)</t>
  </si>
  <si>
    <t>PS</t>
  </si>
  <si>
    <t>IPW</t>
  </si>
  <si>
    <t>S_IPW</t>
  </si>
  <si>
    <t>avg(S_IPW)</t>
  </si>
  <si>
    <t>RR(S_IPW)</t>
  </si>
  <si>
    <t>RR (S_IPW)</t>
  </si>
  <si>
    <t>RR(crude)</t>
  </si>
  <si>
    <t>exactly nonparametrically, but when you use models, you may see extreme weights.</t>
  </si>
  <si>
    <t>p(trt=i|z=2)</t>
  </si>
  <si>
    <t>sum(S_IPW)</t>
  </si>
  <si>
    <t>avg(PS)</t>
  </si>
  <si>
    <t>avg(z)</t>
  </si>
  <si>
    <t>w_avg(z)</t>
  </si>
  <si>
    <t>G*C</t>
  </si>
  <si>
    <t>G*D</t>
  </si>
  <si>
    <t>Exposure (x)</t>
  </si>
  <si>
    <t>Outcome (y)</t>
  </si>
  <si>
    <t>Confounder (z)</t>
  </si>
  <si>
    <t>Confounder (z1)</t>
  </si>
  <si>
    <t>Confounder (z2)</t>
  </si>
  <si>
    <t>z1</t>
  </si>
  <si>
    <t>z2</t>
  </si>
  <si>
    <t>p(trt=1)</t>
  </si>
  <si>
    <t>p(trt=2)</t>
  </si>
  <si>
    <t>p(trt=3)</t>
  </si>
  <si>
    <t>p(trt=0)</t>
  </si>
  <si>
    <t>for ATT, multiply weights by the ps, rendering exposed as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</si>
</sst>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000_);_(* \(#,##0.00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43" fontId="0" fillId="0" borderId="0" xfId="1" applyFont="1"/>
    <xf numFmtId="43" fontId="0" fillId="0" borderId="0" xfId="0" applyNumberFormat="1"/>
    <xf numFmtId="164" fontId="0" fillId="0" borderId="0" xfId="1" applyNumberFormat="1" applyFont="1"/>
    <xf numFmtId="2" fontId="0" fillId="0" borderId="0" xfId="0" applyNumberFormat="1"/>
    <xf numFmtId="0" fontId="2" fillId="0" borderId="0" xfId="2"/>
    <xf numFmtId="0" fontId="0" fillId="0" borderId="0" xfId="1" applyNumberFormat="1" applyFont="1"/>
    <xf numFmtId="0" fontId="0" fillId="0" borderId="1" xfId="0" applyBorder="1" applyAlignment="1">
      <alignment horizontal="center"/>
    </xf>
    <xf numFmtId="43" fontId="0" fillId="0" borderId="1" xfId="0" applyNumberFormat="1" applyBorder="1" applyAlignment="1">
      <alignment horizontal="center"/>
    </xf>
    <xf numFmtId="0" fontId="3" fillId="0" borderId="0" xfId="0" applyFont="1" applyFill="1"/>
    <xf numFmtId="43" fontId="3" fillId="0" borderId="0" xfId="1" applyFont="1" applyFill="1"/>
    <xf numFmtId="43" fontId="3" fillId="0" borderId="0" xfId="0" applyNumberFormat="1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topLeftCell="B1" workbookViewId="0">
      <selection activeCell="J2" sqref="J2"/>
    </sheetView>
  </sheetViews>
  <sheetFormatPr defaultRowHeight="14.5" x14ac:dyDescent="0.35"/>
  <cols>
    <col min="1" max="1" width="2.81640625" bestFit="1" customWidth="1"/>
    <col min="2" max="2" width="11.1796875" bestFit="1" customWidth="1"/>
    <col min="3" max="3" width="11.08984375" bestFit="1" customWidth="1"/>
    <col min="4" max="4" width="13.453125" bestFit="1" customWidth="1"/>
    <col min="5" max="5" width="5.6328125" style="1" bestFit="1" customWidth="1"/>
    <col min="6" max="6" width="6.6328125" style="1" bestFit="1" customWidth="1"/>
    <col min="7" max="7" width="7.36328125" style="1" bestFit="1" customWidth="1"/>
    <col min="8" max="8" width="5.6328125" bestFit="1" customWidth="1"/>
    <col min="10" max="10" width="13.08984375" bestFit="1" customWidth="1"/>
    <col min="11" max="11" width="3.1796875" bestFit="1" customWidth="1"/>
    <col min="12" max="12" width="6.54296875" bestFit="1" customWidth="1"/>
    <col min="13" max="13" width="8" bestFit="1" customWidth="1"/>
    <col min="14" max="14" width="9" bestFit="1" customWidth="1"/>
    <col min="15" max="15" width="6.6328125" bestFit="1" customWidth="1"/>
    <col min="16" max="18" width="10.36328125" bestFit="1" customWidth="1"/>
    <col min="19" max="19" width="10.1796875" bestFit="1" customWidth="1"/>
    <col min="20" max="20" width="10" bestFit="1" customWidth="1"/>
  </cols>
  <sheetData>
    <row r="1" spans="1:20" x14ac:dyDescent="0.35">
      <c r="A1" t="s">
        <v>0</v>
      </c>
      <c r="B1" t="s">
        <v>24</v>
      </c>
      <c r="C1" t="s">
        <v>25</v>
      </c>
      <c r="D1" s="9" t="s">
        <v>26</v>
      </c>
      <c r="E1" s="10" t="s">
        <v>9</v>
      </c>
      <c r="F1" s="10" t="s">
        <v>10</v>
      </c>
      <c r="G1" s="10" t="s">
        <v>11</v>
      </c>
      <c r="H1" s="9"/>
      <c r="I1" s="9"/>
      <c r="K1" t="s">
        <v>1</v>
      </c>
      <c r="L1" t="s">
        <v>2</v>
      </c>
      <c r="M1" t="s">
        <v>3</v>
      </c>
      <c r="N1" t="s">
        <v>15</v>
      </c>
      <c r="O1" t="s">
        <v>5</v>
      </c>
      <c r="P1" t="s">
        <v>6</v>
      </c>
      <c r="Q1" t="s">
        <v>7</v>
      </c>
      <c r="R1" t="s">
        <v>8</v>
      </c>
      <c r="S1" t="s">
        <v>12</v>
      </c>
      <c r="T1" t="s">
        <v>14</v>
      </c>
    </row>
    <row r="2" spans="1:20" x14ac:dyDescent="0.35">
      <c r="A2">
        <v>1</v>
      </c>
      <c r="B2">
        <v>0</v>
      </c>
      <c r="C2">
        <v>1</v>
      </c>
      <c r="D2" s="9">
        <v>0</v>
      </c>
      <c r="E2" s="10">
        <f>IF(D2=1, $P$2, $Q$2)</f>
        <v>0.3</v>
      </c>
      <c r="F2" s="10">
        <f t="shared" ref="F2:F21" si="0">1/E2</f>
        <v>3.3333333333333335</v>
      </c>
      <c r="G2" s="10">
        <f t="shared" ref="G2:G21" si="1">0.25/E2</f>
        <v>0.83333333333333337</v>
      </c>
      <c r="H2" s="11">
        <f t="shared" ref="H2:H21" si="2">G2*C2</f>
        <v>0.83333333333333337</v>
      </c>
      <c r="I2" s="10"/>
      <c r="K2">
        <v>0</v>
      </c>
      <c r="L2">
        <v>4</v>
      </c>
      <c r="M2">
        <f>L2/5</f>
        <v>0.8</v>
      </c>
      <c r="N2" t="s">
        <v>4</v>
      </c>
      <c r="O2">
        <f>5/20</f>
        <v>0.25</v>
      </c>
      <c r="P2" s="1">
        <f>2/10</f>
        <v>0.2</v>
      </c>
      <c r="Q2" s="1">
        <f>3/10</f>
        <v>0.3</v>
      </c>
      <c r="R2">
        <f>2/5</f>
        <v>0.4</v>
      </c>
      <c r="S2" s="2">
        <f>AVERAGE(G2:G6)</f>
        <v>1</v>
      </c>
      <c r="T2" t="s">
        <v>4</v>
      </c>
    </row>
    <row r="3" spans="1:20" x14ac:dyDescent="0.35">
      <c r="A3">
        <v>3</v>
      </c>
      <c r="B3">
        <v>0</v>
      </c>
      <c r="C3">
        <v>0</v>
      </c>
      <c r="D3" s="9">
        <v>0</v>
      </c>
      <c r="E3" s="10">
        <f>IF(D3=1, $P$2, $Q$2)</f>
        <v>0.3</v>
      </c>
      <c r="F3" s="10">
        <f t="shared" si="0"/>
        <v>3.3333333333333335</v>
      </c>
      <c r="G3" s="10">
        <f t="shared" si="1"/>
        <v>0.83333333333333337</v>
      </c>
      <c r="H3" s="11">
        <f t="shared" si="2"/>
        <v>0</v>
      </c>
      <c r="I3" s="10"/>
      <c r="K3">
        <v>1</v>
      </c>
      <c r="L3">
        <v>2</v>
      </c>
      <c r="M3">
        <f t="shared" ref="M3:M5" si="3">L3/5</f>
        <v>0.4</v>
      </c>
      <c r="N3">
        <f>M3/$M$2</f>
        <v>0.5</v>
      </c>
      <c r="O3">
        <f t="shared" ref="O3:O5" si="4">5/20</f>
        <v>0.25</v>
      </c>
      <c r="P3" s="1">
        <f>3/10</f>
        <v>0.3</v>
      </c>
      <c r="Q3" s="1">
        <f>2/10</f>
        <v>0.2</v>
      </c>
      <c r="R3">
        <f>3/5</f>
        <v>0.6</v>
      </c>
      <c r="S3" s="2">
        <f>AVERAGE(G7:G11)</f>
        <v>1</v>
      </c>
      <c r="T3" s="1">
        <f>AVERAGE(H7:H11)/AVERAGE(H2:H6)</f>
        <v>0.5</v>
      </c>
    </row>
    <row r="4" spans="1:20" x14ac:dyDescent="0.35">
      <c r="A4">
        <v>2</v>
      </c>
      <c r="B4">
        <v>0</v>
      </c>
      <c r="C4">
        <v>1</v>
      </c>
      <c r="D4" s="9">
        <v>0</v>
      </c>
      <c r="E4" s="10">
        <f>IF(D4=1, $P$2, $Q$2)</f>
        <v>0.3</v>
      </c>
      <c r="F4" s="10">
        <f t="shared" si="0"/>
        <v>3.3333333333333335</v>
      </c>
      <c r="G4" s="10">
        <f t="shared" si="1"/>
        <v>0.83333333333333337</v>
      </c>
      <c r="H4" s="11">
        <f t="shared" si="2"/>
        <v>0.83333333333333337</v>
      </c>
      <c r="I4" s="10"/>
      <c r="K4">
        <v>2</v>
      </c>
      <c r="L4">
        <v>3</v>
      </c>
      <c r="M4">
        <f t="shared" si="3"/>
        <v>0.6</v>
      </c>
      <c r="N4">
        <f>M4/$M$2</f>
        <v>0.74999999999999989</v>
      </c>
      <c r="O4">
        <f t="shared" si="4"/>
        <v>0.25</v>
      </c>
      <c r="P4" s="1">
        <f>1/10</f>
        <v>0.1</v>
      </c>
      <c r="Q4" s="1">
        <f>4/10</f>
        <v>0.4</v>
      </c>
      <c r="R4">
        <f>1/5</f>
        <v>0.2</v>
      </c>
      <c r="S4" s="2">
        <f>AVERAGE(G12:G16)</f>
        <v>1</v>
      </c>
      <c r="T4" s="1">
        <f>AVERAGE(H12:H16)/AVERAGE(H2:H6)</f>
        <v>0.44999999999999996</v>
      </c>
    </row>
    <row r="5" spans="1:20" x14ac:dyDescent="0.35">
      <c r="A5">
        <v>4</v>
      </c>
      <c r="B5">
        <v>0</v>
      </c>
      <c r="C5">
        <v>1</v>
      </c>
      <c r="D5" s="9">
        <v>1</v>
      </c>
      <c r="E5" s="10">
        <f>IF(D5=1, $P$2, $Q$2)</f>
        <v>0.2</v>
      </c>
      <c r="F5" s="10">
        <f t="shared" si="0"/>
        <v>5</v>
      </c>
      <c r="G5" s="10">
        <f t="shared" si="1"/>
        <v>1.25</v>
      </c>
      <c r="H5" s="11">
        <f t="shared" si="2"/>
        <v>1.25</v>
      </c>
      <c r="I5" s="10"/>
      <c r="K5">
        <v>3</v>
      </c>
      <c r="L5">
        <v>4</v>
      </c>
      <c r="M5">
        <f t="shared" si="3"/>
        <v>0.8</v>
      </c>
      <c r="N5">
        <f>M5/$M$2</f>
        <v>1</v>
      </c>
      <c r="O5">
        <f t="shared" si="4"/>
        <v>0.25</v>
      </c>
      <c r="P5" s="1">
        <f>4/10</f>
        <v>0.4</v>
      </c>
      <c r="Q5" s="1">
        <f>1/10</f>
        <v>0.1</v>
      </c>
      <c r="R5">
        <f>4/5</f>
        <v>0.8</v>
      </c>
      <c r="S5" s="2">
        <f>AVERAGE(G17:G21)</f>
        <v>1</v>
      </c>
      <c r="T5" s="1">
        <f>AVERAGE(H17:H21)/AVERAGE(H2:H6)</f>
        <v>1.05</v>
      </c>
    </row>
    <row r="6" spans="1:20" x14ac:dyDescent="0.35">
      <c r="A6">
        <v>17</v>
      </c>
      <c r="B6">
        <v>0</v>
      </c>
      <c r="C6">
        <v>1</v>
      </c>
      <c r="D6" s="9">
        <v>1</v>
      </c>
      <c r="E6" s="10">
        <f>IF(D6=1, $P$2, $Q$2)</f>
        <v>0.2</v>
      </c>
      <c r="F6" s="10">
        <f t="shared" si="0"/>
        <v>5</v>
      </c>
      <c r="G6" s="10">
        <f t="shared" si="1"/>
        <v>1.25</v>
      </c>
      <c r="H6" s="11">
        <f t="shared" si="2"/>
        <v>1.25</v>
      </c>
      <c r="I6" s="10"/>
      <c r="J6" s="2">
        <f>SUM(G2:G6)</f>
        <v>5</v>
      </c>
    </row>
    <row r="7" spans="1:20" x14ac:dyDescent="0.35">
      <c r="A7">
        <v>5</v>
      </c>
      <c r="B7">
        <v>1</v>
      </c>
      <c r="C7">
        <v>1</v>
      </c>
      <c r="D7" s="9">
        <v>0</v>
      </c>
      <c r="E7" s="10">
        <f>IF(D7=1, $P$3, $Q$3)</f>
        <v>0.2</v>
      </c>
      <c r="F7" s="10">
        <f t="shared" si="0"/>
        <v>5</v>
      </c>
      <c r="G7" s="10">
        <f t="shared" si="1"/>
        <v>1.25</v>
      </c>
      <c r="H7" s="11">
        <f t="shared" si="2"/>
        <v>1.25</v>
      </c>
      <c r="I7" s="10"/>
      <c r="J7" s="2">
        <f>SUM(G7:G11)</f>
        <v>5</v>
      </c>
    </row>
    <row r="8" spans="1:20" x14ac:dyDescent="0.35">
      <c r="A8">
        <v>18</v>
      </c>
      <c r="B8">
        <v>1</v>
      </c>
      <c r="C8">
        <v>0</v>
      </c>
      <c r="D8" s="9">
        <v>0</v>
      </c>
      <c r="E8" s="10">
        <f>IF(D8=1, $P$3, $Q$3)</f>
        <v>0.2</v>
      </c>
      <c r="F8" s="10">
        <f t="shared" si="0"/>
        <v>5</v>
      </c>
      <c r="G8" s="10">
        <f t="shared" si="1"/>
        <v>1.25</v>
      </c>
      <c r="H8" s="11">
        <f t="shared" si="2"/>
        <v>0</v>
      </c>
      <c r="I8" s="10"/>
      <c r="J8" s="2">
        <f>SUM(G12:G16)</f>
        <v>5</v>
      </c>
      <c r="P8" s="2"/>
    </row>
    <row r="9" spans="1:20" x14ac:dyDescent="0.35">
      <c r="A9">
        <v>7</v>
      </c>
      <c r="B9">
        <v>1</v>
      </c>
      <c r="C9">
        <v>0</v>
      </c>
      <c r="D9" s="9">
        <v>1</v>
      </c>
      <c r="E9" s="10">
        <f>IF(D9=1, $P$3, $Q$3)</f>
        <v>0.3</v>
      </c>
      <c r="F9" s="10">
        <f t="shared" si="0"/>
        <v>3.3333333333333335</v>
      </c>
      <c r="G9" s="10">
        <f t="shared" si="1"/>
        <v>0.83333333333333337</v>
      </c>
      <c r="H9" s="11">
        <f t="shared" si="2"/>
        <v>0</v>
      </c>
      <c r="I9" s="10"/>
      <c r="J9" s="2">
        <f>SUM(G17:G21)</f>
        <v>5</v>
      </c>
    </row>
    <row r="10" spans="1:20" x14ac:dyDescent="0.35">
      <c r="A10">
        <v>8</v>
      </c>
      <c r="B10">
        <v>1</v>
      </c>
      <c r="C10">
        <v>0</v>
      </c>
      <c r="D10" s="9">
        <v>1</v>
      </c>
      <c r="E10" s="10">
        <f>IF(D10=1, $P$3, $Q$3)</f>
        <v>0.3</v>
      </c>
      <c r="F10" s="10">
        <f t="shared" si="0"/>
        <v>3.3333333333333335</v>
      </c>
      <c r="G10" s="10">
        <f t="shared" si="1"/>
        <v>0.83333333333333337</v>
      </c>
      <c r="H10" s="11">
        <f t="shared" si="2"/>
        <v>0</v>
      </c>
      <c r="I10" s="10"/>
      <c r="J10" s="2">
        <f>SUM(F2:F21)</f>
        <v>80</v>
      </c>
    </row>
    <row r="11" spans="1:20" x14ac:dyDescent="0.35">
      <c r="A11">
        <v>6</v>
      </c>
      <c r="B11">
        <v>1</v>
      </c>
      <c r="C11">
        <v>1</v>
      </c>
      <c r="D11" s="9">
        <v>1</v>
      </c>
      <c r="E11" s="10">
        <f>IF(D11=1, $P$3, $Q$3)</f>
        <v>0.3</v>
      </c>
      <c r="F11" s="10">
        <f t="shared" si="0"/>
        <v>3.3333333333333335</v>
      </c>
      <c r="G11" s="10">
        <f t="shared" si="1"/>
        <v>0.83333333333333337</v>
      </c>
      <c r="H11" s="11">
        <f t="shared" si="2"/>
        <v>0.83333333333333337</v>
      </c>
      <c r="I11" s="10"/>
      <c r="J11" s="2"/>
    </row>
    <row r="12" spans="1:20" x14ac:dyDescent="0.35">
      <c r="A12">
        <v>10</v>
      </c>
      <c r="B12">
        <v>2</v>
      </c>
      <c r="C12">
        <v>1</v>
      </c>
      <c r="D12">
        <v>0</v>
      </c>
      <c r="E12" s="1">
        <f>IF(D12=1, $P$4, $Q$4)</f>
        <v>0.4</v>
      </c>
      <c r="F12" s="1">
        <f t="shared" si="0"/>
        <v>2.5</v>
      </c>
      <c r="G12" s="1">
        <f t="shared" si="1"/>
        <v>0.625</v>
      </c>
      <c r="H12" s="2">
        <f t="shared" si="2"/>
        <v>0.625</v>
      </c>
      <c r="J12" s="2">
        <f>SUM(F2:F6)</f>
        <v>20</v>
      </c>
      <c r="L12" s="5"/>
    </row>
    <row r="13" spans="1:20" x14ac:dyDescent="0.35">
      <c r="A13">
        <v>11</v>
      </c>
      <c r="B13">
        <v>2</v>
      </c>
      <c r="C13">
        <v>1</v>
      </c>
      <c r="D13">
        <v>0</v>
      </c>
      <c r="E13" s="1">
        <f>IF(D13=1, $P$4, $Q$4)</f>
        <v>0.4</v>
      </c>
      <c r="F13" s="1">
        <f t="shared" si="0"/>
        <v>2.5</v>
      </c>
      <c r="G13" s="1">
        <f t="shared" si="1"/>
        <v>0.625</v>
      </c>
      <c r="H13" s="2">
        <f t="shared" si="2"/>
        <v>0.625</v>
      </c>
      <c r="J13" s="2"/>
    </row>
    <row r="14" spans="1:20" x14ac:dyDescent="0.35">
      <c r="A14">
        <v>12</v>
      </c>
      <c r="B14">
        <v>2</v>
      </c>
      <c r="C14">
        <v>0</v>
      </c>
      <c r="D14">
        <v>0</v>
      </c>
      <c r="E14" s="1">
        <f>IF(D14=1, $P$4, $Q$4)</f>
        <v>0.4</v>
      </c>
      <c r="F14" s="1">
        <f t="shared" si="0"/>
        <v>2.5</v>
      </c>
      <c r="G14" s="1">
        <f t="shared" si="1"/>
        <v>0.625</v>
      </c>
      <c r="H14" s="2">
        <f t="shared" si="2"/>
        <v>0</v>
      </c>
      <c r="J14" s="2"/>
    </row>
    <row r="15" spans="1:20" x14ac:dyDescent="0.35">
      <c r="A15">
        <v>19</v>
      </c>
      <c r="B15">
        <v>2</v>
      </c>
      <c r="C15">
        <v>1</v>
      </c>
      <c r="D15">
        <v>0</v>
      </c>
      <c r="E15" s="1">
        <f>IF(D15=1, $P$4, $Q$4)</f>
        <v>0.4</v>
      </c>
      <c r="F15" s="1">
        <f t="shared" si="0"/>
        <v>2.5</v>
      </c>
      <c r="G15" s="1">
        <f t="shared" si="1"/>
        <v>0.625</v>
      </c>
      <c r="H15" s="2">
        <f t="shared" si="2"/>
        <v>0.625</v>
      </c>
      <c r="L15" t="s">
        <v>16</v>
      </c>
    </row>
    <row r="16" spans="1:20" x14ac:dyDescent="0.35">
      <c r="A16">
        <v>9</v>
      </c>
      <c r="B16">
        <v>2</v>
      </c>
      <c r="C16">
        <v>0</v>
      </c>
      <c r="D16">
        <v>1</v>
      </c>
      <c r="E16" s="1">
        <f>IF(D16=1, $P$4, $Q$4)</f>
        <v>0.1</v>
      </c>
      <c r="F16" s="1">
        <f t="shared" si="0"/>
        <v>10</v>
      </c>
      <c r="G16" s="1">
        <f t="shared" si="1"/>
        <v>2.5</v>
      </c>
      <c r="H16" s="2">
        <f t="shared" si="2"/>
        <v>0</v>
      </c>
    </row>
    <row r="17" spans="1:12" x14ac:dyDescent="0.35">
      <c r="A17">
        <v>20</v>
      </c>
      <c r="B17">
        <v>3</v>
      </c>
      <c r="C17">
        <v>1</v>
      </c>
      <c r="D17">
        <v>0</v>
      </c>
      <c r="E17" s="1">
        <f>IF(D17=1, $P$5, $Q$5)</f>
        <v>0.1</v>
      </c>
      <c r="F17" s="1">
        <f t="shared" si="0"/>
        <v>10</v>
      </c>
      <c r="G17" s="1">
        <f t="shared" si="1"/>
        <v>2.5</v>
      </c>
      <c r="H17" s="2">
        <f t="shared" si="2"/>
        <v>2.5</v>
      </c>
      <c r="L17" t="s">
        <v>35</v>
      </c>
    </row>
    <row r="18" spans="1:12" x14ac:dyDescent="0.35">
      <c r="A18">
        <v>13</v>
      </c>
      <c r="B18">
        <v>3</v>
      </c>
      <c r="C18">
        <v>1</v>
      </c>
      <c r="D18">
        <v>1</v>
      </c>
      <c r="E18" s="1">
        <f>IF(D18=1, $P$5, $Q$5)</f>
        <v>0.4</v>
      </c>
      <c r="F18" s="1">
        <f t="shared" si="0"/>
        <v>2.5</v>
      </c>
      <c r="G18" s="1">
        <f t="shared" si="1"/>
        <v>0.625</v>
      </c>
      <c r="H18" s="2">
        <f t="shared" si="2"/>
        <v>0.625</v>
      </c>
    </row>
    <row r="19" spans="1:12" x14ac:dyDescent="0.35">
      <c r="A19">
        <v>14</v>
      </c>
      <c r="B19">
        <v>3</v>
      </c>
      <c r="C19">
        <v>1</v>
      </c>
      <c r="D19">
        <v>1</v>
      </c>
      <c r="E19" s="1">
        <f>IF(D19=1, $P$5, $Q$5)</f>
        <v>0.4</v>
      </c>
      <c r="F19" s="1">
        <f t="shared" si="0"/>
        <v>2.5</v>
      </c>
      <c r="G19" s="1">
        <f t="shared" si="1"/>
        <v>0.625</v>
      </c>
      <c r="H19" s="2">
        <f t="shared" si="2"/>
        <v>0.625</v>
      </c>
    </row>
    <row r="20" spans="1:12" x14ac:dyDescent="0.35">
      <c r="A20">
        <v>15</v>
      </c>
      <c r="B20">
        <v>3</v>
      </c>
      <c r="C20">
        <v>0</v>
      </c>
      <c r="D20">
        <v>1</v>
      </c>
      <c r="E20" s="1">
        <f>IF(D20=1, $P$5, $Q$5)</f>
        <v>0.4</v>
      </c>
      <c r="F20" s="1">
        <f t="shared" si="0"/>
        <v>2.5</v>
      </c>
      <c r="G20" s="1">
        <f t="shared" si="1"/>
        <v>0.625</v>
      </c>
      <c r="H20" s="2">
        <f t="shared" si="2"/>
        <v>0</v>
      </c>
    </row>
    <row r="21" spans="1:12" x14ac:dyDescent="0.35">
      <c r="A21">
        <v>16</v>
      </c>
      <c r="B21">
        <v>3</v>
      </c>
      <c r="C21">
        <v>1</v>
      </c>
      <c r="D21">
        <v>1</v>
      </c>
      <c r="E21" s="1">
        <f>IF(D21=1, $P$5, $Q$5)</f>
        <v>0.4</v>
      </c>
      <c r="F21" s="1">
        <f t="shared" si="0"/>
        <v>2.5</v>
      </c>
      <c r="G21" s="1">
        <f t="shared" si="1"/>
        <v>0.625</v>
      </c>
      <c r="H21" s="2">
        <f t="shared" si="2"/>
        <v>0.625</v>
      </c>
    </row>
  </sheetData>
  <sortState ref="A2:H21">
    <sortCondition ref="B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K12" sqref="K12"/>
    </sheetView>
  </sheetViews>
  <sheetFormatPr defaultRowHeight="14.5" x14ac:dyDescent="0.35"/>
  <cols>
    <col min="1" max="1" width="2.81640625" bestFit="1" customWidth="1"/>
    <col min="2" max="2" width="11.1796875" bestFit="1" customWidth="1"/>
    <col min="3" max="3" width="11.08984375" bestFit="1" customWidth="1"/>
    <col min="4" max="4" width="13.453125" bestFit="1" customWidth="1"/>
    <col min="5" max="6" width="5.6328125" style="1" bestFit="1" customWidth="1"/>
    <col min="7" max="7" width="7.36328125" style="1" bestFit="1" customWidth="1"/>
    <col min="8" max="8" width="5.6328125" bestFit="1" customWidth="1"/>
    <col min="10" max="10" width="13.08984375" bestFit="1" customWidth="1"/>
    <col min="11" max="11" width="3.1796875" bestFit="1" customWidth="1"/>
    <col min="12" max="12" width="6.54296875" bestFit="1" customWidth="1"/>
    <col min="13" max="13" width="8" bestFit="1" customWidth="1"/>
    <col min="14" max="14" width="10.26953125" style="3" bestFit="1" customWidth="1"/>
    <col min="15" max="15" width="6.6328125" bestFit="1" customWidth="1"/>
    <col min="16" max="18" width="10.36328125" bestFit="1" customWidth="1"/>
    <col min="19" max="19" width="10.1796875" bestFit="1" customWidth="1"/>
    <col min="20" max="20" width="9.54296875" bestFit="1" customWidth="1"/>
  </cols>
  <sheetData>
    <row r="1" spans="1:21" x14ac:dyDescent="0.35">
      <c r="A1" t="s">
        <v>0</v>
      </c>
      <c r="B1" t="s">
        <v>24</v>
      </c>
      <c r="C1" t="s">
        <v>25</v>
      </c>
      <c r="D1" t="s">
        <v>26</v>
      </c>
      <c r="E1" s="1" t="s">
        <v>9</v>
      </c>
      <c r="F1" s="1" t="s">
        <v>10</v>
      </c>
      <c r="G1" s="1" t="s">
        <v>11</v>
      </c>
      <c r="K1" t="s">
        <v>1</v>
      </c>
      <c r="L1" t="s">
        <v>2</v>
      </c>
      <c r="M1" t="s">
        <v>3</v>
      </c>
      <c r="N1" s="3" t="s">
        <v>15</v>
      </c>
      <c r="O1" t="s">
        <v>5</v>
      </c>
      <c r="P1" t="s">
        <v>6</v>
      </c>
      <c r="Q1" t="s">
        <v>7</v>
      </c>
      <c r="R1" t="s">
        <v>8</v>
      </c>
      <c r="S1" t="s">
        <v>12</v>
      </c>
      <c r="T1" t="s">
        <v>13</v>
      </c>
    </row>
    <row r="2" spans="1:21" x14ac:dyDescent="0.35">
      <c r="A2">
        <v>1</v>
      </c>
      <c r="B2">
        <v>0</v>
      </c>
      <c r="C2">
        <v>1</v>
      </c>
      <c r="D2">
        <v>0</v>
      </c>
      <c r="E2" s="1">
        <f t="shared" ref="E2:E11" si="0">IF(D2=1, $P$2, $Q$2)</f>
        <v>0.66666666666666663</v>
      </c>
      <c r="F2" s="1">
        <f t="shared" ref="F2:F21" si="1">1/E2</f>
        <v>1.5</v>
      </c>
      <c r="G2" s="1">
        <f>$O$2/E2</f>
        <v>0.75</v>
      </c>
      <c r="H2" s="2">
        <f>G2*C2</f>
        <v>0.75</v>
      </c>
      <c r="I2" s="2"/>
      <c r="K2">
        <v>0</v>
      </c>
      <c r="L2">
        <v>7</v>
      </c>
      <c r="M2">
        <f>L2/20</f>
        <v>0.35</v>
      </c>
      <c r="N2" s="3" t="s">
        <v>4</v>
      </c>
      <c r="O2">
        <f>10/20</f>
        <v>0.5</v>
      </c>
      <c r="P2" s="1">
        <f>4/11</f>
        <v>0.36363636363636365</v>
      </c>
      <c r="Q2" s="1">
        <f>6/9</f>
        <v>0.66666666666666663</v>
      </c>
      <c r="R2">
        <f>4/10</f>
        <v>0.4</v>
      </c>
      <c r="S2" s="2">
        <f>AVERAGE(G2:G11)</f>
        <v>1</v>
      </c>
      <c r="T2" t="s">
        <v>4</v>
      </c>
    </row>
    <row r="3" spans="1:21" x14ac:dyDescent="0.35">
      <c r="A3">
        <v>3</v>
      </c>
      <c r="B3">
        <v>0</v>
      </c>
      <c r="C3">
        <v>0</v>
      </c>
      <c r="D3">
        <v>0</v>
      </c>
      <c r="E3" s="1">
        <f t="shared" si="0"/>
        <v>0.66666666666666663</v>
      </c>
      <c r="F3" s="1">
        <f t="shared" si="1"/>
        <v>1.5</v>
      </c>
      <c r="G3" s="1">
        <f t="shared" ref="G3:G11" si="2">$O$2/E3</f>
        <v>0.75</v>
      </c>
      <c r="H3" s="2">
        <f t="shared" ref="H3:H21" si="3">G3*C3</f>
        <v>0</v>
      </c>
      <c r="K3">
        <v>1</v>
      </c>
      <c r="L3">
        <v>6</v>
      </c>
      <c r="M3">
        <f t="shared" ref="M3" si="4">L3/20</f>
        <v>0.3</v>
      </c>
      <c r="N3" s="3">
        <f>M3/$M$2</f>
        <v>0.85714285714285721</v>
      </c>
      <c r="O3">
        <f>10/20</f>
        <v>0.5</v>
      </c>
      <c r="P3" s="1">
        <f>7/11</f>
        <v>0.63636363636363635</v>
      </c>
      <c r="Q3" s="1">
        <f>3/9</f>
        <v>0.33333333333333331</v>
      </c>
      <c r="R3">
        <f>7/10</f>
        <v>0.7</v>
      </c>
      <c r="S3" s="2">
        <f>AVERAGE(G12:G21)</f>
        <v>1.0000000000000002</v>
      </c>
      <c r="T3" s="3">
        <f>AVERAGE(H12:H21)/AVERAGE(H2:H11)</f>
        <v>0.86215538847117779</v>
      </c>
      <c r="U3" s="1"/>
    </row>
    <row r="4" spans="1:21" x14ac:dyDescent="0.35">
      <c r="A4">
        <v>10</v>
      </c>
      <c r="B4">
        <v>0</v>
      </c>
      <c r="C4">
        <v>1</v>
      </c>
      <c r="D4">
        <v>0</v>
      </c>
      <c r="E4" s="1">
        <f t="shared" si="0"/>
        <v>0.66666666666666663</v>
      </c>
      <c r="F4" s="1">
        <f t="shared" si="1"/>
        <v>1.5</v>
      </c>
      <c r="G4" s="1">
        <f t="shared" si="2"/>
        <v>0.75</v>
      </c>
      <c r="H4" s="2">
        <f t="shared" si="3"/>
        <v>0.75</v>
      </c>
      <c r="N4" s="3">
        <f>AVERAGE(C12:C21)/AVERAGE(C2:C11)</f>
        <v>0.85714285714285721</v>
      </c>
      <c r="P4" s="1"/>
      <c r="Q4" s="1"/>
      <c r="S4" s="2"/>
    </row>
    <row r="5" spans="1:21" x14ac:dyDescent="0.35">
      <c r="A5">
        <v>11</v>
      </c>
      <c r="B5">
        <v>0</v>
      </c>
      <c r="C5">
        <v>1</v>
      </c>
      <c r="D5">
        <v>0</v>
      </c>
      <c r="E5" s="1">
        <f t="shared" si="0"/>
        <v>0.66666666666666663</v>
      </c>
      <c r="F5" s="1">
        <f t="shared" si="1"/>
        <v>1.5</v>
      </c>
      <c r="G5" s="1">
        <f t="shared" si="2"/>
        <v>0.75</v>
      </c>
      <c r="H5" s="2">
        <f t="shared" si="3"/>
        <v>0.75</v>
      </c>
      <c r="J5" s="2">
        <f>SUM(F2:F11)</f>
        <v>20</v>
      </c>
      <c r="P5" s="1"/>
      <c r="Q5" s="1"/>
      <c r="S5" s="2"/>
    </row>
    <row r="6" spans="1:21" x14ac:dyDescent="0.35">
      <c r="A6">
        <v>12</v>
      </c>
      <c r="B6">
        <v>0</v>
      </c>
      <c r="C6">
        <v>0</v>
      </c>
      <c r="D6">
        <v>0</v>
      </c>
      <c r="E6" s="1">
        <f t="shared" si="0"/>
        <v>0.66666666666666663</v>
      </c>
      <c r="F6" s="1">
        <f t="shared" si="1"/>
        <v>1.5</v>
      </c>
      <c r="G6" s="1">
        <f t="shared" si="2"/>
        <v>0.75</v>
      </c>
      <c r="H6" s="2">
        <f t="shared" si="3"/>
        <v>0</v>
      </c>
      <c r="J6" s="2">
        <f>SUM(G2:G11)</f>
        <v>10</v>
      </c>
    </row>
    <row r="7" spans="1:21" x14ac:dyDescent="0.35">
      <c r="A7">
        <v>19</v>
      </c>
      <c r="B7">
        <v>0</v>
      </c>
      <c r="C7">
        <v>1</v>
      </c>
      <c r="D7">
        <v>0</v>
      </c>
      <c r="E7" s="1">
        <f t="shared" si="0"/>
        <v>0.66666666666666663</v>
      </c>
      <c r="F7" s="1">
        <f t="shared" si="1"/>
        <v>1.5</v>
      </c>
      <c r="G7" s="1">
        <f t="shared" si="2"/>
        <v>0.75</v>
      </c>
      <c r="H7" s="2">
        <f t="shared" si="3"/>
        <v>0.75</v>
      </c>
    </row>
    <row r="8" spans="1:21" x14ac:dyDescent="0.35">
      <c r="A8">
        <v>2</v>
      </c>
      <c r="B8">
        <v>0</v>
      </c>
      <c r="C8">
        <v>1</v>
      </c>
      <c r="D8">
        <v>1</v>
      </c>
      <c r="E8" s="1">
        <f t="shared" si="0"/>
        <v>0.36363636363636365</v>
      </c>
      <c r="F8" s="1">
        <f t="shared" si="1"/>
        <v>2.75</v>
      </c>
      <c r="G8" s="1">
        <f t="shared" si="2"/>
        <v>1.375</v>
      </c>
      <c r="H8" s="2">
        <f t="shared" si="3"/>
        <v>1.375</v>
      </c>
      <c r="I8" s="4"/>
    </row>
    <row r="9" spans="1:21" x14ac:dyDescent="0.35">
      <c r="A9">
        <v>4</v>
      </c>
      <c r="B9">
        <v>0</v>
      </c>
      <c r="C9">
        <v>1</v>
      </c>
      <c r="D9">
        <v>1</v>
      </c>
      <c r="E9" s="1">
        <f t="shared" si="0"/>
        <v>0.36363636363636365</v>
      </c>
      <c r="F9" s="1">
        <f t="shared" si="1"/>
        <v>2.75</v>
      </c>
      <c r="G9" s="1">
        <f t="shared" si="2"/>
        <v>1.375</v>
      </c>
      <c r="H9" s="2">
        <f t="shared" si="3"/>
        <v>1.375</v>
      </c>
    </row>
    <row r="10" spans="1:21" x14ac:dyDescent="0.35">
      <c r="A10">
        <v>17</v>
      </c>
      <c r="B10">
        <v>0</v>
      </c>
      <c r="C10">
        <v>1</v>
      </c>
      <c r="D10">
        <v>1</v>
      </c>
      <c r="E10" s="1">
        <f t="shared" si="0"/>
        <v>0.36363636363636365</v>
      </c>
      <c r="F10" s="1">
        <f t="shared" si="1"/>
        <v>2.75</v>
      </c>
      <c r="G10" s="1">
        <f t="shared" si="2"/>
        <v>1.375</v>
      </c>
      <c r="H10" s="2">
        <f t="shared" si="3"/>
        <v>1.375</v>
      </c>
    </row>
    <row r="11" spans="1:21" x14ac:dyDescent="0.35">
      <c r="A11">
        <v>9</v>
      </c>
      <c r="B11">
        <v>0</v>
      </c>
      <c r="C11">
        <v>0</v>
      </c>
      <c r="D11">
        <v>1</v>
      </c>
      <c r="E11" s="1">
        <f t="shared" si="0"/>
        <v>0.36363636363636365</v>
      </c>
      <c r="F11" s="1">
        <f t="shared" si="1"/>
        <v>2.75</v>
      </c>
      <c r="G11" s="1">
        <f t="shared" si="2"/>
        <v>1.375</v>
      </c>
      <c r="H11" s="2">
        <f t="shared" si="3"/>
        <v>0</v>
      </c>
    </row>
    <row r="12" spans="1:21" x14ac:dyDescent="0.35">
      <c r="A12">
        <v>5</v>
      </c>
      <c r="B12">
        <v>1</v>
      </c>
      <c r="C12">
        <v>1</v>
      </c>
      <c r="D12">
        <v>0</v>
      </c>
      <c r="E12" s="1">
        <f t="shared" ref="E12:E21" si="5">IF(D12=1, $P$3, $Q$3)</f>
        <v>0.33333333333333331</v>
      </c>
      <c r="F12" s="1">
        <f t="shared" si="1"/>
        <v>3</v>
      </c>
      <c r="G12" s="1">
        <f>$O$3/E12</f>
        <v>1.5</v>
      </c>
      <c r="H12" s="2">
        <f t="shared" si="3"/>
        <v>1.5</v>
      </c>
    </row>
    <row r="13" spans="1:21" x14ac:dyDescent="0.35">
      <c r="A13">
        <v>18</v>
      </c>
      <c r="B13">
        <v>1</v>
      </c>
      <c r="C13">
        <v>0</v>
      </c>
      <c r="D13">
        <v>0</v>
      </c>
      <c r="E13" s="1">
        <f t="shared" si="5"/>
        <v>0.33333333333333331</v>
      </c>
      <c r="F13" s="1">
        <f t="shared" si="1"/>
        <v>3</v>
      </c>
      <c r="G13" s="1">
        <f t="shared" ref="G13:G21" si="6">$O$3/E13</f>
        <v>1.5</v>
      </c>
      <c r="H13" s="2">
        <f t="shared" si="3"/>
        <v>0</v>
      </c>
    </row>
    <row r="14" spans="1:21" x14ac:dyDescent="0.35">
      <c r="A14">
        <v>20</v>
      </c>
      <c r="B14">
        <v>1</v>
      </c>
      <c r="C14">
        <v>1</v>
      </c>
      <c r="D14">
        <v>0</v>
      </c>
      <c r="E14" s="1">
        <f t="shared" si="5"/>
        <v>0.33333333333333331</v>
      </c>
      <c r="F14" s="1">
        <f t="shared" si="1"/>
        <v>3</v>
      </c>
      <c r="G14" s="1">
        <f t="shared" si="6"/>
        <v>1.5</v>
      </c>
      <c r="H14" s="2">
        <f t="shared" si="3"/>
        <v>1.5</v>
      </c>
    </row>
    <row r="15" spans="1:21" x14ac:dyDescent="0.35">
      <c r="A15">
        <v>7</v>
      </c>
      <c r="B15">
        <v>1</v>
      </c>
      <c r="C15">
        <v>0</v>
      </c>
      <c r="D15">
        <v>1</v>
      </c>
      <c r="E15" s="1">
        <f t="shared" si="5"/>
        <v>0.63636363636363635</v>
      </c>
      <c r="F15" s="1">
        <f t="shared" si="1"/>
        <v>1.5714285714285714</v>
      </c>
      <c r="G15" s="1">
        <f t="shared" si="6"/>
        <v>0.7857142857142857</v>
      </c>
      <c r="H15" s="2">
        <f t="shared" si="3"/>
        <v>0</v>
      </c>
    </row>
    <row r="16" spans="1:21" x14ac:dyDescent="0.35">
      <c r="A16">
        <v>8</v>
      </c>
      <c r="B16">
        <v>1</v>
      </c>
      <c r="C16">
        <v>0</v>
      </c>
      <c r="D16">
        <v>1</v>
      </c>
      <c r="E16" s="1">
        <f t="shared" si="5"/>
        <v>0.63636363636363635</v>
      </c>
      <c r="F16" s="1">
        <f t="shared" si="1"/>
        <v>1.5714285714285714</v>
      </c>
      <c r="G16" s="1">
        <f t="shared" si="6"/>
        <v>0.7857142857142857</v>
      </c>
      <c r="H16" s="2">
        <f t="shared" si="3"/>
        <v>0</v>
      </c>
    </row>
    <row r="17" spans="1:8" x14ac:dyDescent="0.35">
      <c r="A17">
        <v>6</v>
      </c>
      <c r="B17">
        <v>1</v>
      </c>
      <c r="C17">
        <v>1</v>
      </c>
      <c r="D17">
        <v>1</v>
      </c>
      <c r="E17" s="1">
        <f t="shared" si="5"/>
        <v>0.63636363636363635</v>
      </c>
      <c r="F17" s="1">
        <f t="shared" si="1"/>
        <v>1.5714285714285714</v>
      </c>
      <c r="G17" s="1">
        <f t="shared" si="6"/>
        <v>0.7857142857142857</v>
      </c>
      <c r="H17" s="2">
        <f t="shared" si="3"/>
        <v>0.7857142857142857</v>
      </c>
    </row>
    <row r="18" spans="1:8" x14ac:dyDescent="0.35">
      <c r="A18">
        <v>13</v>
      </c>
      <c r="B18">
        <v>1</v>
      </c>
      <c r="C18">
        <v>1</v>
      </c>
      <c r="D18">
        <v>1</v>
      </c>
      <c r="E18" s="1">
        <f t="shared" si="5"/>
        <v>0.63636363636363635</v>
      </c>
      <c r="F18" s="1">
        <f t="shared" si="1"/>
        <v>1.5714285714285714</v>
      </c>
      <c r="G18" s="1">
        <f t="shared" si="6"/>
        <v>0.7857142857142857</v>
      </c>
      <c r="H18" s="2">
        <f t="shared" si="3"/>
        <v>0.7857142857142857</v>
      </c>
    </row>
    <row r="19" spans="1:8" x14ac:dyDescent="0.35">
      <c r="A19">
        <v>14</v>
      </c>
      <c r="B19">
        <v>1</v>
      </c>
      <c r="C19">
        <v>1</v>
      </c>
      <c r="D19">
        <v>1</v>
      </c>
      <c r="E19" s="1">
        <f t="shared" si="5"/>
        <v>0.63636363636363635</v>
      </c>
      <c r="F19" s="1">
        <f t="shared" si="1"/>
        <v>1.5714285714285714</v>
      </c>
      <c r="G19" s="1">
        <f t="shared" si="6"/>
        <v>0.7857142857142857</v>
      </c>
      <c r="H19" s="2">
        <f t="shared" si="3"/>
        <v>0.7857142857142857</v>
      </c>
    </row>
    <row r="20" spans="1:8" x14ac:dyDescent="0.35">
      <c r="A20">
        <v>15</v>
      </c>
      <c r="B20">
        <v>1</v>
      </c>
      <c r="C20">
        <v>0</v>
      </c>
      <c r="D20">
        <v>1</v>
      </c>
      <c r="E20" s="1">
        <f t="shared" si="5"/>
        <v>0.63636363636363635</v>
      </c>
      <c r="F20" s="1">
        <f t="shared" si="1"/>
        <v>1.5714285714285714</v>
      </c>
      <c r="G20" s="1">
        <f t="shared" si="6"/>
        <v>0.7857142857142857</v>
      </c>
      <c r="H20" s="2">
        <f t="shared" si="3"/>
        <v>0</v>
      </c>
    </row>
    <row r="21" spans="1:8" x14ac:dyDescent="0.35">
      <c r="A21">
        <v>16</v>
      </c>
      <c r="B21">
        <v>1</v>
      </c>
      <c r="C21">
        <v>1</v>
      </c>
      <c r="D21">
        <v>1</v>
      </c>
      <c r="E21" s="1">
        <f t="shared" si="5"/>
        <v>0.63636363636363635</v>
      </c>
      <c r="F21" s="1">
        <f t="shared" si="1"/>
        <v>1.5714285714285714</v>
      </c>
      <c r="G21" s="1">
        <f t="shared" si="6"/>
        <v>0.7857142857142857</v>
      </c>
      <c r="H21" s="2">
        <f t="shared" si="3"/>
        <v>0.7857142857142857</v>
      </c>
    </row>
  </sheetData>
  <sortState ref="A2:G21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>
      <selection sqref="A1:XFD1048576"/>
    </sheetView>
  </sheetViews>
  <sheetFormatPr defaultRowHeight="14.5" x14ac:dyDescent="0.35"/>
  <cols>
    <col min="1" max="1" width="2.81640625" bestFit="1" customWidth="1"/>
    <col min="2" max="2" width="11.1796875" bestFit="1" customWidth="1"/>
    <col min="3" max="3" width="11.08984375" bestFit="1" customWidth="1"/>
    <col min="4" max="4" width="13.453125" bestFit="1" customWidth="1"/>
    <col min="5" max="6" width="5.6328125" style="1" bestFit="1" customWidth="1"/>
    <col min="7" max="7" width="7.36328125" style="1" bestFit="1" customWidth="1"/>
    <col min="8" max="9" width="5.6328125" bestFit="1" customWidth="1"/>
    <col min="10" max="10" width="13.08984375" bestFit="1" customWidth="1"/>
    <col min="11" max="11" width="3.1796875" bestFit="1" customWidth="1"/>
    <col min="12" max="12" width="6.54296875" bestFit="1" customWidth="1"/>
    <col min="13" max="13" width="8" bestFit="1" customWidth="1"/>
    <col min="14" max="14" width="9" bestFit="1" customWidth="1"/>
    <col min="15" max="15" width="6.6328125" bestFit="1" customWidth="1"/>
    <col min="16" max="19" width="10.36328125" bestFit="1" customWidth="1"/>
    <col min="20" max="20" width="10.1796875" bestFit="1" customWidth="1"/>
    <col min="21" max="21" width="10" bestFit="1" customWidth="1"/>
    <col min="22" max="22" width="10.90625" bestFit="1" customWidth="1"/>
    <col min="23" max="23" width="6.81640625" bestFit="1" customWidth="1"/>
    <col min="24" max="24" width="5.7265625" bestFit="1" customWidth="1"/>
    <col min="25" max="25" width="8.1796875" bestFit="1" customWidth="1"/>
  </cols>
  <sheetData>
    <row r="1" spans="1:25" x14ac:dyDescent="0.35">
      <c r="A1" t="s">
        <v>0</v>
      </c>
      <c r="B1" t="s">
        <v>24</v>
      </c>
      <c r="C1" t="s">
        <v>25</v>
      </c>
      <c r="D1" t="s">
        <v>26</v>
      </c>
      <c r="E1" s="1" t="s">
        <v>9</v>
      </c>
      <c r="F1" s="1" t="s">
        <v>10</v>
      </c>
      <c r="G1" s="1" t="s">
        <v>11</v>
      </c>
      <c r="H1" s="1" t="s">
        <v>22</v>
      </c>
      <c r="I1" s="1" t="s">
        <v>23</v>
      </c>
      <c r="K1" t="s">
        <v>1</v>
      </c>
      <c r="L1" t="s">
        <v>2</v>
      </c>
      <c r="M1" t="s">
        <v>3</v>
      </c>
      <c r="N1" t="s">
        <v>15</v>
      </c>
      <c r="O1" t="s">
        <v>5</v>
      </c>
      <c r="P1" t="s">
        <v>17</v>
      </c>
      <c r="Q1" t="s">
        <v>6</v>
      </c>
      <c r="R1" t="s">
        <v>7</v>
      </c>
      <c r="S1" t="s">
        <v>8</v>
      </c>
      <c r="T1" t="s">
        <v>12</v>
      </c>
      <c r="U1" t="s">
        <v>14</v>
      </c>
      <c r="V1" t="s">
        <v>18</v>
      </c>
      <c r="W1" t="s">
        <v>19</v>
      </c>
      <c r="X1" t="s">
        <v>20</v>
      </c>
      <c r="Y1" t="s">
        <v>21</v>
      </c>
    </row>
    <row r="2" spans="1:25" x14ac:dyDescent="0.35">
      <c r="A2">
        <v>3</v>
      </c>
      <c r="B2">
        <v>0</v>
      </c>
      <c r="C2">
        <v>0</v>
      </c>
      <c r="D2">
        <v>0</v>
      </c>
      <c r="E2" s="1">
        <f>R2</f>
        <v>0.2</v>
      </c>
      <c r="F2" s="1">
        <f t="shared" ref="F2:F21" si="0">1/E2</f>
        <v>5</v>
      </c>
      <c r="G2" s="1">
        <f t="shared" ref="G2:G21" si="1">0.25/E2</f>
        <v>1.25</v>
      </c>
      <c r="H2" s="2">
        <f t="shared" ref="H2:H21" si="2">G2*C2</f>
        <v>0</v>
      </c>
      <c r="I2" s="2">
        <f>G2*D2</f>
        <v>0</v>
      </c>
      <c r="K2">
        <v>0</v>
      </c>
      <c r="L2">
        <v>4</v>
      </c>
      <c r="M2">
        <f>L2/5</f>
        <v>0.8</v>
      </c>
      <c r="N2" t="s">
        <v>4</v>
      </c>
      <c r="O2">
        <f>5/20</f>
        <v>0.25</v>
      </c>
      <c r="P2" s="1">
        <f>2/7</f>
        <v>0.2857142857142857</v>
      </c>
      <c r="Q2" s="1">
        <f>2/8</f>
        <v>0.25</v>
      </c>
      <c r="R2" s="1">
        <f>1/5</f>
        <v>0.2</v>
      </c>
      <c r="S2">
        <f>3/5</f>
        <v>0.6</v>
      </c>
      <c r="T2" s="2">
        <f>AVERAGE(G2:G6)</f>
        <v>1</v>
      </c>
      <c r="U2" t="s">
        <v>4</v>
      </c>
      <c r="V2" s="2">
        <f>SUM(G2:G6)</f>
        <v>5</v>
      </c>
      <c r="W2" s="2">
        <f>AVERAGE(E2:E6)</f>
        <v>0.25428571428571428</v>
      </c>
      <c r="X2" s="1">
        <f>AVERAGE(D2:D6)</f>
        <v>1.2</v>
      </c>
      <c r="Y2" s="2">
        <f>AVERAGE(I2:I6)</f>
        <v>1.1000000000000001</v>
      </c>
    </row>
    <row r="3" spans="1:25" x14ac:dyDescent="0.35">
      <c r="A3">
        <v>4</v>
      </c>
      <c r="B3">
        <v>0</v>
      </c>
      <c r="C3">
        <v>1</v>
      </c>
      <c r="D3">
        <v>1</v>
      </c>
      <c r="E3" s="1">
        <f>Q2</f>
        <v>0.25</v>
      </c>
      <c r="F3" s="1">
        <f t="shared" si="0"/>
        <v>4</v>
      </c>
      <c r="G3" s="1">
        <f t="shared" si="1"/>
        <v>1</v>
      </c>
      <c r="H3" s="2">
        <f t="shared" si="2"/>
        <v>1</v>
      </c>
      <c r="I3" s="2">
        <f t="shared" ref="I3:I21" si="3">G3*D3</f>
        <v>1</v>
      </c>
      <c r="K3">
        <v>1</v>
      </c>
      <c r="L3">
        <v>2</v>
      </c>
      <c r="M3">
        <f t="shared" ref="M3:M5" si="4">L3/5</f>
        <v>0.4</v>
      </c>
      <c r="N3">
        <f>M3/$M$2</f>
        <v>0.5</v>
      </c>
      <c r="O3">
        <f t="shared" ref="O3:O5" si="5">5/20</f>
        <v>0.25</v>
      </c>
      <c r="P3" s="1">
        <f>1/7</f>
        <v>0.14285714285714285</v>
      </c>
      <c r="Q3" s="1">
        <f>3/8</f>
        <v>0.375</v>
      </c>
      <c r="R3" s="1">
        <f>1/5</f>
        <v>0.2</v>
      </c>
      <c r="S3">
        <f>3/5</f>
        <v>0.6</v>
      </c>
      <c r="T3" s="2">
        <f>AVERAGE(G7:G11)</f>
        <v>1</v>
      </c>
      <c r="U3" s="1">
        <f>AVERAGE(H7:H11)/AVERAGE(H2:H6)</f>
        <v>0.64444444444444438</v>
      </c>
      <c r="V3" s="2">
        <f>SUM(G7:G11)</f>
        <v>5</v>
      </c>
      <c r="W3" s="2">
        <f>AVERAGE(E7:E11)</f>
        <v>0.29357142857142854</v>
      </c>
      <c r="X3" s="1">
        <f>AVERAGE(D7:D11)</f>
        <v>1</v>
      </c>
      <c r="Y3" s="2">
        <f>AVERAGE(I7:I11)</f>
        <v>1.1000000000000001</v>
      </c>
    </row>
    <row r="4" spans="1:25" x14ac:dyDescent="0.35">
      <c r="A4">
        <v>17</v>
      </c>
      <c r="B4">
        <v>0</v>
      </c>
      <c r="C4">
        <v>1</v>
      </c>
      <c r="D4">
        <v>1</v>
      </c>
      <c r="E4" s="1">
        <f>Q2</f>
        <v>0.25</v>
      </c>
      <c r="F4" s="1">
        <f t="shared" si="0"/>
        <v>4</v>
      </c>
      <c r="G4" s="1">
        <f t="shared" si="1"/>
        <v>1</v>
      </c>
      <c r="H4" s="2">
        <f t="shared" si="2"/>
        <v>1</v>
      </c>
      <c r="I4" s="2">
        <f t="shared" si="3"/>
        <v>1</v>
      </c>
      <c r="K4">
        <v>2</v>
      </c>
      <c r="L4">
        <v>3</v>
      </c>
      <c r="M4">
        <f t="shared" si="4"/>
        <v>0.6</v>
      </c>
      <c r="N4">
        <f>M4/$M$2</f>
        <v>0.74999999999999989</v>
      </c>
      <c r="O4">
        <f t="shared" si="5"/>
        <v>0.25</v>
      </c>
      <c r="P4" s="1">
        <f>2/7</f>
        <v>0.2857142857142857</v>
      </c>
      <c r="Q4" s="1">
        <f>1/8</f>
        <v>0.125</v>
      </c>
      <c r="R4" s="1">
        <f>2/5</f>
        <v>0.4</v>
      </c>
      <c r="S4">
        <f>1/5</f>
        <v>0.2</v>
      </c>
      <c r="T4" s="2">
        <f>AVERAGE(G12:G16)</f>
        <v>1</v>
      </c>
      <c r="U4" s="1">
        <f>AVERAGE(H12:H16)/AVERAGE(H2:H6)</f>
        <v>0.56666666666666665</v>
      </c>
      <c r="V4" s="2">
        <f>SUM(G12:G16)</f>
        <v>5</v>
      </c>
      <c r="W4" s="2">
        <f>AVERAGE(E12:E16)</f>
        <v>0.29928571428571427</v>
      </c>
      <c r="X4" s="1">
        <f>AVERAGE(D12:D16)</f>
        <v>1</v>
      </c>
      <c r="Y4" s="2">
        <f>AVERAGE(I12:I16)</f>
        <v>1.1000000000000001</v>
      </c>
    </row>
    <row r="5" spans="1:25" x14ac:dyDescent="0.35">
      <c r="A5">
        <v>1</v>
      </c>
      <c r="B5">
        <v>0</v>
      </c>
      <c r="C5">
        <v>1</v>
      </c>
      <c r="D5">
        <v>2</v>
      </c>
      <c r="E5" s="1">
        <f>P2</f>
        <v>0.2857142857142857</v>
      </c>
      <c r="F5" s="1">
        <f t="shared" si="0"/>
        <v>3.5</v>
      </c>
      <c r="G5" s="1">
        <f t="shared" si="1"/>
        <v>0.875</v>
      </c>
      <c r="H5" s="2">
        <f t="shared" si="2"/>
        <v>0.875</v>
      </c>
      <c r="I5" s="2">
        <f t="shared" si="3"/>
        <v>1.75</v>
      </c>
      <c r="K5">
        <v>3</v>
      </c>
      <c r="L5">
        <v>4</v>
      </c>
      <c r="M5">
        <f t="shared" si="4"/>
        <v>0.8</v>
      </c>
      <c r="N5">
        <f>M5/$M$2</f>
        <v>1</v>
      </c>
      <c r="O5">
        <f t="shared" si="5"/>
        <v>0.25</v>
      </c>
      <c r="P5" s="1">
        <f>2/7</f>
        <v>0.2857142857142857</v>
      </c>
      <c r="Q5" s="1">
        <f>2/8</f>
        <v>0.25</v>
      </c>
      <c r="R5" s="1">
        <f>1/5</f>
        <v>0.2</v>
      </c>
      <c r="S5">
        <f>4/5</f>
        <v>0.8</v>
      </c>
      <c r="T5" s="2">
        <f>AVERAGE(G17:G21)</f>
        <v>1</v>
      </c>
      <c r="U5" s="1">
        <f>AVERAGE(H17:H21)/AVERAGE(H2:H6)</f>
        <v>1.0999999999999999</v>
      </c>
      <c r="V5" s="2">
        <f>SUM(G17:G21)</f>
        <v>5</v>
      </c>
      <c r="W5" s="2">
        <f>AVERAGE(E17:E21)</f>
        <v>0.25428571428571428</v>
      </c>
      <c r="X5" s="1">
        <f>AVERAGE(D17:D21)</f>
        <v>1.2</v>
      </c>
      <c r="Y5" s="2">
        <f>AVERAGE(I17:I21)</f>
        <v>1.1000000000000001</v>
      </c>
    </row>
    <row r="6" spans="1:25" x14ac:dyDescent="0.35">
      <c r="A6">
        <v>2</v>
      </c>
      <c r="B6">
        <v>0</v>
      </c>
      <c r="C6">
        <v>1</v>
      </c>
      <c r="D6">
        <v>2</v>
      </c>
      <c r="E6" s="1">
        <f>P2</f>
        <v>0.2857142857142857</v>
      </c>
      <c r="F6" s="1">
        <f t="shared" si="0"/>
        <v>3.5</v>
      </c>
      <c r="G6" s="1">
        <f t="shared" si="1"/>
        <v>0.875</v>
      </c>
      <c r="H6" s="2">
        <f t="shared" si="2"/>
        <v>0.875</v>
      </c>
      <c r="I6" s="2">
        <f t="shared" si="3"/>
        <v>1.75</v>
      </c>
      <c r="J6" s="2"/>
      <c r="V6" s="2">
        <f>SUM(G2:G21)</f>
        <v>20</v>
      </c>
      <c r="X6" s="2">
        <f>AVERAGE(D2:D21)</f>
        <v>1.1000000000000001</v>
      </c>
    </row>
    <row r="7" spans="1:25" x14ac:dyDescent="0.35">
      <c r="A7">
        <v>18</v>
      </c>
      <c r="B7">
        <v>1</v>
      </c>
      <c r="C7">
        <v>0</v>
      </c>
      <c r="D7">
        <v>0</v>
      </c>
      <c r="E7" s="1">
        <f>R3</f>
        <v>0.2</v>
      </c>
      <c r="F7" s="1">
        <f t="shared" si="0"/>
        <v>5</v>
      </c>
      <c r="G7" s="1">
        <f t="shared" si="1"/>
        <v>1.25</v>
      </c>
      <c r="H7" s="2">
        <f t="shared" si="2"/>
        <v>0</v>
      </c>
      <c r="I7" s="2">
        <f t="shared" si="3"/>
        <v>0</v>
      </c>
      <c r="J7" s="2"/>
    </row>
    <row r="8" spans="1:25" x14ac:dyDescent="0.35">
      <c r="A8">
        <v>7</v>
      </c>
      <c r="B8">
        <v>1</v>
      </c>
      <c r="C8">
        <v>0</v>
      </c>
      <c r="D8">
        <v>1</v>
      </c>
      <c r="E8" s="1">
        <f>Q3</f>
        <v>0.375</v>
      </c>
      <c r="F8" s="1">
        <f t="shared" si="0"/>
        <v>2.6666666666666665</v>
      </c>
      <c r="G8" s="1">
        <f t="shared" si="1"/>
        <v>0.66666666666666663</v>
      </c>
      <c r="H8" s="2">
        <f t="shared" si="2"/>
        <v>0</v>
      </c>
      <c r="I8" s="2">
        <f t="shared" si="3"/>
        <v>0.66666666666666663</v>
      </c>
      <c r="J8" s="2"/>
      <c r="Q8" s="2"/>
    </row>
    <row r="9" spans="1:25" x14ac:dyDescent="0.35">
      <c r="A9">
        <v>8</v>
      </c>
      <c r="B9">
        <v>1</v>
      </c>
      <c r="C9">
        <v>0</v>
      </c>
      <c r="D9">
        <v>1</v>
      </c>
      <c r="E9" s="1">
        <f>Q3</f>
        <v>0.375</v>
      </c>
      <c r="F9" s="1">
        <f t="shared" si="0"/>
        <v>2.6666666666666665</v>
      </c>
      <c r="G9" s="1">
        <f t="shared" si="1"/>
        <v>0.66666666666666663</v>
      </c>
      <c r="H9" s="2">
        <f t="shared" si="2"/>
        <v>0</v>
      </c>
      <c r="I9" s="2">
        <f t="shared" si="3"/>
        <v>0.66666666666666663</v>
      </c>
      <c r="J9" s="2"/>
    </row>
    <row r="10" spans="1:25" x14ac:dyDescent="0.35">
      <c r="A10">
        <v>6</v>
      </c>
      <c r="B10">
        <v>1</v>
      </c>
      <c r="C10">
        <v>1</v>
      </c>
      <c r="D10">
        <v>1</v>
      </c>
      <c r="E10" s="1">
        <f>Q3</f>
        <v>0.375</v>
      </c>
      <c r="F10" s="1">
        <f t="shared" si="0"/>
        <v>2.6666666666666665</v>
      </c>
      <c r="G10" s="1">
        <f t="shared" si="1"/>
        <v>0.66666666666666663</v>
      </c>
      <c r="H10" s="2">
        <f t="shared" si="2"/>
        <v>0.66666666666666663</v>
      </c>
      <c r="I10" s="2">
        <f t="shared" si="3"/>
        <v>0.66666666666666663</v>
      </c>
      <c r="J10" s="2"/>
    </row>
    <row r="11" spans="1:25" x14ac:dyDescent="0.35">
      <c r="A11">
        <v>5</v>
      </c>
      <c r="B11">
        <v>1</v>
      </c>
      <c r="C11">
        <v>1</v>
      </c>
      <c r="D11">
        <v>2</v>
      </c>
      <c r="E11" s="1">
        <f>P3</f>
        <v>0.14285714285714285</v>
      </c>
      <c r="F11" s="1">
        <f t="shared" si="0"/>
        <v>7</v>
      </c>
      <c r="G11" s="1">
        <f t="shared" si="1"/>
        <v>1.75</v>
      </c>
      <c r="H11" s="2">
        <f t="shared" si="2"/>
        <v>1.75</v>
      </c>
      <c r="I11" s="2">
        <f t="shared" si="3"/>
        <v>3.5</v>
      </c>
      <c r="J11" s="2"/>
      <c r="M11" s="2"/>
    </row>
    <row r="12" spans="1:25" x14ac:dyDescent="0.35">
      <c r="A12">
        <v>11</v>
      </c>
      <c r="B12">
        <v>2</v>
      </c>
      <c r="C12">
        <v>1</v>
      </c>
      <c r="D12">
        <v>0</v>
      </c>
      <c r="E12" s="1">
        <f>R4</f>
        <v>0.4</v>
      </c>
      <c r="F12" s="1">
        <f t="shared" si="0"/>
        <v>2.5</v>
      </c>
      <c r="G12" s="1">
        <f t="shared" si="1"/>
        <v>0.625</v>
      </c>
      <c r="H12" s="2">
        <f t="shared" si="2"/>
        <v>0.625</v>
      </c>
      <c r="I12" s="2">
        <f t="shared" si="3"/>
        <v>0</v>
      </c>
      <c r="J12" s="2"/>
      <c r="L12" s="5"/>
    </row>
    <row r="13" spans="1:25" x14ac:dyDescent="0.35">
      <c r="A13">
        <v>19</v>
      </c>
      <c r="B13">
        <v>2</v>
      </c>
      <c r="C13">
        <v>1</v>
      </c>
      <c r="D13">
        <v>0</v>
      </c>
      <c r="E13" s="1">
        <f>R4</f>
        <v>0.4</v>
      </c>
      <c r="F13" s="1">
        <f t="shared" si="0"/>
        <v>2.5</v>
      </c>
      <c r="G13" s="1">
        <f t="shared" si="1"/>
        <v>0.625</v>
      </c>
      <c r="H13" s="2">
        <f t="shared" si="2"/>
        <v>0.625</v>
      </c>
      <c r="I13" s="2">
        <f t="shared" si="3"/>
        <v>0</v>
      </c>
      <c r="J13" s="2"/>
    </row>
    <row r="14" spans="1:25" x14ac:dyDescent="0.35">
      <c r="A14">
        <v>9</v>
      </c>
      <c r="B14">
        <v>2</v>
      </c>
      <c r="C14">
        <v>0</v>
      </c>
      <c r="D14">
        <v>1</v>
      </c>
      <c r="E14" s="1">
        <f>Q4</f>
        <v>0.125</v>
      </c>
      <c r="F14" s="1">
        <f t="shared" si="0"/>
        <v>8</v>
      </c>
      <c r="G14" s="1">
        <f t="shared" si="1"/>
        <v>2</v>
      </c>
      <c r="H14" s="2">
        <f t="shared" si="2"/>
        <v>0</v>
      </c>
      <c r="I14" s="2">
        <f t="shared" si="3"/>
        <v>2</v>
      </c>
      <c r="J14" s="2"/>
    </row>
    <row r="15" spans="1:25" x14ac:dyDescent="0.35">
      <c r="A15">
        <v>10</v>
      </c>
      <c r="B15">
        <v>2</v>
      </c>
      <c r="C15">
        <v>1</v>
      </c>
      <c r="D15">
        <v>2</v>
      </c>
      <c r="E15" s="1">
        <f>P4</f>
        <v>0.2857142857142857</v>
      </c>
      <c r="F15" s="1">
        <f t="shared" si="0"/>
        <v>3.5</v>
      </c>
      <c r="G15" s="1">
        <f t="shared" si="1"/>
        <v>0.875</v>
      </c>
      <c r="H15" s="2">
        <f t="shared" si="2"/>
        <v>0.875</v>
      </c>
      <c r="I15" s="2">
        <f t="shared" si="3"/>
        <v>1.75</v>
      </c>
    </row>
    <row r="16" spans="1:25" x14ac:dyDescent="0.35">
      <c r="A16">
        <v>12</v>
      </c>
      <c r="B16">
        <v>2</v>
      </c>
      <c r="C16">
        <v>0</v>
      </c>
      <c r="D16">
        <v>2</v>
      </c>
      <c r="E16" s="1">
        <f>P4</f>
        <v>0.2857142857142857</v>
      </c>
      <c r="F16" s="1">
        <f t="shared" si="0"/>
        <v>3.5</v>
      </c>
      <c r="G16" s="1">
        <f t="shared" si="1"/>
        <v>0.875</v>
      </c>
      <c r="H16" s="2">
        <f t="shared" si="2"/>
        <v>0</v>
      </c>
      <c r="I16" s="2">
        <f t="shared" si="3"/>
        <v>1.75</v>
      </c>
    </row>
    <row r="17" spans="1:9" x14ac:dyDescent="0.35">
      <c r="A17">
        <v>20</v>
      </c>
      <c r="B17">
        <v>3</v>
      </c>
      <c r="C17">
        <v>1</v>
      </c>
      <c r="D17">
        <v>0</v>
      </c>
      <c r="E17" s="1">
        <f>R5</f>
        <v>0.2</v>
      </c>
      <c r="F17" s="1">
        <f t="shared" si="0"/>
        <v>5</v>
      </c>
      <c r="G17" s="1">
        <f t="shared" si="1"/>
        <v>1.25</v>
      </c>
      <c r="H17" s="2">
        <f t="shared" si="2"/>
        <v>1.25</v>
      </c>
      <c r="I17" s="2">
        <f t="shared" si="3"/>
        <v>0</v>
      </c>
    </row>
    <row r="18" spans="1:9" x14ac:dyDescent="0.35">
      <c r="A18">
        <v>14</v>
      </c>
      <c r="B18">
        <v>3</v>
      </c>
      <c r="C18">
        <v>1</v>
      </c>
      <c r="D18">
        <v>1</v>
      </c>
      <c r="E18" s="1">
        <f>Q5</f>
        <v>0.25</v>
      </c>
      <c r="F18" s="1">
        <f t="shared" si="0"/>
        <v>4</v>
      </c>
      <c r="G18" s="1">
        <f t="shared" si="1"/>
        <v>1</v>
      </c>
      <c r="H18" s="2">
        <f t="shared" si="2"/>
        <v>1</v>
      </c>
      <c r="I18" s="2">
        <f t="shared" si="3"/>
        <v>1</v>
      </c>
    </row>
    <row r="19" spans="1:9" x14ac:dyDescent="0.35">
      <c r="A19">
        <v>16</v>
      </c>
      <c r="B19">
        <v>3</v>
      </c>
      <c r="C19">
        <v>1</v>
      </c>
      <c r="D19">
        <v>1</v>
      </c>
      <c r="E19" s="1">
        <f>Q5</f>
        <v>0.25</v>
      </c>
      <c r="F19" s="1">
        <f t="shared" si="0"/>
        <v>4</v>
      </c>
      <c r="G19" s="1">
        <f t="shared" si="1"/>
        <v>1</v>
      </c>
      <c r="H19" s="2">
        <f t="shared" si="2"/>
        <v>1</v>
      </c>
      <c r="I19" s="2">
        <f t="shared" si="3"/>
        <v>1</v>
      </c>
    </row>
    <row r="20" spans="1:9" x14ac:dyDescent="0.35">
      <c r="A20">
        <v>13</v>
      </c>
      <c r="B20">
        <v>3</v>
      </c>
      <c r="C20">
        <v>1</v>
      </c>
      <c r="D20">
        <v>2</v>
      </c>
      <c r="E20" s="1">
        <f>P5</f>
        <v>0.2857142857142857</v>
      </c>
      <c r="F20" s="1">
        <f t="shared" si="0"/>
        <v>3.5</v>
      </c>
      <c r="G20" s="1">
        <f t="shared" si="1"/>
        <v>0.875</v>
      </c>
      <c r="H20" s="2">
        <f t="shared" si="2"/>
        <v>0.875</v>
      </c>
      <c r="I20" s="2">
        <f t="shared" si="3"/>
        <v>1.75</v>
      </c>
    </row>
    <row r="21" spans="1:9" x14ac:dyDescent="0.35">
      <c r="A21">
        <v>15</v>
      </c>
      <c r="B21">
        <v>3</v>
      </c>
      <c r="C21">
        <v>0</v>
      </c>
      <c r="D21">
        <v>2</v>
      </c>
      <c r="E21" s="1">
        <f>P5</f>
        <v>0.2857142857142857</v>
      </c>
      <c r="F21" s="1">
        <f t="shared" si="0"/>
        <v>3.5</v>
      </c>
      <c r="G21" s="1">
        <f t="shared" si="1"/>
        <v>0.875</v>
      </c>
      <c r="H21" s="2">
        <f t="shared" si="2"/>
        <v>0</v>
      </c>
      <c r="I21" s="2">
        <f t="shared" si="3"/>
        <v>1.75</v>
      </c>
    </row>
  </sheetData>
  <sortState ref="A2:H21">
    <sortCondition ref="B1"/>
  </sortState>
  <pageMargins left="0.7" right="0.7" top="0.75" bottom="0.75" header="0.3" footer="0.3"/>
  <ignoredErrors>
    <ignoredError sqref="X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M8" sqref="M8"/>
    </sheetView>
  </sheetViews>
  <sheetFormatPr defaultRowHeight="14.5" x14ac:dyDescent="0.35"/>
  <cols>
    <col min="1" max="1" width="2.81640625" bestFit="1" customWidth="1"/>
    <col min="2" max="2" width="11.1796875" bestFit="1" customWidth="1"/>
    <col min="3" max="3" width="11.08984375" bestFit="1" customWidth="1"/>
    <col min="4" max="5" width="14.453125" bestFit="1" customWidth="1"/>
    <col min="6" max="7" width="5.6328125" style="1" bestFit="1" customWidth="1"/>
    <col min="8" max="8" width="7.36328125" style="1" bestFit="1" customWidth="1"/>
    <col min="9" max="10" width="5.6328125" bestFit="1" customWidth="1"/>
    <col min="11" max="11" width="13.08984375" bestFit="1" customWidth="1"/>
    <col min="12" max="12" width="3.1796875" bestFit="1" customWidth="1"/>
    <col min="13" max="13" width="6.54296875" bestFit="1" customWidth="1"/>
    <col min="14" max="14" width="8" bestFit="1" customWidth="1"/>
    <col min="15" max="15" width="9" bestFit="1" customWidth="1"/>
    <col min="16" max="16" width="7.1796875" bestFit="1" customWidth="1"/>
    <col min="17" max="20" width="10.36328125" bestFit="1" customWidth="1"/>
    <col min="21" max="21" width="10.1796875" bestFit="1" customWidth="1"/>
    <col min="22" max="22" width="10" bestFit="1" customWidth="1"/>
    <col min="23" max="23" width="10.90625" bestFit="1" customWidth="1"/>
    <col min="24" max="24" width="6.81640625" bestFit="1" customWidth="1"/>
    <col min="25" max="25" width="5.7265625" bestFit="1" customWidth="1"/>
    <col min="26" max="26" width="8.1796875" bestFit="1" customWidth="1"/>
  </cols>
  <sheetData>
    <row r="1" spans="1:26" x14ac:dyDescent="0.35">
      <c r="A1" t="s">
        <v>0</v>
      </c>
      <c r="B1" t="s">
        <v>24</v>
      </c>
      <c r="C1" t="s">
        <v>25</v>
      </c>
      <c r="D1" t="s">
        <v>27</v>
      </c>
      <c r="E1" t="s">
        <v>28</v>
      </c>
      <c r="F1" s="1" t="s">
        <v>9</v>
      </c>
      <c r="G1" s="1" t="s">
        <v>10</v>
      </c>
      <c r="H1" s="1" t="s">
        <v>11</v>
      </c>
      <c r="I1" s="1" t="s">
        <v>22</v>
      </c>
      <c r="J1" s="1" t="s">
        <v>23</v>
      </c>
      <c r="L1" t="s">
        <v>1</v>
      </c>
      <c r="M1" t="s">
        <v>2</v>
      </c>
      <c r="N1" t="s">
        <v>3</v>
      </c>
      <c r="O1" t="s">
        <v>15</v>
      </c>
      <c r="P1" t="s">
        <v>5</v>
      </c>
      <c r="Q1" t="s">
        <v>17</v>
      </c>
      <c r="R1" t="s">
        <v>6</v>
      </c>
      <c r="S1" t="s">
        <v>7</v>
      </c>
      <c r="T1" t="s">
        <v>8</v>
      </c>
      <c r="U1" t="s">
        <v>12</v>
      </c>
      <c r="V1" t="s">
        <v>14</v>
      </c>
      <c r="W1" t="s">
        <v>18</v>
      </c>
      <c r="X1" t="s">
        <v>19</v>
      </c>
      <c r="Y1" t="s">
        <v>20</v>
      </c>
      <c r="Z1" t="s">
        <v>21</v>
      </c>
    </row>
    <row r="2" spans="1:26" x14ac:dyDescent="0.35">
      <c r="A2">
        <v>3</v>
      </c>
      <c r="B2">
        <v>0</v>
      </c>
      <c r="C2">
        <v>0</v>
      </c>
      <c r="D2">
        <v>0</v>
      </c>
      <c r="E2">
        <v>0</v>
      </c>
      <c r="G2" s="1" t="e">
        <f t="shared" ref="G2:G21" si="0">1/F2</f>
        <v>#DIV/0!</v>
      </c>
      <c r="H2" s="1" t="e">
        <f t="shared" ref="H2:H21" si="1">0.25/F2</f>
        <v>#DIV/0!</v>
      </c>
      <c r="I2" s="2" t="e">
        <f t="shared" ref="I2:I21" si="2">H2*C2</f>
        <v>#DIV/0!</v>
      </c>
      <c r="J2" s="2" t="e">
        <f t="shared" ref="J2:J21" si="3">H2*D2</f>
        <v>#DIV/0!</v>
      </c>
      <c r="L2">
        <v>0</v>
      </c>
      <c r="M2">
        <v>4</v>
      </c>
      <c r="N2">
        <f>M2/5</f>
        <v>0.8</v>
      </c>
      <c r="O2" t="s">
        <v>4</v>
      </c>
      <c r="P2">
        <f>5/20</f>
        <v>0.25</v>
      </c>
      <c r="Q2" s="1">
        <f>2/7</f>
        <v>0.2857142857142857</v>
      </c>
      <c r="R2" s="1">
        <f>2/8</f>
        <v>0.25</v>
      </c>
      <c r="S2" s="1">
        <f>1/5</f>
        <v>0.2</v>
      </c>
      <c r="T2">
        <f>3/5</f>
        <v>0.6</v>
      </c>
      <c r="U2" s="2" t="e">
        <f>AVERAGE(H2:H6)</f>
        <v>#DIV/0!</v>
      </c>
      <c r="V2" t="s">
        <v>4</v>
      </c>
      <c r="W2" s="2" t="e">
        <f>SUM(H2:H6)</f>
        <v>#DIV/0!</v>
      </c>
      <c r="X2" s="2" t="e">
        <f>AVERAGE(F2:F6)</f>
        <v>#DIV/0!</v>
      </c>
      <c r="Y2" s="1">
        <f>AVERAGE(D2:D6)</f>
        <v>0</v>
      </c>
      <c r="Z2" s="2" t="e">
        <f>AVERAGE(J2:J6)</f>
        <v>#DIV/0!</v>
      </c>
    </row>
    <row r="3" spans="1:26" x14ac:dyDescent="0.35">
      <c r="A3">
        <v>18</v>
      </c>
      <c r="B3">
        <v>1</v>
      </c>
      <c r="C3">
        <v>0</v>
      </c>
      <c r="D3">
        <v>0</v>
      </c>
      <c r="E3">
        <v>0</v>
      </c>
      <c r="G3" s="1" t="e">
        <f t="shared" si="0"/>
        <v>#DIV/0!</v>
      </c>
      <c r="H3" s="1" t="e">
        <f t="shared" si="1"/>
        <v>#DIV/0!</v>
      </c>
      <c r="I3" s="2" t="e">
        <f t="shared" si="2"/>
        <v>#DIV/0!</v>
      </c>
      <c r="J3" s="2" t="e">
        <f t="shared" si="3"/>
        <v>#DIV/0!</v>
      </c>
      <c r="L3">
        <v>1</v>
      </c>
      <c r="M3">
        <v>2</v>
      </c>
      <c r="N3">
        <f t="shared" ref="N3:N5" si="4">M3/5</f>
        <v>0.4</v>
      </c>
      <c r="O3">
        <f>N3/$N$2</f>
        <v>0.5</v>
      </c>
      <c r="P3">
        <f t="shared" ref="P3:P5" si="5">5/20</f>
        <v>0.25</v>
      </c>
      <c r="Q3" s="1">
        <f>1/7</f>
        <v>0.14285714285714285</v>
      </c>
      <c r="R3" s="1">
        <f>3/8</f>
        <v>0.375</v>
      </c>
      <c r="S3" s="1">
        <f>1/5</f>
        <v>0.2</v>
      </c>
      <c r="T3">
        <f>3/5</f>
        <v>0.6</v>
      </c>
      <c r="U3" s="2" t="e">
        <f>AVERAGE(H7:H11)</f>
        <v>#DIV/0!</v>
      </c>
      <c r="V3" s="1" t="e">
        <f>AVERAGE(I7:I11)/AVERAGE(I2:I6)</f>
        <v>#DIV/0!</v>
      </c>
      <c r="W3" s="2" t="e">
        <f>SUM(H7:H11)</f>
        <v>#DIV/0!</v>
      </c>
      <c r="X3" s="2" t="e">
        <f>AVERAGE(F7:F11)</f>
        <v>#DIV/0!</v>
      </c>
      <c r="Y3" s="1">
        <f>AVERAGE(D7:D11)</f>
        <v>1</v>
      </c>
      <c r="Z3" s="2" t="e">
        <f>AVERAGE(J7:J11)</f>
        <v>#DIV/0!</v>
      </c>
    </row>
    <row r="4" spans="1:26" x14ac:dyDescent="0.35">
      <c r="A4">
        <v>11</v>
      </c>
      <c r="B4">
        <v>2</v>
      </c>
      <c r="C4">
        <v>1</v>
      </c>
      <c r="D4">
        <v>0</v>
      </c>
      <c r="E4">
        <v>0</v>
      </c>
      <c r="G4" s="1" t="e">
        <f t="shared" si="0"/>
        <v>#DIV/0!</v>
      </c>
      <c r="H4" s="1" t="e">
        <f t="shared" si="1"/>
        <v>#DIV/0!</v>
      </c>
      <c r="I4" s="2" t="e">
        <f t="shared" si="2"/>
        <v>#DIV/0!</v>
      </c>
      <c r="J4" s="2" t="e">
        <f t="shared" si="3"/>
        <v>#DIV/0!</v>
      </c>
      <c r="L4">
        <v>2</v>
      </c>
      <c r="M4">
        <v>3</v>
      </c>
      <c r="N4">
        <f t="shared" si="4"/>
        <v>0.6</v>
      </c>
      <c r="O4">
        <f>N4/$N$2</f>
        <v>0.74999999999999989</v>
      </c>
      <c r="P4">
        <f t="shared" si="5"/>
        <v>0.25</v>
      </c>
      <c r="Q4" s="1">
        <f>2/7</f>
        <v>0.2857142857142857</v>
      </c>
      <c r="R4" s="1">
        <f>1/8</f>
        <v>0.125</v>
      </c>
      <c r="S4" s="1">
        <f>2/5</f>
        <v>0.4</v>
      </c>
      <c r="T4">
        <f>1/5</f>
        <v>0.2</v>
      </c>
      <c r="U4" s="2" t="e">
        <f>AVERAGE(H12:H16)</f>
        <v>#DIV/0!</v>
      </c>
      <c r="V4" s="1" t="e">
        <f>AVERAGE(I12:I16)/AVERAGE(I2:I6)</f>
        <v>#DIV/0!</v>
      </c>
      <c r="W4" s="2" t="e">
        <f>SUM(H12:H16)</f>
        <v>#DIV/0!</v>
      </c>
      <c r="X4" s="2" t="e">
        <f>AVERAGE(F12:F16)</f>
        <v>#DIV/0!</v>
      </c>
      <c r="Y4" s="1">
        <f>AVERAGE(D12:D16)</f>
        <v>1.4</v>
      </c>
      <c r="Z4" s="2" t="e">
        <f>AVERAGE(J12:J16)</f>
        <v>#DIV/0!</v>
      </c>
    </row>
    <row r="5" spans="1:26" x14ac:dyDescent="0.35">
      <c r="A5">
        <v>19</v>
      </c>
      <c r="B5">
        <v>2</v>
      </c>
      <c r="C5">
        <v>1</v>
      </c>
      <c r="D5">
        <v>0</v>
      </c>
      <c r="E5">
        <v>0</v>
      </c>
      <c r="G5" s="1" t="e">
        <f t="shared" si="0"/>
        <v>#DIV/0!</v>
      </c>
      <c r="H5" s="1" t="e">
        <f t="shared" si="1"/>
        <v>#DIV/0!</v>
      </c>
      <c r="I5" s="2" t="e">
        <f t="shared" si="2"/>
        <v>#DIV/0!</v>
      </c>
      <c r="J5" s="2" t="e">
        <f t="shared" si="3"/>
        <v>#DIV/0!</v>
      </c>
      <c r="L5">
        <v>3</v>
      </c>
      <c r="M5">
        <v>4</v>
      </c>
      <c r="N5">
        <f t="shared" si="4"/>
        <v>0.8</v>
      </c>
      <c r="O5">
        <f>N5/$N$2</f>
        <v>1</v>
      </c>
      <c r="P5">
        <f t="shared" si="5"/>
        <v>0.25</v>
      </c>
      <c r="Q5" s="1">
        <f>2/7</f>
        <v>0.2857142857142857</v>
      </c>
      <c r="R5" s="1">
        <f>2/8</f>
        <v>0.25</v>
      </c>
      <c r="S5" s="1">
        <f>1/5</f>
        <v>0.2</v>
      </c>
      <c r="T5">
        <f>4/5</f>
        <v>0.8</v>
      </c>
      <c r="U5" s="2" t="e">
        <f>AVERAGE(H17:H21)</f>
        <v>#DIV/0!</v>
      </c>
      <c r="V5" s="1" t="e">
        <f>AVERAGE(I17:I21)/AVERAGE(I2:I6)</f>
        <v>#DIV/0!</v>
      </c>
      <c r="W5" s="2" t="e">
        <f>SUM(H17:H21)</f>
        <v>#DIV/0!</v>
      </c>
      <c r="X5" s="2" t="e">
        <f>AVERAGE(F17:F21)</f>
        <v>#DIV/0!</v>
      </c>
      <c r="Y5" s="1">
        <f>AVERAGE(D17:D21)</f>
        <v>2</v>
      </c>
      <c r="Z5" s="2" t="e">
        <f>AVERAGE(J17:J21)</f>
        <v>#DIV/0!</v>
      </c>
    </row>
    <row r="6" spans="1:26" x14ac:dyDescent="0.35">
      <c r="A6">
        <v>20</v>
      </c>
      <c r="B6">
        <v>3</v>
      </c>
      <c r="C6">
        <v>1</v>
      </c>
      <c r="D6">
        <v>0</v>
      </c>
      <c r="E6">
        <v>1</v>
      </c>
      <c r="G6" s="1" t="e">
        <f t="shared" si="0"/>
        <v>#DIV/0!</v>
      </c>
      <c r="H6" s="1" t="e">
        <f t="shared" si="1"/>
        <v>#DIV/0!</v>
      </c>
      <c r="I6" s="2" t="e">
        <f t="shared" si="2"/>
        <v>#DIV/0!</v>
      </c>
      <c r="J6" s="2" t="e">
        <f t="shared" si="3"/>
        <v>#DIV/0!</v>
      </c>
      <c r="K6" s="2"/>
      <c r="W6" s="2" t="e">
        <f>SUM(H2:H21)</f>
        <v>#DIV/0!</v>
      </c>
      <c r="Y6" s="2">
        <f>AVERAGE(D2:D21)</f>
        <v>1.1000000000000001</v>
      </c>
    </row>
    <row r="7" spans="1:26" x14ac:dyDescent="0.35">
      <c r="A7">
        <v>4</v>
      </c>
      <c r="B7">
        <v>0</v>
      </c>
      <c r="C7">
        <v>1</v>
      </c>
      <c r="D7">
        <v>1</v>
      </c>
      <c r="E7">
        <v>1</v>
      </c>
      <c r="G7" s="1" t="e">
        <f t="shared" si="0"/>
        <v>#DIV/0!</v>
      </c>
      <c r="H7" s="1" t="e">
        <f t="shared" si="1"/>
        <v>#DIV/0!</v>
      </c>
      <c r="I7" s="2" t="e">
        <f t="shared" si="2"/>
        <v>#DIV/0!</v>
      </c>
      <c r="J7" s="2" t="e">
        <f t="shared" si="3"/>
        <v>#DIV/0!</v>
      </c>
      <c r="K7" s="2"/>
    </row>
    <row r="8" spans="1:26" x14ac:dyDescent="0.35">
      <c r="A8">
        <v>17</v>
      </c>
      <c r="B8">
        <v>0</v>
      </c>
      <c r="C8">
        <v>1</v>
      </c>
      <c r="D8">
        <v>1</v>
      </c>
      <c r="E8">
        <v>0</v>
      </c>
      <c r="G8" s="1" t="e">
        <f t="shared" si="0"/>
        <v>#DIV/0!</v>
      </c>
      <c r="H8" s="1" t="e">
        <f t="shared" si="1"/>
        <v>#DIV/0!</v>
      </c>
      <c r="I8" s="2" t="e">
        <f t="shared" si="2"/>
        <v>#DIV/0!</v>
      </c>
      <c r="J8" s="2" t="e">
        <f t="shared" si="3"/>
        <v>#DIV/0!</v>
      </c>
      <c r="K8" s="2"/>
      <c r="N8" s="7" t="s">
        <v>29</v>
      </c>
      <c r="O8" s="7" t="s">
        <v>30</v>
      </c>
      <c r="P8" s="7" t="s">
        <v>34</v>
      </c>
      <c r="Q8" s="7" t="s">
        <v>31</v>
      </c>
      <c r="R8" s="8" t="s">
        <v>32</v>
      </c>
      <c r="S8" s="7" t="s">
        <v>33</v>
      </c>
    </row>
    <row r="9" spans="1:26" x14ac:dyDescent="0.35">
      <c r="A9">
        <v>7</v>
      </c>
      <c r="B9">
        <v>1</v>
      </c>
      <c r="C9">
        <v>0</v>
      </c>
      <c r="D9">
        <v>1</v>
      </c>
      <c r="E9">
        <v>1</v>
      </c>
      <c r="G9" s="1" t="e">
        <f t="shared" si="0"/>
        <v>#DIV/0!</v>
      </c>
      <c r="H9" s="1" t="e">
        <f t="shared" si="1"/>
        <v>#DIV/0!</v>
      </c>
      <c r="I9" s="2" t="e">
        <f t="shared" si="2"/>
        <v>#DIV/0!</v>
      </c>
      <c r="J9" s="2" t="e">
        <f t="shared" si="3"/>
        <v>#DIV/0!</v>
      </c>
      <c r="K9" s="2"/>
      <c r="N9" s="6">
        <v>0</v>
      </c>
      <c r="O9" s="6">
        <v>0</v>
      </c>
      <c r="P9">
        <f>1/4</f>
        <v>0.25</v>
      </c>
      <c r="Q9">
        <f>1/4</f>
        <v>0.25</v>
      </c>
      <c r="R9">
        <f>2/4</f>
        <v>0.5</v>
      </c>
      <c r="S9">
        <f>0/4</f>
        <v>0</v>
      </c>
    </row>
    <row r="10" spans="1:26" x14ac:dyDescent="0.35">
      <c r="A10">
        <v>8</v>
      </c>
      <c r="B10">
        <v>1</v>
      </c>
      <c r="C10">
        <v>0</v>
      </c>
      <c r="D10">
        <v>1</v>
      </c>
      <c r="E10">
        <v>0</v>
      </c>
      <c r="G10" s="1" t="e">
        <f t="shared" si="0"/>
        <v>#DIV/0!</v>
      </c>
      <c r="H10" s="1" t="e">
        <f t="shared" si="1"/>
        <v>#DIV/0!</v>
      </c>
      <c r="I10" s="2" t="e">
        <f t="shared" si="2"/>
        <v>#DIV/0!</v>
      </c>
      <c r="J10" s="2" t="e">
        <f t="shared" si="3"/>
        <v>#DIV/0!</v>
      </c>
      <c r="K10" s="2"/>
      <c r="N10" s="6">
        <v>1</v>
      </c>
      <c r="O10" s="6">
        <v>0</v>
      </c>
    </row>
    <row r="11" spans="1:26" x14ac:dyDescent="0.35">
      <c r="A11">
        <v>6</v>
      </c>
      <c r="B11">
        <v>1</v>
      </c>
      <c r="C11">
        <v>1</v>
      </c>
      <c r="D11">
        <v>1</v>
      </c>
      <c r="E11">
        <v>1</v>
      </c>
      <c r="G11" s="1" t="e">
        <f t="shared" si="0"/>
        <v>#DIV/0!</v>
      </c>
      <c r="H11" s="1" t="e">
        <f t="shared" si="1"/>
        <v>#DIV/0!</v>
      </c>
      <c r="I11" s="2" t="e">
        <f t="shared" si="2"/>
        <v>#DIV/0!</v>
      </c>
      <c r="J11" s="2" t="e">
        <f t="shared" si="3"/>
        <v>#DIV/0!</v>
      </c>
      <c r="K11" s="2"/>
      <c r="N11" s="6">
        <v>2</v>
      </c>
      <c r="O11" s="6">
        <v>0</v>
      </c>
    </row>
    <row r="12" spans="1:26" x14ac:dyDescent="0.35">
      <c r="A12">
        <v>9</v>
      </c>
      <c r="B12">
        <v>2</v>
      </c>
      <c r="C12">
        <v>0</v>
      </c>
      <c r="D12">
        <v>1</v>
      </c>
      <c r="E12">
        <v>1</v>
      </c>
      <c r="G12" s="1" t="e">
        <f t="shared" si="0"/>
        <v>#DIV/0!</v>
      </c>
      <c r="H12" s="1" t="e">
        <f t="shared" si="1"/>
        <v>#DIV/0!</v>
      </c>
      <c r="I12" s="2" t="e">
        <f t="shared" si="2"/>
        <v>#DIV/0!</v>
      </c>
      <c r="J12" s="2" t="e">
        <f t="shared" si="3"/>
        <v>#DIV/0!</v>
      </c>
      <c r="K12" s="2"/>
      <c r="M12" s="5"/>
      <c r="N12" s="6">
        <v>0</v>
      </c>
      <c r="O12" s="6">
        <v>1</v>
      </c>
      <c r="P12">
        <v>0</v>
      </c>
      <c r="Q12">
        <v>0</v>
      </c>
      <c r="R12">
        <v>0</v>
      </c>
      <c r="S12">
        <v>1</v>
      </c>
    </row>
    <row r="13" spans="1:26" x14ac:dyDescent="0.35">
      <c r="A13">
        <v>14</v>
      </c>
      <c r="B13">
        <v>3</v>
      </c>
      <c r="C13">
        <v>1</v>
      </c>
      <c r="D13">
        <v>1</v>
      </c>
      <c r="E13">
        <v>1</v>
      </c>
      <c r="G13" s="1" t="e">
        <f t="shared" si="0"/>
        <v>#DIV/0!</v>
      </c>
      <c r="H13" s="1" t="e">
        <f t="shared" si="1"/>
        <v>#DIV/0!</v>
      </c>
      <c r="I13" s="2" t="e">
        <f t="shared" si="2"/>
        <v>#DIV/0!</v>
      </c>
      <c r="J13" s="2" t="e">
        <f t="shared" si="3"/>
        <v>#DIV/0!</v>
      </c>
      <c r="K13" s="2"/>
      <c r="N13" s="6">
        <v>1</v>
      </c>
      <c r="O13" s="6">
        <v>1</v>
      </c>
    </row>
    <row r="14" spans="1:26" x14ac:dyDescent="0.35">
      <c r="A14">
        <v>16</v>
      </c>
      <c r="B14">
        <v>3</v>
      </c>
      <c r="C14">
        <v>1</v>
      </c>
      <c r="D14">
        <v>1</v>
      </c>
      <c r="E14">
        <v>1</v>
      </c>
      <c r="G14" s="1" t="e">
        <f t="shared" si="0"/>
        <v>#DIV/0!</v>
      </c>
      <c r="H14" s="1" t="e">
        <f t="shared" si="1"/>
        <v>#DIV/0!</v>
      </c>
      <c r="I14" s="2" t="e">
        <f t="shared" si="2"/>
        <v>#DIV/0!</v>
      </c>
      <c r="J14" s="2" t="e">
        <f t="shared" si="3"/>
        <v>#DIV/0!</v>
      </c>
      <c r="K14" s="2"/>
      <c r="N14" s="6">
        <v>2</v>
      </c>
      <c r="O14" s="6">
        <v>1</v>
      </c>
    </row>
    <row r="15" spans="1:26" x14ac:dyDescent="0.35">
      <c r="A15">
        <v>1</v>
      </c>
      <c r="B15">
        <v>0</v>
      </c>
      <c r="C15">
        <v>1</v>
      </c>
      <c r="D15">
        <v>2</v>
      </c>
      <c r="E15">
        <v>1</v>
      </c>
      <c r="G15" s="1" t="e">
        <f t="shared" si="0"/>
        <v>#DIV/0!</v>
      </c>
      <c r="H15" s="1" t="e">
        <f t="shared" si="1"/>
        <v>#DIV/0!</v>
      </c>
      <c r="I15" s="2" t="e">
        <f t="shared" si="2"/>
        <v>#DIV/0!</v>
      </c>
      <c r="J15" s="2" t="e">
        <f t="shared" si="3"/>
        <v>#DIV/0!</v>
      </c>
    </row>
    <row r="16" spans="1:26" x14ac:dyDescent="0.35">
      <c r="A16">
        <v>2</v>
      </c>
      <c r="B16">
        <v>0</v>
      </c>
      <c r="C16">
        <v>1</v>
      </c>
      <c r="D16">
        <v>2</v>
      </c>
      <c r="E16">
        <v>1</v>
      </c>
      <c r="G16" s="1" t="e">
        <f t="shared" si="0"/>
        <v>#DIV/0!</v>
      </c>
      <c r="H16" s="1" t="e">
        <f t="shared" si="1"/>
        <v>#DIV/0!</v>
      </c>
      <c r="I16" s="2" t="e">
        <f t="shared" si="2"/>
        <v>#DIV/0!</v>
      </c>
      <c r="J16" s="2" t="e">
        <f t="shared" si="3"/>
        <v>#DIV/0!</v>
      </c>
    </row>
    <row r="17" spans="1:10" x14ac:dyDescent="0.35">
      <c r="A17">
        <v>5</v>
      </c>
      <c r="B17">
        <v>1</v>
      </c>
      <c r="C17">
        <v>1</v>
      </c>
      <c r="D17">
        <v>2</v>
      </c>
      <c r="E17">
        <v>0</v>
      </c>
      <c r="G17" s="1" t="e">
        <f t="shared" si="0"/>
        <v>#DIV/0!</v>
      </c>
      <c r="H17" s="1" t="e">
        <f t="shared" si="1"/>
        <v>#DIV/0!</v>
      </c>
      <c r="I17" s="2" t="e">
        <f t="shared" si="2"/>
        <v>#DIV/0!</v>
      </c>
      <c r="J17" s="2" t="e">
        <f t="shared" si="3"/>
        <v>#DIV/0!</v>
      </c>
    </row>
    <row r="18" spans="1:10" x14ac:dyDescent="0.35">
      <c r="A18">
        <v>10</v>
      </c>
      <c r="B18">
        <v>2</v>
      </c>
      <c r="C18">
        <v>1</v>
      </c>
      <c r="D18">
        <v>2</v>
      </c>
      <c r="E18">
        <v>0</v>
      </c>
      <c r="G18" s="1" t="e">
        <f t="shared" si="0"/>
        <v>#DIV/0!</v>
      </c>
      <c r="H18" s="1" t="e">
        <f t="shared" si="1"/>
        <v>#DIV/0!</v>
      </c>
      <c r="I18" s="2" t="e">
        <f t="shared" si="2"/>
        <v>#DIV/0!</v>
      </c>
      <c r="J18" s="2" t="e">
        <f t="shared" si="3"/>
        <v>#DIV/0!</v>
      </c>
    </row>
    <row r="19" spans="1:10" x14ac:dyDescent="0.35">
      <c r="A19">
        <v>12</v>
      </c>
      <c r="B19">
        <v>2</v>
      </c>
      <c r="C19">
        <v>0</v>
      </c>
      <c r="D19">
        <v>2</v>
      </c>
      <c r="E19">
        <v>1</v>
      </c>
      <c r="G19" s="1" t="e">
        <f t="shared" si="0"/>
        <v>#DIV/0!</v>
      </c>
      <c r="H19" s="1" t="e">
        <f t="shared" si="1"/>
        <v>#DIV/0!</v>
      </c>
      <c r="I19" s="2" t="e">
        <f t="shared" si="2"/>
        <v>#DIV/0!</v>
      </c>
      <c r="J19" s="2" t="e">
        <f t="shared" si="3"/>
        <v>#DIV/0!</v>
      </c>
    </row>
    <row r="20" spans="1:10" x14ac:dyDescent="0.35">
      <c r="A20">
        <v>13</v>
      </c>
      <c r="B20">
        <v>3</v>
      </c>
      <c r="C20">
        <v>1</v>
      </c>
      <c r="D20">
        <v>2</v>
      </c>
      <c r="E20">
        <v>0</v>
      </c>
      <c r="G20" s="1" t="e">
        <f t="shared" si="0"/>
        <v>#DIV/0!</v>
      </c>
      <c r="H20" s="1" t="e">
        <f t="shared" si="1"/>
        <v>#DIV/0!</v>
      </c>
      <c r="I20" s="2" t="e">
        <f t="shared" si="2"/>
        <v>#DIV/0!</v>
      </c>
      <c r="J20" s="2" t="e">
        <f t="shared" si="3"/>
        <v>#DIV/0!</v>
      </c>
    </row>
    <row r="21" spans="1:10" x14ac:dyDescent="0.35">
      <c r="A21">
        <v>15</v>
      </c>
      <c r="B21">
        <v>3</v>
      </c>
      <c r="C21">
        <v>0</v>
      </c>
      <c r="D21">
        <v>2</v>
      </c>
      <c r="E21">
        <v>0</v>
      </c>
      <c r="G21" s="1" t="e">
        <f t="shared" si="0"/>
        <v>#DIV/0!</v>
      </c>
      <c r="H21" s="1" t="e">
        <f t="shared" si="1"/>
        <v>#DIV/0!</v>
      </c>
      <c r="I21" s="2" t="e">
        <f t="shared" si="2"/>
        <v>#DIV/0!</v>
      </c>
      <c r="J21" s="2" t="e">
        <f t="shared" si="3"/>
        <v>#DIV/0!</v>
      </c>
    </row>
  </sheetData>
  <sortState ref="A2:J21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Data_1</vt:lpstr>
      <vt:lpstr>Data_2 (binary)</vt:lpstr>
      <vt:lpstr>Data_3</vt:lpstr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Hoffman, Sarah R.</dc:creator>
  <cp:lastModifiedBy>Hoffman, Sarah R.</cp:lastModifiedBy>
  <dcterms:created xsi:type="dcterms:W3CDTF">2019-03-08T15:19:08Z</dcterms:created>
  <dcterms:modified xsi:type="dcterms:W3CDTF">2019-04-08T17:05:42Z</dcterms:modified>
</cp:coreProperties>
</file>